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pivotCache/pivotCacheDefinition14.xml" ContentType="application/vnd.openxmlformats-officedocument.spreadsheetml.pivotCacheDefinition+xml"/>
  <Override PartName="/xl/pivotCache/pivotCacheDefinition15.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tables/table1.xml" ContentType="application/vnd.openxmlformats-officedocument.spreadsheetml.table+xml"/>
  <Override PartName="/xl/tables/table2.xml" ContentType="application/vnd.openxmlformats-officedocument.spreadsheetml.table+xml"/>
  <Override PartName="/xl/queryTables/queryTable1.xml" ContentType="application/vnd.openxmlformats-officedocument.spreadsheetml.query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customXml/itemProps33.xml" ContentType="application/vnd.openxmlformats-officedocument.customXmlProperties+xml"/>
  <Override PartName="/customXml/itemProps34.xml" ContentType="application/vnd.openxmlformats-officedocument.customXmlProperties+xml"/>
  <Override PartName="/customXml/itemProps35.xml" ContentType="application/vnd.openxmlformats-officedocument.customXmlProperties+xml"/>
  <Override PartName="/customXml/itemProps36.xml" ContentType="application/vnd.openxmlformats-officedocument.customXmlProperties+xml"/>
  <Override PartName="/customXml/itemProps37.xml" ContentType="application/vnd.openxmlformats-officedocument.customXmlProperties+xml"/>
  <Override PartName="/customXml/itemProps38.xml" ContentType="application/vnd.openxmlformats-officedocument.customXmlProperties+xml"/>
  <Override PartName="/customXml/itemProps39.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defaultThemeVersion="166925"/>
  <mc:AlternateContent xmlns:mc="http://schemas.openxmlformats.org/markup-compatibility/2006">
    <mc:Choice Requires="x15">
      <x15ac:absPath xmlns:x15ac="http://schemas.microsoft.com/office/spreadsheetml/2010/11/ac" url="C:\Shilpa\Customer Churn Analysis using SQL Server and Excel\03_Excel Dashboard\"/>
    </mc:Choice>
  </mc:AlternateContent>
  <xr:revisionPtr revIDLastSave="0" documentId="8_{99706B92-D96E-4C3F-8039-03CEF47665A2}" xr6:coauthVersionLast="47" xr6:coauthVersionMax="47" xr10:uidLastSave="{00000000-0000-0000-0000-000000000000}"/>
  <bookViews>
    <workbookView xWindow="-108" yWindow="-108" windowWidth="23256" windowHeight="13896" activeTab="1" xr2:uid="{0DE0E79A-075B-4752-98D6-EB216EFAA075}"/>
  </bookViews>
  <sheets>
    <sheet name=" Dashboard Calculations" sheetId="2" r:id="rId1"/>
    <sheet name="Customer Churn Dashboard" sheetId="3" r:id="rId2"/>
    <sheet name="Documentation" sheetId="1" r:id="rId3"/>
  </sheets>
  <definedNames>
    <definedName name="_xlpm.x" hidden="1" xlm="1">#NAME?</definedName>
    <definedName name="ExternalData_1" localSheetId="0" hidden="1">' Dashboard Calculations'!$A$105:$A$106</definedName>
    <definedName name="Slicer_Contract1">#N/A</definedName>
    <definedName name="Slicer_Gender">#N/A</definedName>
    <definedName name="Slicer_InternetService">#N/A</definedName>
    <definedName name="Slicer_PaymentMethod">#N/A</definedName>
    <definedName name="Slicer_SeniorCitizen">#N/A</definedName>
  </definedNames>
  <calcPr calcId="191029"/>
  <pivotCaches>
    <pivotCache cacheId="10085" r:id="rId4"/>
    <pivotCache cacheId="10087" r:id="rId5"/>
    <pivotCache cacheId="10089" r:id="rId6"/>
    <pivotCache cacheId="10091" r:id="rId7"/>
    <pivotCache cacheId="10093" r:id="rId8"/>
    <pivotCache cacheId="10095" r:id="rId9"/>
    <pivotCache cacheId="10097" r:id="rId10"/>
    <pivotCache cacheId="10099" r:id="rId11"/>
    <pivotCache cacheId="10101" r:id="rId12"/>
    <pivotCache cacheId="10103" r:id="rId13"/>
    <pivotCache cacheId="10105" r:id="rId14"/>
    <pivotCache cacheId="10107" r:id="rId15"/>
    <pivotCache cacheId="10109" r:id="rId16"/>
    <pivotCache cacheId="10083" r:id="rId17"/>
  </pivotCaches>
  <extLst>
    <ext xmlns:x14="http://schemas.microsoft.com/office/spreadsheetml/2009/9/main" uri="{876F7934-8845-4945-9796-88D515C7AA90}">
      <x14:pivotCaches>
        <pivotCache cacheId="6174" r:id="rId18"/>
      </x14:pivotCaches>
    </ext>
    <ext xmlns:x14="http://schemas.microsoft.com/office/spreadsheetml/2009/9/main" uri="{BBE1A952-AA13-448e-AADC-164F8A28A991}">
      <x14:slicerCaches>
        <x14:slicerCache r:id="rId19"/>
        <x14:slicerCache r:id="rId20"/>
        <x14:slicerCache r:id="rId21"/>
        <x14:slicerCache r:id="rId22"/>
        <x14:slicerCache r:id="rId23"/>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vw_ChurnByContract_89d81584-9622-4603-8a20-c8039a690b51" name="vw_ChurnByContract" connection="Query - vw_ChurnByContract"/>
          <x15:modelTable id="vw_ChurnByTenure_a5fbc7da-bbee-42e7-bedc-ca4ee5b54326" name="vw_ChurnByTenure" connection="Query - vw_ChurnByTenure"/>
          <x15:modelTable id="vw_CustomerChurnAnalysis_11d6417b-535f-44f4-a524-8a0b253bf629" name="vw_CustomerChurnAnalysis" connection="Query - vw_CustomerChurnAnalysis"/>
          <x15:modelTable id="vw_CustomerRisk_68a8f116-9c47-4d43-9387-de3e0ec2a640" name="vw_CustomerRisk" connection="Query - vw_CustomerRisk"/>
          <x15:modelTable id="vw_HighValueRiskCustomers_8abb9023-666e-4953-a195-1c4c9d7a8fdb" name="vw_HighValueRiskCustomers" connection="Query - vw_HighValueRiskCustomers"/>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52" i="2" l="1" a="1"/>
  <c r="I52" i="2"/>
  <c r="C105" i="2" a="1"/>
  <c r="C105" i="2" s="1"/>
  <c r="B82" i="2"/>
  <c r="B91" i="2"/>
  <c r="B92" i="2"/>
  <c r="E89" i="2"/>
  <c r="B87" i="2"/>
  <c r="B86" i="2"/>
  <c r="B81" i="2"/>
  <c r="E73" i="2"/>
  <c r="E72" i="2"/>
  <c r="E71" i="2"/>
  <c r="E55" i="2"/>
  <c r="E54" i="2"/>
  <c r="E53" i="2"/>
  <c r="E52" i="2"/>
  <c r="E51" i="2"/>
  <c r="E50" i="2"/>
  <c r="E44" i="2"/>
  <c r="E43" i="2"/>
  <c r="E42" i="2"/>
  <c r="E41" i="2"/>
  <c r="E35" i="2"/>
  <c r="E34" i="2"/>
  <c r="E33" i="2"/>
  <c r="E25" i="2"/>
  <c r="E27" i="2"/>
  <c r="E26" i="2"/>
  <c r="G96" i="2"/>
  <c r="G95" i="2"/>
  <c r="B97" i="2"/>
  <c r="B96" i="2"/>
  <c r="G97" i="2"/>
  <c r="F71" i="2" l="1"/>
  <c r="F72" i="2"/>
  <c r="F73" i="2"/>
  <c r="F50" i="2"/>
  <c r="F51" i="2"/>
  <c r="F52" i="2"/>
  <c r="F53" i="2"/>
  <c r="F54" i="2"/>
  <c r="F55" i="2"/>
  <c r="F41" i="2"/>
  <c r="F42" i="2"/>
  <c r="F43" i="2"/>
  <c r="F44" i="2"/>
  <c r="F33" i="2"/>
  <c r="F34" i="2"/>
  <c r="F35" i="2"/>
  <c r="F26" i="2"/>
  <c r="F27" i="2"/>
  <c r="F25" i="2"/>
  <c r="G98" i="2"/>
  <c r="G99" i="2" s="1"/>
  <c r="F63" i="2"/>
  <c r="F61" i="2"/>
  <c r="F62" i="2"/>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9DAC9203-7705-48CE-B942-7166148374E0}" keepAlive="1" name="Query - Query1" description="Connection to the 'Query1' query in the workbook." type="5" refreshedVersion="8" background="1" saveData="1">
    <dbPr connection="Provider=Microsoft.Mashup.OleDb.1;Data Source=$Workbook$;Location=Query1;Extended Properties=&quot;&quot;" command="SELECT * FROM [Query1]"/>
  </connection>
  <connection id="2" xr16:uid="{066178B2-969C-4E72-AC13-CC81579D9496}" name="Query - vw_ChurnByContract" description="Connection to the 'vw_ChurnByContract' query in the workbook." type="100" refreshedVersion="8" minRefreshableVersion="5">
    <extLst>
      <ext xmlns:x15="http://schemas.microsoft.com/office/spreadsheetml/2010/11/main" uri="{DE250136-89BD-433C-8126-D09CA5730AF9}">
        <x15:connection id="435c568a-3d75-48d7-b27d-918843d7f43f"/>
      </ext>
    </extLst>
  </connection>
  <connection id="3" xr16:uid="{4E2D7004-C476-4F45-9DDE-5DAD6204F959}" name="Query - vw_ChurnByTenure" description="Connection to the 'vw_ChurnByTenure' query in the workbook." type="100" refreshedVersion="8" minRefreshableVersion="5">
    <extLst>
      <ext xmlns:x15="http://schemas.microsoft.com/office/spreadsheetml/2010/11/main" uri="{DE250136-89BD-433C-8126-D09CA5730AF9}">
        <x15:connection id="24e185ee-1823-418a-97d7-eed80357a1e5"/>
      </ext>
    </extLst>
  </connection>
  <connection id="4" xr16:uid="{A133987A-F655-466D-97A8-3E612613897A}" name="Query - vw_CustomerChurnAnalysis" description="Connection to the 'vw_CustomerChurnAnalysis' query in the workbook." type="100" refreshedVersion="8" minRefreshableVersion="5">
    <extLst>
      <ext xmlns:x15="http://schemas.microsoft.com/office/spreadsheetml/2010/11/main" uri="{DE250136-89BD-433C-8126-D09CA5730AF9}">
        <x15:connection id="51ca5757-37bf-4cf8-aea9-2111408a1e1d"/>
      </ext>
    </extLst>
  </connection>
  <connection id="5" xr16:uid="{30E7C215-B9EF-461E-BE0C-F7631C526F4F}" name="Query - vw_CustomerRisk" description="Connection to the 'vw_CustomerRisk' query in the workbook." type="100" refreshedVersion="8" minRefreshableVersion="5">
    <extLst>
      <ext xmlns:x15="http://schemas.microsoft.com/office/spreadsheetml/2010/11/main" uri="{DE250136-89BD-433C-8126-D09CA5730AF9}">
        <x15:connection id="c64118a0-094a-413d-891a-1d2f61e29210"/>
      </ext>
    </extLst>
  </connection>
  <connection id="6" xr16:uid="{EBFBA8BB-0A77-4DC3-92F3-670B7DA6ACA9}" name="Query - vw_HighValueRiskCustomers" description="Connection to the 'vw_HighValueRiskCustomers' query in the workbook." type="100" refreshedVersion="8" minRefreshableVersion="5">
    <extLst>
      <ext xmlns:x15="http://schemas.microsoft.com/office/spreadsheetml/2010/11/main" uri="{DE250136-89BD-433C-8126-D09CA5730AF9}">
        <x15:connection id="42bc7051-23f2-44c3-8e8e-e99b8d09dfb3"/>
      </ext>
    </extLst>
  </connection>
  <connection id="7" xr16:uid="{9F292BB5-0054-49AC-8279-052E0FFFEA18}"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MDX" minSupportedVersion="120000" copy="1" pasteAll="1" pasteValues="1" merge="1" splitFirst="1" rowColShift="1" clearFormats="1" clearComments="1" assign="1" coerce="1"/>
    <metadataType name="XLDAPR" minSupportedVersion="120000" copy="1" pasteAll="1" pasteValues="1" merge="1" splitFirst="1" rowColShift="1" clearFormats="1" clearComments="1" assign="1" coerce="1" cellMeta="1"/>
  </metadataTypes>
  <metadataStrings count="2">
    <s v="ThisWorkbookDataModel"/>
    <s v="{[vw_CustomerChurnAnalysis].[Churn].&amp;[Yes]}"/>
  </metadataStrings>
  <mdxMetadata count="1">
    <mdx n="0" f="s">
      <ms ns="1" c="0"/>
    </mdx>
  </mdxMetadata>
  <futureMetadata name="XLDAPR" count="1">
    <bk>
      <extLst>
        <ext uri="{bdbb8cdc-fa1e-496e-a857-3c3f30c029c3}">
          <xda:dynamicArrayProperties fDynamic="1" fCollapsed="0"/>
        </ext>
      </extLst>
    </bk>
  </futureMetadata>
  <cellMetadata count="1">
    <bk>
      <rc t="2" v="0"/>
    </bk>
  </cellMetadata>
  <valueMetadata count="1">
    <bk>
      <rc t="1" v="0"/>
    </bk>
  </valueMetadata>
</metadata>
</file>

<file path=xl/sharedStrings.xml><?xml version="1.0" encoding="utf-8"?>
<sst xmlns="http://schemas.openxmlformats.org/spreadsheetml/2006/main" count="171" uniqueCount="120">
  <si>
    <t>Grand Total</t>
  </si>
  <si>
    <t>Count of CustomerID</t>
  </si>
  <si>
    <t>Total Customers</t>
  </si>
  <si>
    <t>Churn</t>
  </si>
  <si>
    <t>Yes</t>
  </si>
  <si>
    <t>Churned Customers</t>
  </si>
  <si>
    <t>No</t>
  </si>
  <si>
    <t>Churn Rate</t>
  </si>
  <si>
    <t>Sum of MonthlyCharges</t>
  </si>
  <si>
    <t>Average of MonthlyCharges</t>
  </si>
  <si>
    <t>High-Value At-Risk Customers</t>
  </si>
  <si>
    <t>KPI's</t>
  </si>
  <si>
    <t>Financial / Risk Impact</t>
  </si>
  <si>
    <t>Customer Health</t>
  </si>
  <si>
    <t>Average of Tenure</t>
  </si>
  <si>
    <t>Customer Churn Calculations</t>
  </si>
  <si>
    <t>Tables</t>
  </si>
  <si>
    <t>Month-to-month</t>
  </si>
  <si>
    <t>One year</t>
  </si>
  <si>
    <t>Two year</t>
  </si>
  <si>
    <t>Churn rate by Contract Type</t>
  </si>
  <si>
    <t>Churn by Internet Service</t>
  </si>
  <si>
    <t>DSL</t>
  </si>
  <si>
    <t>Fiber optic</t>
  </si>
  <si>
    <t>Internet Service</t>
  </si>
  <si>
    <t>Customer Churn Rate</t>
  </si>
  <si>
    <t>Churn by Payment Method</t>
  </si>
  <si>
    <t>Bank transfer (automatic)</t>
  </si>
  <si>
    <t>Credit card (automatic)</t>
  </si>
  <si>
    <t>Electronic check</t>
  </si>
  <si>
    <t>Mailed check</t>
  </si>
  <si>
    <t>Payment Method</t>
  </si>
  <si>
    <t>Monthly Charges Distribution</t>
  </si>
  <si>
    <t>01 - $0-$20</t>
  </si>
  <si>
    <t>02 - $20-$40</t>
  </si>
  <si>
    <t>03 - $40-$60</t>
  </si>
  <si>
    <t>04 - $60-$80</t>
  </si>
  <si>
    <t>05 - $80-$100</t>
  </si>
  <si>
    <t>06 - $100-$120</t>
  </si>
  <si>
    <t>High Risk</t>
  </si>
  <si>
    <t>Low Risk</t>
  </si>
  <si>
    <t>Medium Risk</t>
  </si>
  <si>
    <t>Monthly Charges Band</t>
  </si>
  <si>
    <t>Retention Risk</t>
  </si>
  <si>
    <t>Revenue Lost</t>
  </si>
  <si>
    <t>Revenue Lost By Contract</t>
  </si>
  <si>
    <t>Customer Retention Risk</t>
  </si>
  <si>
    <t>KPI 1: Total Customers</t>
  </si>
  <si>
    <t>KPI 2: Churned Customers</t>
  </si>
  <si>
    <t>KPI 3: Churn Rate</t>
  </si>
  <si>
    <t>KPI 4: Average Tenure</t>
  </si>
  <si>
    <t>KPI 5: Average Monthly Charges</t>
  </si>
  <si>
    <t>KPI 6: Revenue Lost</t>
  </si>
  <si>
    <t>KPI 7: High-Value At-Risk Customers</t>
  </si>
  <si>
    <t>KPI 8: Estimated Value At Risk</t>
  </si>
  <si>
    <t>Estimated Value At Risk</t>
  </si>
  <si>
    <t>Medium Risk Customers</t>
  </si>
  <si>
    <t>Low Risk Customers</t>
  </si>
  <si>
    <t>High Risk Customers</t>
  </si>
  <si>
    <t>Low Risk customers</t>
  </si>
  <si>
    <t>Medium Rrisk customers</t>
  </si>
  <si>
    <t>Helper table</t>
  </si>
  <si>
    <t>Count of Customer ID</t>
  </si>
  <si>
    <t>$0-$20</t>
  </si>
  <si>
    <t>$20-$40</t>
  </si>
  <si>
    <t>$40-$60</t>
  </si>
  <si>
    <t>$60-$80</t>
  </si>
  <si>
    <t>$80-$100</t>
  </si>
  <si>
    <t>$100-$120</t>
  </si>
  <si>
    <t>$120+</t>
  </si>
  <si>
    <t>Helper Table</t>
  </si>
  <si>
    <t>Charge Data Table</t>
  </si>
  <si>
    <t>Customers Risk level</t>
  </si>
  <si>
    <t>Business Insights</t>
  </si>
  <si>
    <t>Business Insight 1:</t>
  </si>
  <si>
    <t>Business Insight 2:</t>
  </si>
  <si>
    <t>Payment Risk</t>
  </si>
  <si>
    <t>Contract Risk</t>
  </si>
  <si>
    <t>Business Insight 3:</t>
  </si>
  <si>
    <t>Revenue Impact</t>
  </si>
  <si>
    <t>Business Insight 4:</t>
  </si>
  <si>
    <t>High Risk %</t>
  </si>
  <si>
    <t>19.9% of selected customers are classified as high retention risk.</t>
  </si>
  <si>
    <t>Last Refreshed</t>
  </si>
  <si>
    <t>CUSTOMER CHURN ANALYSIS</t>
  </si>
  <si>
    <t>SQL + Excel Analytics Portfolio Project</t>
  </si>
  <si>
    <t>PROJECT OBJECTIVE</t>
  </si>
  <si>
    <t>Analyze customer churn patterns, identify customers at elevated retention risk, quantify revenue impact, and develop actionable retention strategies using SQL Server and Excel.</t>
  </si>
  <si>
    <t>TOOLS &amp; TECHNOLOGY</t>
  </si>
  <si>
    <t>SQL Server — Data preparation, analysis &amp; views
Excel Power Query — Data connection &amp; transformation
Power Pivot — Data modeling &amp; PivotTables
Excel — Dashboard, KPIs, slicers &amp; visualization
VBA — Reset Filters automation</t>
  </si>
  <si>
    <t>DATASET &amp; APPROACH</t>
  </si>
  <si>
    <t>ANALYTICAL PROCESS</t>
  </si>
  <si>
    <t>KEY KPIs</t>
  </si>
  <si>
    <t>KPI</t>
  </si>
  <si>
    <t>Value</t>
  </si>
  <si>
    <t>Average Tenure</t>
  </si>
  <si>
    <t>32.37 months</t>
  </si>
  <si>
    <t>Estimated Value at Risk</t>
  </si>
  <si>
    <t>KEY BUSINESS FINDINGS</t>
  </si>
  <si>
    <t>BUSINESS RECOMMENDATIONS</t>
  </si>
  <si>
    <r>
      <rPr>
        <b/>
        <sz val="10"/>
        <color rgb="FF159A9C"/>
        <rFont val="Calibri"/>
        <family val="2"/>
        <scheme val="minor"/>
      </rPr>
      <t>1.</t>
    </r>
    <r>
      <rPr>
        <b/>
        <sz val="10"/>
        <color rgb="FF5B6770"/>
        <rFont val="Calibri"/>
        <family val="2"/>
        <scheme val="minor"/>
      </rPr>
      <t xml:space="preserve"> </t>
    </r>
    <r>
      <rPr>
        <b/>
        <sz val="10"/>
        <color rgb="FF17324D"/>
        <rFont val="Calibri"/>
        <family val="2"/>
        <scheme val="minor"/>
      </rPr>
      <t>Data Preparation:</t>
    </r>
    <r>
      <rPr>
        <sz val="10"/>
        <color rgb="FF5B6770"/>
        <rFont val="Calibri"/>
        <family val="2"/>
        <scheme val="minor"/>
      </rPr>
      <t xml:space="preserve"> Cleaned and structured customer, service, billing and churn data.</t>
    </r>
    <r>
      <rPr>
        <sz val="10"/>
        <color rgb="FF159A9C"/>
        <rFont val="Calibri"/>
        <family val="2"/>
        <scheme val="minor"/>
      </rPr>
      <t xml:space="preserve">
</t>
    </r>
    <r>
      <rPr>
        <b/>
        <sz val="10"/>
        <color rgb="FF159A9C"/>
        <rFont val="Calibri"/>
        <family val="2"/>
        <scheme val="minor"/>
      </rPr>
      <t>2.</t>
    </r>
    <r>
      <rPr>
        <b/>
        <sz val="10"/>
        <color rgb="FF5B6770"/>
        <rFont val="Calibri"/>
        <family val="2"/>
        <scheme val="minor"/>
      </rPr>
      <t xml:space="preserve"> </t>
    </r>
    <r>
      <rPr>
        <b/>
        <sz val="10"/>
        <color rgb="FF17324D"/>
        <rFont val="Calibri"/>
        <family val="2"/>
        <scheme val="minor"/>
      </rPr>
      <t>SQL Analysis:</t>
    </r>
    <r>
      <rPr>
        <sz val="10"/>
        <color rgb="FF5B6770"/>
        <rFont val="Calibri"/>
        <family val="2"/>
        <scheme val="minor"/>
      </rPr>
      <t xml:space="preserve"> Created analytical views for churn, tenure, customer risk and high-value customers.
</t>
    </r>
    <r>
      <rPr>
        <b/>
        <sz val="10"/>
        <color rgb="FF159A9C"/>
        <rFont val="Calibri"/>
        <family val="2"/>
        <scheme val="minor"/>
      </rPr>
      <t>3.</t>
    </r>
    <r>
      <rPr>
        <b/>
        <sz val="10"/>
        <color rgb="FF5B6770"/>
        <rFont val="Calibri"/>
        <family val="2"/>
        <scheme val="minor"/>
      </rPr>
      <t xml:space="preserve"> </t>
    </r>
    <r>
      <rPr>
        <b/>
        <sz val="10"/>
        <color rgb="FF17324D"/>
        <rFont val="Calibri"/>
        <family val="2"/>
        <scheme val="minor"/>
      </rPr>
      <t>Excel Integration:</t>
    </r>
    <r>
      <rPr>
        <sz val="10"/>
        <color rgb="FF5B6770"/>
        <rFont val="Calibri"/>
        <family val="2"/>
        <scheme val="minor"/>
      </rPr>
      <t xml:space="preserve"> Connected SQL views to Excel through Power Query and Power Pivot.
</t>
    </r>
    <r>
      <rPr>
        <b/>
        <sz val="10"/>
        <color rgb="FF159A9C"/>
        <rFont val="Calibri"/>
        <family val="2"/>
        <scheme val="minor"/>
      </rPr>
      <t>4.</t>
    </r>
    <r>
      <rPr>
        <b/>
        <sz val="10"/>
        <color rgb="FF5B6770"/>
        <rFont val="Calibri"/>
        <family val="2"/>
        <scheme val="minor"/>
      </rPr>
      <t xml:space="preserve"> </t>
    </r>
    <r>
      <rPr>
        <b/>
        <sz val="10"/>
        <color rgb="FF17324D"/>
        <rFont val="Calibri"/>
        <family val="2"/>
        <scheme val="minor"/>
      </rPr>
      <t>Dashboard Development:</t>
    </r>
    <r>
      <rPr>
        <sz val="10"/>
        <color rgb="FF5B6770"/>
        <rFont val="Calibri"/>
        <family val="2"/>
        <scheme val="minor"/>
      </rPr>
      <t xml:space="preserve"> Built interactive KPIs, charts, slicers and automated reset controls.</t>
    </r>
  </si>
  <si>
    <r>
      <rPr>
        <b/>
        <sz val="10"/>
        <color rgb="FF17324D"/>
        <rFont val="Calibri"/>
        <family val="2"/>
        <scheme val="minor"/>
      </rPr>
      <t>Dataset:</t>
    </r>
    <r>
      <rPr>
        <sz val="10"/>
        <color rgb="FF5B6770"/>
        <rFont val="Calibri"/>
        <family val="2"/>
        <scheme val="minor"/>
      </rPr>
      <t xml:space="preserve"> Customer Churn dataset containing 7,043 customer records and service, billing, contract and churn information.
</t>
    </r>
    <r>
      <rPr>
        <b/>
        <sz val="10"/>
        <color rgb="FF17324D"/>
        <rFont val="Calibri"/>
        <family val="2"/>
        <scheme val="minor"/>
      </rPr>
      <t>Approach:</t>
    </r>
    <r>
      <rPr>
        <sz val="10"/>
        <color rgb="FF5B6770"/>
        <rFont val="Calibri"/>
        <family val="2"/>
        <scheme val="minor"/>
      </rPr>
      <t xml:space="preserve"> Data was analyzed in SQL Server through multiple analytical views and connected to Excel using Power Query. Power Pivot and PivotTables were used to create interactive KPIs, charts and slicer-driven analysis.</t>
    </r>
  </si>
  <si>
    <r>
      <rPr>
        <b/>
        <sz val="11"/>
        <color rgb="FF159A9C"/>
        <rFont val="Calibri"/>
        <family val="2"/>
        <scheme val="minor"/>
      </rPr>
      <t>01 —</t>
    </r>
    <r>
      <rPr>
        <b/>
        <sz val="11"/>
        <color rgb="FF17324D"/>
        <rFont val="Calibri"/>
        <family val="2"/>
        <scheme val="minor"/>
      </rPr>
      <t xml:space="preserve"> Contract Risk </t>
    </r>
  </si>
  <si>
    <r>
      <rPr>
        <b/>
        <sz val="11"/>
        <color rgb="FF159A9C"/>
        <rFont val="Calibri"/>
        <family val="2"/>
        <scheme val="minor"/>
      </rPr>
      <t>02 —</t>
    </r>
    <r>
      <rPr>
        <b/>
        <sz val="11"/>
        <color theme="1"/>
        <rFont val="Calibri"/>
        <family val="2"/>
        <scheme val="minor"/>
      </rPr>
      <t xml:space="preserve"> </t>
    </r>
    <r>
      <rPr>
        <b/>
        <sz val="11"/>
        <color rgb="FF17324D"/>
        <rFont val="Calibri"/>
        <family val="2"/>
        <scheme val="minor"/>
      </rPr>
      <t>Payment Risk</t>
    </r>
  </si>
  <si>
    <r>
      <rPr>
        <b/>
        <sz val="11"/>
        <color rgb="FF159A9C"/>
        <rFont val="Calibri"/>
        <family val="2"/>
        <scheme val="minor"/>
      </rPr>
      <t>03 —</t>
    </r>
    <r>
      <rPr>
        <b/>
        <sz val="11"/>
        <color rgb="FF17324D"/>
        <rFont val="Calibri"/>
        <family val="2"/>
        <scheme val="minor"/>
      </rPr>
      <t xml:space="preserve"> Revenue Impact</t>
    </r>
  </si>
  <si>
    <r>
      <rPr>
        <b/>
        <sz val="11"/>
        <color rgb="FF159A9C"/>
        <rFont val="Calibri"/>
        <family val="2"/>
        <scheme val="minor"/>
      </rPr>
      <t>04 —</t>
    </r>
    <r>
      <rPr>
        <b/>
        <sz val="11"/>
        <color rgb="FF17324D"/>
        <rFont val="Calibri"/>
        <family val="2"/>
        <scheme val="minor"/>
      </rPr>
      <t xml:space="preserve"> Retention Risk</t>
    </r>
  </si>
  <si>
    <r>
      <t xml:space="preserve">Month-to-month customers show a </t>
    </r>
    <r>
      <rPr>
        <b/>
        <sz val="11"/>
        <color rgb="FF5B6770"/>
        <rFont val="Calibri"/>
        <family val="2"/>
        <scheme val="minor"/>
      </rPr>
      <t>42.7% churn rate</t>
    </r>
    <r>
      <rPr>
        <sz val="11"/>
        <color rgb="FF5B6770"/>
        <rFont val="Calibri"/>
        <family val="2"/>
        <scheme val="minor"/>
      </rPr>
      <t xml:space="preserve">, compared with only </t>
    </r>
    <r>
      <rPr>
        <b/>
        <sz val="11"/>
        <color rgb="FF5B6770"/>
        <rFont val="Calibri"/>
        <family val="2"/>
        <scheme val="minor"/>
      </rPr>
      <t>2.8% for two-year customers</t>
    </r>
    <r>
      <rPr>
        <sz val="11"/>
        <color rgb="FF5B6770"/>
        <rFont val="Calibri"/>
        <family val="2"/>
        <scheme val="minor"/>
      </rPr>
      <t>.</t>
    </r>
  </si>
  <si>
    <r>
      <t xml:space="preserve">Electronic-check customers show the highest payment-method churn rate at </t>
    </r>
    <r>
      <rPr>
        <b/>
        <sz val="11"/>
        <color rgb="FF5B6770"/>
        <rFont val="Calibri"/>
        <family val="2"/>
        <scheme val="minor"/>
      </rPr>
      <t>45.3%</t>
    </r>
    <r>
      <rPr>
        <sz val="11"/>
        <color rgb="FF5B6770"/>
        <rFont val="Calibri"/>
        <family val="2"/>
        <scheme val="minor"/>
      </rPr>
      <t xml:space="preserve">, compared with </t>
    </r>
    <r>
      <rPr>
        <b/>
        <sz val="11"/>
        <color rgb="FF5B6770"/>
        <rFont val="Calibri"/>
        <family val="2"/>
        <scheme val="minor"/>
      </rPr>
      <t>15.2% for credit-card customers</t>
    </r>
    <r>
      <rPr>
        <sz val="11"/>
        <color rgb="FF5B6770"/>
        <rFont val="Calibri"/>
        <family val="2"/>
        <scheme val="minor"/>
      </rPr>
      <t>.</t>
    </r>
  </si>
  <si>
    <r>
      <t xml:space="preserve">Month-to-month customers account for approximately </t>
    </r>
    <r>
      <rPr>
        <b/>
        <sz val="11"/>
        <color rgb="FF5B6770"/>
        <rFont val="Calibri"/>
        <family val="2"/>
        <scheme val="minor"/>
      </rPr>
      <t>87% of total revenue lost</t>
    </r>
    <r>
      <rPr>
        <sz val="11"/>
        <color rgb="FF5B6770"/>
        <rFont val="Calibri"/>
        <family val="2"/>
        <scheme val="minor"/>
      </rPr>
      <t>.</t>
    </r>
  </si>
  <si>
    <r>
      <rPr>
        <b/>
        <sz val="10"/>
        <color rgb="FF159A9C"/>
        <rFont val="Calibri"/>
        <family val="2"/>
        <scheme val="minor"/>
      </rPr>
      <t xml:space="preserve">1. </t>
    </r>
    <r>
      <rPr>
        <b/>
        <sz val="10"/>
        <color rgb="FF17324D"/>
        <rFont val="Calibri"/>
        <family val="2"/>
        <scheme val="minor"/>
      </rPr>
      <t>Contract Retention</t>
    </r>
    <r>
      <rPr>
        <sz val="10"/>
        <color rgb="FF17324D"/>
        <rFont val="Calibri"/>
        <family val="2"/>
        <scheme val="minor"/>
      </rPr>
      <t xml:space="preserve"> —</t>
    </r>
    <r>
      <rPr>
        <sz val="10"/>
        <color rgb="FF5B6770"/>
        <rFont val="Calibri"/>
        <family val="2"/>
        <scheme val="minor"/>
      </rPr>
      <t xml:space="preserve"> Develop targeted incentives to encourage month-to-month customers to move to longer-term contracts.</t>
    </r>
  </si>
  <si>
    <r>
      <rPr>
        <b/>
        <sz val="10"/>
        <color rgb="FF159A9C"/>
        <rFont val="Calibri"/>
        <family val="2"/>
        <scheme val="minor"/>
      </rPr>
      <t>2.</t>
    </r>
    <r>
      <rPr>
        <b/>
        <sz val="10"/>
        <color rgb="FF17324D"/>
        <rFont val="Calibri"/>
        <family val="2"/>
        <scheme val="minor"/>
      </rPr>
      <t xml:space="preserve"> Payment Engagement</t>
    </r>
    <r>
      <rPr>
        <sz val="10"/>
        <color rgb="FF17324D"/>
        <rFont val="Calibri"/>
        <family val="2"/>
        <scheme val="minor"/>
      </rPr>
      <t xml:space="preserve"> —</t>
    </r>
    <r>
      <rPr>
        <sz val="10"/>
        <color rgb="FF5B6770"/>
        <rFont val="Calibri"/>
        <family val="2"/>
        <scheme val="minor"/>
      </rPr>
      <t xml:space="preserve"> Proactively engage electronic-check customers and encourage alternative payment methods.</t>
    </r>
  </si>
  <si>
    <r>
      <rPr>
        <b/>
        <sz val="10"/>
        <color rgb="FF159A9C"/>
        <rFont val="Calibri"/>
        <family val="2"/>
        <scheme val="minor"/>
      </rPr>
      <t>3.</t>
    </r>
    <r>
      <rPr>
        <b/>
        <sz val="10"/>
        <color rgb="FF17324D"/>
        <rFont val="Calibri"/>
        <family val="2"/>
        <scheme val="minor"/>
      </rPr>
      <t xml:space="preserve"> Revenue Protection</t>
    </r>
    <r>
      <rPr>
        <sz val="10"/>
        <color rgb="FF17324D"/>
        <rFont val="Calibri"/>
        <family val="2"/>
        <scheme val="minor"/>
      </rPr>
      <t xml:space="preserve"> —</t>
    </r>
    <r>
      <rPr>
        <sz val="10"/>
        <color rgb="FF5B6770"/>
        <rFont val="Calibri"/>
        <family val="2"/>
        <scheme val="minor"/>
      </rPr>
      <t xml:space="preserve"> Prioritize retention resources toward month-to-month customers due to their disproportionate contribution to revenue loss.</t>
    </r>
  </si>
  <si>
    <r>
      <rPr>
        <b/>
        <sz val="10"/>
        <color rgb="FF159A9C"/>
        <rFont val="Calibri"/>
        <family val="2"/>
        <scheme val="minor"/>
      </rPr>
      <t xml:space="preserve">4. </t>
    </r>
    <r>
      <rPr>
        <b/>
        <sz val="10"/>
        <color rgb="FF17324D"/>
        <rFont val="Calibri"/>
        <family val="2"/>
        <scheme val="minor"/>
      </rPr>
      <t>Risk-Based Retention</t>
    </r>
    <r>
      <rPr>
        <sz val="10"/>
        <color rgb="FF17324D"/>
        <rFont val="Calibri"/>
        <family val="2"/>
        <scheme val="minor"/>
      </rPr>
      <t xml:space="preserve"> —</t>
    </r>
    <r>
      <rPr>
        <sz val="10"/>
        <color rgb="FF5B6770"/>
        <rFont val="Calibri"/>
        <family val="2"/>
        <scheme val="minor"/>
      </rPr>
      <t xml:space="preserve"> Focus proactive retention campaigns on high-risk customers identified through the customer risk model.</t>
    </r>
  </si>
  <si>
    <t>Last refreshed</t>
  </si>
  <si>
    <t>Interactive Excel dashboard • SQL Server analysis • Power Query • Power Pivot • VBA automation</t>
  </si>
  <si>
    <t>Contract</t>
  </si>
  <si>
    <t>One Year</t>
  </si>
  <si>
    <t>Two Year</t>
  </si>
  <si>
    <t>Data Label</t>
  </si>
  <si>
    <t>Data label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</si>
</sst>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8">
    <numFmt numFmtId="8" formatCode="&quot;$&quot;#,##0.00_);[Red]\(&quot;$&quot;#,##0.00\)"/>
    <numFmt numFmtId="44" formatCode="_(&quot;$&quot;* #,##0.00_);_(&quot;$&quot;* \(#,##0.00\);_(&quot;$&quot;* &quot;-&quot;??_);_(@_)"/>
    <numFmt numFmtId="164" formatCode="0.0%"/>
    <numFmt numFmtId="165" formatCode="\$#,##0.00;\(\$#,##0.00\);\$#,##0.00"/>
    <numFmt numFmtId="166" formatCode="0.0"/>
    <numFmt numFmtId="167" formatCode="&quot;$&quot;#,##0.00;[Red]&quot;$&quot;#,##0.00"/>
    <numFmt numFmtId="168" formatCode="mmmm\ d\,\ yyyy\ h:mm\ AM/PM"/>
    <numFmt numFmtId="173" formatCode="&quot;$&quot;0.0,&quot;K&quot;"/>
  </numFmts>
  <fonts count="22" x14ac:knownFonts="1">
    <font>
      <sz val="11"/>
      <color theme="1"/>
      <name val="Calibri"/>
      <family val="2"/>
      <scheme val="minor"/>
    </font>
    <font>
      <sz val="11"/>
      <color theme="0"/>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8"/>
      <color theme="0"/>
      <name val="Calibri"/>
      <family val="2"/>
      <scheme val="minor"/>
    </font>
    <font>
      <b/>
      <sz val="20"/>
      <color rgb="FF17324D"/>
      <name val="Aptos Display"/>
      <family val="2"/>
    </font>
    <font>
      <sz val="11"/>
      <color rgb="FF5B6770"/>
      <name val="Calibri"/>
      <family val="2"/>
      <scheme val="minor"/>
    </font>
    <font>
      <sz val="11"/>
      <color rgb="FF17324D"/>
      <name val="Calibri"/>
      <family val="2"/>
      <scheme val="minor"/>
    </font>
    <font>
      <b/>
      <sz val="10"/>
      <color theme="0"/>
      <name val="Calibri"/>
      <family val="2"/>
      <scheme val="minor"/>
    </font>
    <font>
      <sz val="10"/>
      <color theme="1"/>
      <name val="Calibri"/>
      <family val="2"/>
      <scheme val="minor"/>
    </font>
    <font>
      <sz val="8"/>
      <name val="Calibri"/>
      <family val="2"/>
      <scheme val="minor"/>
    </font>
    <font>
      <b/>
      <sz val="11"/>
      <color rgb="FF17324D"/>
      <name val="Calibri"/>
      <family val="2"/>
      <scheme val="minor"/>
    </font>
    <font>
      <sz val="10"/>
      <color rgb="FF17324D"/>
      <name val="Calibri"/>
      <family val="2"/>
      <scheme val="minor"/>
    </font>
    <font>
      <b/>
      <sz val="10"/>
      <color rgb="FF17324D"/>
      <name val="Calibri"/>
      <family val="2"/>
      <scheme val="minor"/>
    </font>
    <font>
      <sz val="10"/>
      <color rgb="FF5B6770"/>
      <name val="Calibri"/>
      <family val="2"/>
      <scheme val="minor"/>
    </font>
    <font>
      <b/>
      <sz val="10"/>
      <color rgb="FF5B6770"/>
      <name val="Calibri"/>
      <family val="2"/>
      <scheme val="minor"/>
    </font>
    <font>
      <b/>
      <sz val="11"/>
      <color rgb="FF5B6770"/>
      <name val="Calibri"/>
      <family val="2"/>
      <scheme val="minor"/>
    </font>
    <font>
      <b/>
      <sz val="10"/>
      <color rgb="FF159A9C"/>
      <name val="Calibri"/>
      <family val="2"/>
      <scheme val="minor"/>
    </font>
    <font>
      <sz val="10"/>
      <color rgb="FF159A9C"/>
      <name val="Calibri"/>
      <family val="2"/>
      <scheme val="minor"/>
    </font>
    <font>
      <b/>
      <sz val="11"/>
      <color rgb="FF159A9C"/>
      <name val="Calibri"/>
      <family val="2"/>
      <scheme val="minor"/>
    </font>
    <font>
      <sz val="9"/>
      <color rgb="FF5B6770"/>
      <name val="Calibri"/>
      <family val="2"/>
      <scheme val="minor"/>
    </font>
  </fonts>
  <fills count="8">
    <fill>
      <patternFill patternType="none"/>
    </fill>
    <fill>
      <patternFill patternType="gray125"/>
    </fill>
    <fill>
      <patternFill patternType="solid">
        <fgColor theme="4" tint="-0.499984740745262"/>
        <bgColor indexed="64"/>
      </patternFill>
    </fill>
    <fill>
      <patternFill patternType="solid">
        <fgColor theme="4" tint="-0.249977111117893"/>
        <bgColor indexed="64"/>
      </patternFill>
    </fill>
    <fill>
      <patternFill patternType="solid">
        <fgColor theme="4"/>
        <bgColor theme="4"/>
      </patternFill>
    </fill>
    <fill>
      <patternFill patternType="solid">
        <fgColor rgb="FFF5F7FA"/>
        <bgColor indexed="64"/>
      </patternFill>
    </fill>
    <fill>
      <patternFill patternType="solid">
        <fgColor rgb="FF159A9C"/>
        <bgColor indexed="64"/>
      </patternFill>
    </fill>
    <fill>
      <patternFill patternType="solid">
        <fgColor theme="4" tint="0.79998168889431442"/>
        <bgColor indexed="64"/>
      </patternFill>
    </fill>
  </fills>
  <borders count="11">
    <border>
      <left/>
      <right/>
      <top/>
      <bottom/>
      <diagonal/>
    </border>
    <border>
      <left/>
      <right style="thin">
        <color theme="4" tint="0.39997558519241921"/>
      </right>
      <top style="thin">
        <color theme="4" tint="0.39997558519241921"/>
      </top>
      <bottom style="thin">
        <color theme="4" tint="0.39997558519241921"/>
      </bottom>
      <diagonal/>
    </border>
    <border>
      <left/>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2">
    <xf numFmtId="0" fontId="0" fillId="0" borderId="0"/>
    <xf numFmtId="9" fontId="2" fillId="0" borderId="0" applyFont="0" applyFill="0" applyBorder="0" applyAlignment="0" applyProtection="0"/>
  </cellStyleXfs>
  <cellXfs count="75">
    <xf numFmtId="0" fontId="0" fillId="0" borderId="0" xfId="0"/>
    <xf numFmtId="0" fontId="0" fillId="0" borderId="0" xfId="0" applyAlignment="1">
      <alignment horizontal="center" vertical="center"/>
    </xf>
    <xf numFmtId="0" fontId="0" fillId="0" borderId="0" xfId="0" pivotButton="1"/>
    <xf numFmtId="0" fontId="0" fillId="0" borderId="0" xfId="0" applyAlignment="1">
      <alignment horizontal="left"/>
    </xf>
    <xf numFmtId="44" fontId="0" fillId="0" borderId="0" xfId="0" applyNumberFormat="1"/>
    <xf numFmtId="0" fontId="1" fillId="2" borderId="0" xfId="0" applyFont="1" applyFill="1"/>
    <xf numFmtId="164" fontId="0" fillId="0" borderId="0" xfId="0" applyNumberFormat="1"/>
    <xf numFmtId="0" fontId="1" fillId="3" borderId="0" xfId="0" applyFont="1" applyFill="1"/>
    <xf numFmtId="165" fontId="0" fillId="0" borderId="0" xfId="0" applyNumberFormat="1"/>
    <xf numFmtId="0" fontId="3" fillId="4" borderId="1" xfId="0" applyFont="1" applyFill="1" applyBorder="1"/>
    <xf numFmtId="0" fontId="4" fillId="0" borderId="0" xfId="0" applyFont="1"/>
    <xf numFmtId="166" fontId="0" fillId="0" borderId="0" xfId="0" applyNumberFormat="1"/>
    <xf numFmtId="167" fontId="0" fillId="0" borderId="0" xfId="0" applyNumberFormat="1"/>
    <xf numFmtId="3" fontId="0" fillId="0" borderId="0" xfId="0" applyNumberFormat="1"/>
    <xf numFmtId="0" fontId="5" fillId="2" borderId="0" xfId="0" applyFont="1" applyFill="1" applyAlignment="1">
      <alignment vertical="center"/>
    </xf>
    <xf numFmtId="9" fontId="0" fillId="0" borderId="0" xfId="0" applyNumberFormat="1"/>
    <xf numFmtId="164" fontId="0" fillId="0" borderId="0" xfId="1" applyNumberFormat="1" applyFont="1"/>
    <xf numFmtId="0" fontId="0" fillId="5" borderId="0" xfId="0" applyFill="1"/>
    <xf numFmtId="0" fontId="0" fillId="5" borderId="0" xfId="0" applyFill="1" applyAlignment="1">
      <alignment horizontal="center" vertical="center"/>
    </xf>
    <xf numFmtId="0" fontId="9" fillId="5" borderId="0" xfId="0" applyFont="1" applyFill="1" applyAlignment="1">
      <alignment horizontal="left"/>
    </xf>
    <xf numFmtId="0" fontId="4" fillId="5" borderId="0" xfId="0" applyFont="1" applyFill="1" applyAlignment="1">
      <alignment horizontal="center" vertical="center" wrapText="1"/>
    </xf>
    <xf numFmtId="0" fontId="4" fillId="5" borderId="0" xfId="0" applyFont="1" applyFill="1" applyAlignment="1">
      <alignment horizontal="right" vertical="center" wrapText="1"/>
    </xf>
    <xf numFmtId="0" fontId="0" fillId="5" borderId="0" xfId="0" applyFill="1" applyAlignment="1">
      <alignment vertical="center" wrapText="1"/>
    </xf>
    <xf numFmtId="3" fontId="0" fillId="5" borderId="0" xfId="0" applyNumberFormat="1" applyFill="1" applyAlignment="1">
      <alignment horizontal="right" vertical="center" wrapText="1"/>
    </xf>
    <xf numFmtId="10" fontId="0" fillId="5" borderId="0" xfId="0" applyNumberFormat="1" applyFill="1" applyAlignment="1">
      <alignment horizontal="right" vertical="center" wrapText="1"/>
    </xf>
    <xf numFmtId="0" fontId="0" fillId="5" borderId="0" xfId="0" applyFill="1" applyAlignment="1">
      <alignment horizontal="right" vertical="center" wrapText="1"/>
    </xf>
    <xf numFmtId="0" fontId="4" fillId="5" borderId="0" xfId="0" applyFont="1" applyFill="1"/>
    <xf numFmtId="8" fontId="0" fillId="5" borderId="0" xfId="0" applyNumberFormat="1" applyFill="1" applyAlignment="1">
      <alignment horizontal="right" vertical="center" wrapText="1"/>
    </xf>
    <xf numFmtId="0" fontId="0" fillId="5" borderId="0" xfId="0" applyFill="1" applyAlignment="1">
      <alignment horizontal="left" vertical="top" wrapText="1"/>
    </xf>
    <xf numFmtId="0" fontId="4" fillId="5" borderId="0" xfId="0" applyFont="1" applyFill="1" applyAlignment="1">
      <alignment horizontal="left" vertical="top" wrapText="1"/>
    </xf>
    <xf numFmtId="0" fontId="0" fillId="6" borderId="0" xfId="0" applyFill="1"/>
    <xf numFmtId="0" fontId="0" fillId="0" borderId="0" xfId="0" applyAlignment="1">
      <alignment horizontal="center" vertical="center"/>
    </xf>
    <xf numFmtId="0" fontId="7" fillId="5" borderId="3" xfId="0" applyFont="1" applyFill="1" applyBorder="1" applyAlignment="1">
      <alignment horizontal="left" vertical="top" wrapText="1"/>
    </xf>
    <xf numFmtId="0" fontId="7" fillId="5" borderId="0" xfId="0" applyFont="1" applyFill="1" applyAlignment="1">
      <alignment horizontal="left" vertical="top" wrapText="1"/>
    </xf>
    <xf numFmtId="0" fontId="14" fillId="5" borderId="6" xfId="0" applyFont="1" applyFill="1" applyBorder="1" applyAlignment="1">
      <alignment horizontal="center" vertical="center"/>
    </xf>
    <xf numFmtId="0" fontId="16" fillId="5" borderId="0" xfId="0" applyFont="1" applyFill="1"/>
    <xf numFmtId="0" fontId="16" fillId="5" borderId="0" xfId="0" applyFont="1" applyFill="1" applyAlignment="1">
      <alignment horizontal="left" vertical="center"/>
    </xf>
    <xf numFmtId="0" fontId="0" fillId="5" borderId="0" xfId="0" applyFill="1"/>
    <xf numFmtId="0" fontId="6" fillId="5" borderId="0" xfId="0" applyFont="1" applyFill="1" applyAlignment="1">
      <alignment horizontal="center" vertical="center"/>
    </xf>
    <xf numFmtId="0" fontId="15" fillId="5" borderId="2" xfId="0" applyFont="1" applyFill="1" applyBorder="1" applyAlignment="1">
      <alignment horizontal="left" vertical="top" wrapText="1"/>
    </xf>
    <xf numFmtId="0" fontId="10" fillId="5" borderId="2" xfId="0" applyFont="1" applyFill="1" applyBorder="1" applyAlignment="1">
      <alignment horizontal="left" vertical="top" wrapText="1"/>
    </xf>
    <xf numFmtId="0" fontId="10" fillId="5" borderId="0" xfId="0" applyFont="1" applyFill="1" applyAlignment="1">
      <alignment horizontal="left" vertical="top" wrapText="1"/>
    </xf>
    <xf numFmtId="8" fontId="8" fillId="5" borderId="6" xfId="0" applyNumberFormat="1" applyFont="1" applyFill="1" applyBorder="1" applyAlignment="1">
      <alignment horizontal="right" vertical="top" wrapText="1"/>
    </xf>
    <xf numFmtId="0" fontId="8" fillId="5" borderId="7" xfId="0" applyFont="1" applyFill="1" applyBorder="1" applyAlignment="1">
      <alignment horizontal="right" vertical="top" wrapText="1"/>
    </xf>
    <xf numFmtId="0" fontId="9" fillId="5" borderId="0" xfId="0" applyFont="1" applyFill="1" applyAlignment="1">
      <alignment horizontal="left"/>
    </xf>
    <xf numFmtId="0" fontId="1" fillId="5" borderId="0" xfId="0" applyFont="1" applyFill="1" applyAlignment="1">
      <alignment horizontal="left"/>
    </xf>
    <xf numFmtId="0" fontId="8" fillId="5" borderId="0" xfId="0" applyFont="1" applyFill="1" applyAlignment="1">
      <alignment horizontal="right" vertical="top" wrapText="1"/>
    </xf>
    <xf numFmtId="0" fontId="8" fillId="5" borderId="4" xfId="0" applyFont="1" applyFill="1" applyBorder="1" applyAlignment="1">
      <alignment horizontal="right" vertical="top" wrapText="1"/>
    </xf>
    <xf numFmtId="0" fontId="20" fillId="5" borderId="8" xfId="0" applyFont="1" applyFill="1" applyBorder="1" applyAlignment="1">
      <alignment horizontal="right" vertical="top" wrapText="1"/>
    </xf>
    <xf numFmtId="0" fontId="20" fillId="5" borderId="10" xfId="0" applyFont="1" applyFill="1" applyBorder="1" applyAlignment="1">
      <alignment horizontal="right" vertical="top" wrapText="1"/>
    </xf>
    <xf numFmtId="3" fontId="8" fillId="5" borderId="0" xfId="0" applyNumberFormat="1" applyFont="1" applyFill="1" applyAlignment="1">
      <alignment horizontal="right" vertical="top" wrapText="1"/>
    </xf>
    <xf numFmtId="10" fontId="8" fillId="5" borderId="0" xfId="0" applyNumberFormat="1" applyFont="1" applyFill="1" applyAlignment="1">
      <alignment horizontal="right" vertical="top" wrapText="1"/>
    </xf>
    <xf numFmtId="8" fontId="8" fillId="5" borderId="0" xfId="0" applyNumberFormat="1" applyFont="1" applyFill="1" applyAlignment="1">
      <alignment horizontal="right" vertical="top" wrapText="1"/>
    </xf>
    <xf numFmtId="0" fontId="20" fillId="5" borderId="8" xfId="0" applyFont="1" applyFill="1" applyBorder="1" applyAlignment="1">
      <alignment horizontal="left" vertical="top" wrapText="1"/>
    </xf>
    <xf numFmtId="0" fontId="20" fillId="5" borderId="9" xfId="0" applyFont="1" applyFill="1" applyBorder="1" applyAlignment="1">
      <alignment horizontal="left" vertical="top" wrapText="1"/>
    </xf>
    <xf numFmtId="0" fontId="20" fillId="5" borderId="10" xfId="0" applyFont="1" applyFill="1" applyBorder="1" applyAlignment="1">
      <alignment horizontal="left" vertical="top" wrapText="1"/>
    </xf>
    <xf numFmtId="0" fontId="7" fillId="5" borderId="3" xfId="0" applyFont="1" applyFill="1" applyBorder="1"/>
    <xf numFmtId="0" fontId="7" fillId="5" borderId="0" xfId="0" applyFont="1" applyFill="1"/>
    <xf numFmtId="0" fontId="7" fillId="5" borderId="4" xfId="0" applyFont="1" applyFill="1" applyBorder="1"/>
    <xf numFmtId="0" fontId="7" fillId="5" borderId="4" xfId="0" applyFont="1" applyFill="1" applyBorder="1" applyAlignment="1">
      <alignment horizontal="left" vertical="top" wrapText="1"/>
    </xf>
    <xf numFmtId="0" fontId="7" fillId="5" borderId="5" xfId="0" applyFont="1" applyFill="1" applyBorder="1" applyAlignment="1">
      <alignment horizontal="left" vertical="top" wrapText="1"/>
    </xf>
    <xf numFmtId="0" fontId="17" fillId="5" borderId="6" xfId="0" applyFont="1" applyFill="1" applyBorder="1" applyAlignment="1">
      <alignment horizontal="left" vertical="top" wrapText="1"/>
    </xf>
    <xf numFmtId="0" fontId="17" fillId="5" borderId="7" xfId="0" applyFont="1" applyFill="1" applyBorder="1" applyAlignment="1">
      <alignment horizontal="left" vertical="top" wrapText="1"/>
    </xf>
    <xf numFmtId="0" fontId="14" fillId="5" borderId="6" xfId="0" applyFont="1" applyFill="1" applyBorder="1" applyAlignment="1">
      <alignment horizontal="left" vertical="center"/>
    </xf>
    <xf numFmtId="0" fontId="7" fillId="5" borderId="0" xfId="0" applyFont="1" applyFill="1" applyAlignment="1">
      <alignment horizontal="center" vertical="center"/>
    </xf>
    <xf numFmtId="0" fontId="0" fillId="5" borderId="0" xfId="0" applyFill="1" applyAlignment="1">
      <alignment horizontal="center" vertical="center"/>
    </xf>
    <xf numFmtId="0" fontId="15" fillId="5" borderId="0" xfId="0" applyFont="1" applyFill="1" applyAlignment="1">
      <alignment horizontal="left" vertical="top" wrapText="1"/>
    </xf>
    <xf numFmtId="0" fontId="0" fillId="5" borderId="0" xfId="0" applyFill="1" applyBorder="1"/>
    <xf numFmtId="0" fontId="7" fillId="5" borderId="0" xfId="0" applyFont="1" applyFill="1" applyBorder="1" applyAlignment="1">
      <alignment horizontal="left" vertical="top" wrapText="1"/>
    </xf>
    <xf numFmtId="0" fontId="14" fillId="5" borderId="0" xfId="0" applyFont="1" applyFill="1" applyBorder="1" applyAlignment="1">
      <alignment horizontal="center" vertical="center"/>
    </xf>
    <xf numFmtId="168" fontId="0" fillId="0" borderId="0" xfId="0" applyNumberFormat="1"/>
    <xf numFmtId="0" fontId="0" fillId="0" borderId="0" xfId="0" applyNumberFormat="1"/>
    <xf numFmtId="0" fontId="21" fillId="5" borderId="0" xfId="0" applyFont="1" applyFill="1" applyAlignment="1">
      <alignment horizontal="center"/>
    </xf>
    <xf numFmtId="0" fontId="0" fillId="7" borderId="0" xfId="0" applyFill="1"/>
    <xf numFmtId="173" fontId="0" fillId="0" borderId="0" xfId="0" applyNumberFormat="1"/>
  </cellXfs>
  <cellStyles count="2">
    <cellStyle name="Normal" xfId="0" builtinId="0"/>
    <cellStyle name="Percent" xfId="1" builtinId="5"/>
  </cellStyles>
  <dxfs count="75">
    <dxf>
      <numFmt numFmtId="34" formatCode="_(&quot;$&quot;* #,##0.00_);_(&quot;$&quot;* \(#,##0.00\);_(&quot;$&quot;* &quot;-&quot;??_);_(@_)"/>
    </dxf>
    <dxf>
      <numFmt numFmtId="164" formatCode="0.0%"/>
    </dxf>
    <dxf>
      <numFmt numFmtId="13" formatCode="0%"/>
    </dxf>
    <dxf>
      <numFmt numFmtId="164" formatCode="0.0%"/>
    </dxf>
    <dxf>
      <numFmt numFmtId="13" formatCode="0%"/>
    </dxf>
    <dxf>
      <numFmt numFmtId="34" formatCode="_(&quot;$&quot;* #,##0.00_);_(&quot;$&quot;* \(#,##0.00\);_(&quot;$&quot;* &quot;-&quot;??_);_(@_)"/>
    </dxf>
    <dxf>
      <numFmt numFmtId="164" formatCode="0.0%"/>
    </dxf>
    <dxf>
      <numFmt numFmtId="13" formatCode="0%"/>
    </dxf>
    <dxf>
      <numFmt numFmtId="34" formatCode="_(&quot;$&quot;* #,##0.00_);_(&quot;$&quot;* \(#,##0.00\);_(&quot;$&quot;* &quot;-&quot;??_);_(@_)"/>
    </dxf>
    <dxf>
      <numFmt numFmtId="164" formatCode="0.0%"/>
    </dxf>
    <dxf>
      <numFmt numFmtId="13" formatCode="0%"/>
    </dxf>
    <dxf>
      <numFmt numFmtId="34" formatCode="_(&quot;$&quot;* #,##0.00_);_(&quot;$&quot;* \(#,##0.00\);_(&quot;$&quot;* &quot;-&quot;??_);_(@_)"/>
    </dxf>
    <dxf>
      <numFmt numFmtId="164" formatCode="0.0%"/>
    </dxf>
    <dxf>
      <numFmt numFmtId="13" formatCode="0%"/>
    </dxf>
    <dxf>
      <numFmt numFmtId="34" formatCode="_(&quot;$&quot;* #,##0.00_);_(&quot;$&quot;* \(#,##0.00\);_(&quot;$&quot;* &quot;-&quot;??_);_(@_)"/>
    </dxf>
    <dxf>
      <numFmt numFmtId="164" formatCode="0.0%"/>
    </dxf>
    <dxf>
      <numFmt numFmtId="13" formatCode="0%"/>
    </dxf>
    <dxf>
      <numFmt numFmtId="34" formatCode="_(&quot;$&quot;* #,##0.00_);_(&quot;$&quot;* \(#,##0.00\);_(&quot;$&quot;* &quot;-&quot;??_);_(@_)"/>
    </dxf>
    <dxf>
      <numFmt numFmtId="164" formatCode="0.0%"/>
    </dxf>
    <dxf>
      <numFmt numFmtId="13" formatCode="0%"/>
    </dxf>
    <dxf>
      <numFmt numFmtId="34" formatCode="_(&quot;$&quot;* #,##0.00_);_(&quot;$&quot;* \(#,##0.00\);_(&quot;$&quot;* &quot;-&quot;??_);_(@_)"/>
    </dxf>
    <dxf>
      <numFmt numFmtId="34" formatCode="_(&quot;$&quot;* #,##0.00_);_(&quot;$&quot;* \(#,##0.00\);_(&quot;$&quot;* &quot;-&quot;??_);_(@_)"/>
    </dxf>
    <dxf>
      <numFmt numFmtId="164" formatCode="0.0%"/>
    </dxf>
    <dxf>
      <numFmt numFmtId="13" formatCode="0%"/>
    </dxf>
    <dxf>
      <numFmt numFmtId="34" formatCode="_(&quot;$&quot;* #,##0.00_);_(&quot;$&quot;* \(#,##0.00\);_(&quot;$&quot;* &quot;-&quot;??_);_(@_)"/>
    </dxf>
    <dxf>
      <numFmt numFmtId="164" formatCode="0.0%"/>
    </dxf>
    <dxf>
      <numFmt numFmtId="13" formatCode="0%"/>
    </dxf>
    <dxf>
      <numFmt numFmtId="164" formatCode="0.0%"/>
    </dxf>
    <dxf>
      <numFmt numFmtId="13" formatCode="0%"/>
    </dxf>
    <dxf>
      <numFmt numFmtId="34" formatCode="_(&quot;$&quot;* #,##0.00_);_(&quot;$&quot;* \(#,##0.00\);_(&quot;$&quot;* &quot;-&quot;??_);_(@_)"/>
    </dxf>
    <dxf>
      <numFmt numFmtId="164" formatCode="0.0%"/>
    </dxf>
    <dxf>
      <numFmt numFmtId="13" formatCode="0%"/>
    </dxf>
    <dxf>
      <numFmt numFmtId="34" formatCode="_(&quot;$&quot;* #,##0.00_);_(&quot;$&quot;* \(#,##0.00\);_(&quot;$&quot;* &quot;-&quot;??_);_(@_)"/>
    </dxf>
    <dxf>
      <numFmt numFmtId="164" formatCode="0.0%"/>
    </dxf>
    <dxf>
      <numFmt numFmtId="13" formatCode="0%"/>
    </dxf>
    <dxf>
      <numFmt numFmtId="34" formatCode="_(&quot;$&quot;* #,##0.00_);_(&quot;$&quot;* \(#,##0.00\);_(&quot;$&quot;* &quot;-&quot;??_);_(@_)"/>
    </dxf>
    <dxf>
      <numFmt numFmtId="164" formatCode="0.0%"/>
    </dxf>
    <dxf>
      <numFmt numFmtId="13" formatCode="0%"/>
    </dxf>
    <dxf>
      <numFmt numFmtId="34" formatCode="_(&quot;$&quot;* #,##0.00_);_(&quot;$&quot;* \(#,##0.00\);_(&quot;$&quot;* &quot;-&quot;??_);_(@_)"/>
    </dxf>
    <dxf>
      <numFmt numFmtId="164" formatCode="0.0%"/>
    </dxf>
    <dxf>
      <numFmt numFmtId="13" formatCode="0%"/>
    </dxf>
    <dxf>
      <numFmt numFmtId="34" formatCode="_(&quot;$&quot;* #,##0.00_);_(&quot;$&quot;* \(#,##0.00\);_(&quot;$&quot;* &quot;-&quot;??_);_(@_)"/>
    </dxf>
    <dxf>
      <numFmt numFmtId="164" formatCode="0.0%"/>
    </dxf>
    <dxf>
      <numFmt numFmtId="13" formatCode="0%"/>
    </dxf>
    <dxf>
      <numFmt numFmtId="34" formatCode="_(&quot;$&quot;* #,##0.00_);_(&quot;$&quot;* \(#,##0.00\);_(&quot;$&quot;* &quot;-&quot;??_);_(@_)"/>
    </dxf>
    <dxf>
      <numFmt numFmtId="164" formatCode="0.0%"/>
    </dxf>
    <dxf>
      <numFmt numFmtId="13" formatCode="0%"/>
    </dxf>
    <dxf>
      <numFmt numFmtId="34" formatCode="_(&quot;$&quot;* #,##0.00_);_(&quot;$&quot;* \(#,##0.00\);_(&quot;$&quot;* &quot;-&quot;??_);_(@_)"/>
    </dxf>
    <dxf>
      <numFmt numFmtId="34" formatCode="_(&quot;$&quot;* #,##0.00_);_(&quot;$&quot;* \(#,##0.00\);_(&quot;$&quot;* &quot;-&quot;??_);_(@_)"/>
    </dxf>
    <dxf>
      <numFmt numFmtId="164" formatCode="0.0%"/>
    </dxf>
    <dxf>
      <numFmt numFmtId="13" formatCode="0%"/>
    </dxf>
    <dxf>
      <numFmt numFmtId="164" formatCode="0.0%"/>
    </dxf>
    <dxf>
      <numFmt numFmtId="13" formatCode="0%"/>
    </dxf>
    <dxf>
      <numFmt numFmtId="34" formatCode="_(&quot;$&quot;* #,##0.00_);_(&quot;$&quot;* \(#,##0.00\);_(&quot;$&quot;* &quot;-&quot;??_);_(@_)"/>
    </dxf>
    <dxf>
      <numFmt numFmtId="164" formatCode="0.0%"/>
    </dxf>
    <dxf>
      <numFmt numFmtId="13" formatCode="0%"/>
    </dxf>
    <dxf>
      <numFmt numFmtId="34" formatCode="_(&quot;$&quot;* #,##0.00_);_(&quot;$&quot;* \(#,##0.00\);_(&quot;$&quot;* &quot;-&quot;??_);_(@_)"/>
    </dxf>
    <dxf>
      <numFmt numFmtId="164" formatCode="0.0%"/>
    </dxf>
    <dxf>
      <numFmt numFmtId="13" formatCode="0%"/>
    </dxf>
    <dxf>
      <numFmt numFmtId="34" formatCode="_(&quot;$&quot;* #,##0.00_);_(&quot;$&quot;* \(#,##0.00\);_(&quot;$&quot;* &quot;-&quot;??_);_(@_)"/>
    </dxf>
    <dxf>
      <numFmt numFmtId="164" formatCode="0.0%"/>
    </dxf>
    <dxf>
      <numFmt numFmtId="13" formatCode="0%"/>
    </dxf>
    <dxf>
      <numFmt numFmtId="34" formatCode="_(&quot;$&quot;* #,##0.00_);_(&quot;$&quot;* \(#,##0.00\);_(&quot;$&quot;* &quot;-&quot;??_);_(@_)"/>
    </dxf>
    <dxf>
      <numFmt numFmtId="164" formatCode="0.0%"/>
    </dxf>
    <dxf>
      <numFmt numFmtId="13" formatCode="0%"/>
    </dxf>
    <dxf>
      <numFmt numFmtId="34" formatCode="_(&quot;$&quot;* #,##0.00_);_(&quot;$&quot;* \(#,##0.00\);_(&quot;$&quot;* &quot;-&quot;??_);_(@_)"/>
    </dxf>
    <dxf>
      <numFmt numFmtId="34" formatCode="_(&quot;$&quot;* #,##0.00_);_(&quot;$&quot;* \(#,##0.00\);_(&quot;$&quot;* &quot;-&quot;??_);_(@_)"/>
    </dxf>
    <dxf>
      <numFmt numFmtId="164" formatCode="0.0%"/>
    </dxf>
    <dxf>
      <numFmt numFmtId="13" formatCode="0%"/>
    </dxf>
    <dxf>
      <numFmt numFmtId="168" formatCode="mmmm\ d\,\ yyyy\ h:mm\ AM/PM"/>
    </dxf>
    <dxf>
      <fill>
        <patternFill>
          <bgColor rgb="FF17324D"/>
        </patternFill>
      </fill>
    </dxf>
    <dxf>
      <font>
        <color theme="0"/>
      </font>
    </dxf>
    <dxf>
      <numFmt numFmtId="168" formatCode="mmmm\ d\,\ yyyy\ h:mm\ AM/PM"/>
    </dxf>
    <dxf>
      <numFmt numFmtId="0" formatCode="General"/>
    </dxf>
    <dxf>
      <font>
        <color theme="0"/>
      </font>
    </dxf>
  </dxfs>
  <tableStyles count="2" defaultTableStyle="TableStyleMedium2" defaultPivotStyle="PivotStyleLight16">
    <tableStyle name="Slicer Style 1" pivot="0" table="0" count="6" xr9:uid="{4B40C7BC-2992-4381-9EAA-D4C09D95E783}">
      <tableStyleElement type="wholeTable" dxfId="71"/>
      <tableStyleElement type="headerRow" dxfId="70"/>
    </tableStyle>
    <tableStyle name="Slicer Style 2" pivot="0" table="0" count="1" xr9:uid="{00B79144-733B-46C2-AB89-49734C7E6D17}">
      <tableStyleElement type="headerRow" dxfId="74"/>
    </tableStyle>
  </tableStyles>
  <colors>
    <mruColors>
      <color rgb="FF159A9C"/>
      <color rgb="FF5B6770"/>
      <color rgb="FF17324D"/>
      <color rgb="FF1E3E77"/>
      <color rgb="FFF5F7FA"/>
      <color rgb="FF70AD47"/>
      <color rgb="FFE58A2B"/>
      <color rgb="FFC94C4C"/>
      <color rgb="FF374151"/>
      <color rgb="FFA4B6E4"/>
    </mruColors>
  </colors>
  <extLst>
    <ext xmlns:x14="http://schemas.microsoft.com/office/spreadsheetml/2009/9/main" uri="{46F421CA-312F-682f-3DD2-61675219B42D}">
      <x14:dxfs count="4">
        <dxf>
          <font>
            <color theme="2" tint="-0.749961851863155"/>
          </font>
          <fill>
            <patternFill>
              <bgColor theme="0" tint="-0.14996795556505021"/>
            </patternFill>
          </fill>
          <border diagonalUp="0" diagonalDown="0">
            <left style="thin">
              <color auto="1"/>
            </left>
            <right style="thin">
              <color auto="1"/>
            </right>
            <top style="thin">
              <color auto="1"/>
            </top>
            <bottom style="thin">
              <color auto="1"/>
            </bottom>
            <vertical/>
            <horizontal/>
          </border>
        </dxf>
        <dxf>
          <font>
            <color theme="2" tint="-0.749961851863155"/>
          </font>
          <fill>
            <patternFill>
              <bgColor theme="0" tint="-0.14996795556505021"/>
            </patternFill>
          </fill>
        </dxf>
        <dxf>
          <fill>
            <patternFill>
              <bgColor rgb="FF159A9C"/>
            </patternFill>
          </fill>
        </dxf>
        <dxf>
          <font>
            <color rgb="FF159A9C"/>
          </font>
          <fill>
            <patternFill>
              <bgColor theme="0"/>
            </patternFill>
          </fill>
          <border>
            <left style="thin">
              <color auto="1"/>
            </left>
            <right style="thin">
              <color auto="1"/>
            </right>
            <top style="thin">
              <color auto="1"/>
            </top>
            <bottom style="thin">
              <color auto="1"/>
            </bottom>
          </border>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 name="Slicer Style 2"/>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styles" Target="styles.xml"/><Relationship Id="rId21" Type="http://schemas.microsoft.com/office/2007/relationships/slicerCache" Target="slicerCaches/slicerCache3.xml"/><Relationship Id="rId42" Type="http://schemas.openxmlformats.org/officeDocument/2006/relationships/customXml" Target="../customXml/item12.xml"/><Relationship Id="rId47" Type="http://schemas.openxmlformats.org/officeDocument/2006/relationships/customXml" Target="../customXml/item17.xml"/><Relationship Id="rId63" Type="http://schemas.openxmlformats.org/officeDocument/2006/relationships/customXml" Target="../customXml/item33.xml"/><Relationship Id="rId68" Type="http://schemas.openxmlformats.org/officeDocument/2006/relationships/customXml" Target="../customXml/item38.xml"/><Relationship Id="rId7" Type="http://schemas.openxmlformats.org/officeDocument/2006/relationships/pivotCacheDefinition" Target="pivotCache/pivotCacheDefinition4.xml"/><Relationship Id="rId2" Type="http://schemas.openxmlformats.org/officeDocument/2006/relationships/worksheet" Target="worksheets/sheet2.xml"/><Relationship Id="rId16" Type="http://schemas.openxmlformats.org/officeDocument/2006/relationships/pivotCacheDefinition" Target="pivotCache/pivotCacheDefinition13.xml"/><Relationship Id="rId29" Type="http://schemas.openxmlformats.org/officeDocument/2006/relationships/powerPivotData" Target="model/item.data"/><Relationship Id="rId11" Type="http://schemas.openxmlformats.org/officeDocument/2006/relationships/pivotCacheDefinition" Target="pivotCache/pivotCacheDefinition8.xml"/><Relationship Id="rId24" Type="http://schemas.openxmlformats.org/officeDocument/2006/relationships/theme" Target="theme/theme1.xml"/><Relationship Id="rId32" Type="http://schemas.openxmlformats.org/officeDocument/2006/relationships/customXml" Target="../customXml/item2.xml"/><Relationship Id="rId37" Type="http://schemas.openxmlformats.org/officeDocument/2006/relationships/customXml" Target="../customXml/item7.xml"/><Relationship Id="rId40" Type="http://schemas.openxmlformats.org/officeDocument/2006/relationships/customXml" Target="../customXml/item10.xml"/><Relationship Id="rId45" Type="http://schemas.openxmlformats.org/officeDocument/2006/relationships/customXml" Target="../customXml/item15.xml"/><Relationship Id="rId53" Type="http://schemas.openxmlformats.org/officeDocument/2006/relationships/customXml" Target="../customXml/item23.xml"/><Relationship Id="rId58" Type="http://schemas.openxmlformats.org/officeDocument/2006/relationships/customXml" Target="../customXml/item28.xml"/><Relationship Id="rId66" Type="http://schemas.openxmlformats.org/officeDocument/2006/relationships/customXml" Target="../customXml/item36.xml"/><Relationship Id="rId5" Type="http://schemas.openxmlformats.org/officeDocument/2006/relationships/pivotCacheDefinition" Target="pivotCache/pivotCacheDefinition2.xml"/><Relationship Id="rId61" Type="http://schemas.openxmlformats.org/officeDocument/2006/relationships/customXml" Target="../customXml/item31.xml"/><Relationship Id="rId19" Type="http://schemas.microsoft.com/office/2007/relationships/slicerCache" Target="slicerCaches/slicerCache1.xml"/><Relationship Id="rId14" Type="http://schemas.openxmlformats.org/officeDocument/2006/relationships/pivotCacheDefinition" Target="pivotCache/pivotCacheDefinition11.xml"/><Relationship Id="rId22" Type="http://schemas.microsoft.com/office/2007/relationships/slicerCache" Target="slicerCaches/slicerCache4.xml"/><Relationship Id="rId27" Type="http://schemas.openxmlformats.org/officeDocument/2006/relationships/sharedStrings" Target="sharedStrings.xml"/><Relationship Id="rId30" Type="http://schemas.openxmlformats.org/officeDocument/2006/relationships/calcChain" Target="calcChain.xml"/><Relationship Id="rId35" Type="http://schemas.openxmlformats.org/officeDocument/2006/relationships/customXml" Target="../customXml/item5.xml"/><Relationship Id="rId43" Type="http://schemas.openxmlformats.org/officeDocument/2006/relationships/customXml" Target="../customXml/item13.xml"/><Relationship Id="rId48" Type="http://schemas.openxmlformats.org/officeDocument/2006/relationships/customXml" Target="../customXml/item18.xml"/><Relationship Id="rId56" Type="http://schemas.openxmlformats.org/officeDocument/2006/relationships/customXml" Target="../customXml/item26.xml"/><Relationship Id="rId64" Type="http://schemas.openxmlformats.org/officeDocument/2006/relationships/customXml" Target="../customXml/item34.xml"/><Relationship Id="rId69" Type="http://schemas.openxmlformats.org/officeDocument/2006/relationships/customXml" Target="../customXml/item39.xml"/><Relationship Id="rId8" Type="http://schemas.openxmlformats.org/officeDocument/2006/relationships/pivotCacheDefinition" Target="pivotCache/pivotCacheDefinition5.xml"/><Relationship Id="rId51" Type="http://schemas.openxmlformats.org/officeDocument/2006/relationships/customXml" Target="../customXml/item21.xml"/><Relationship Id="rId3" Type="http://schemas.openxmlformats.org/officeDocument/2006/relationships/worksheet" Target="worksheets/sheet3.xml"/><Relationship Id="rId12" Type="http://schemas.openxmlformats.org/officeDocument/2006/relationships/pivotCacheDefinition" Target="pivotCache/pivotCacheDefinition9.xml"/><Relationship Id="rId17" Type="http://schemas.openxmlformats.org/officeDocument/2006/relationships/pivotCacheDefinition" Target="pivotCache/pivotCacheDefinition14.xml"/><Relationship Id="rId25" Type="http://schemas.openxmlformats.org/officeDocument/2006/relationships/connections" Target="connections.xml"/><Relationship Id="rId33" Type="http://schemas.openxmlformats.org/officeDocument/2006/relationships/customXml" Target="../customXml/item3.xml"/><Relationship Id="rId38" Type="http://schemas.openxmlformats.org/officeDocument/2006/relationships/customXml" Target="../customXml/item8.xml"/><Relationship Id="rId46" Type="http://schemas.openxmlformats.org/officeDocument/2006/relationships/customXml" Target="../customXml/item16.xml"/><Relationship Id="rId59" Type="http://schemas.openxmlformats.org/officeDocument/2006/relationships/customXml" Target="../customXml/item29.xml"/><Relationship Id="rId67" Type="http://schemas.openxmlformats.org/officeDocument/2006/relationships/customXml" Target="../customXml/item37.xml"/><Relationship Id="rId20" Type="http://schemas.microsoft.com/office/2007/relationships/slicerCache" Target="slicerCaches/slicerCache2.xml"/><Relationship Id="rId41" Type="http://schemas.openxmlformats.org/officeDocument/2006/relationships/customXml" Target="../customXml/item11.xml"/><Relationship Id="rId54" Type="http://schemas.openxmlformats.org/officeDocument/2006/relationships/customXml" Target="../customXml/item24.xml"/><Relationship Id="rId62" Type="http://schemas.openxmlformats.org/officeDocument/2006/relationships/customXml" Target="../customXml/item32.xml"/><Relationship Id="rId7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pivotCacheDefinition" Target="pivotCache/pivotCacheDefinition3.xml"/><Relationship Id="rId15" Type="http://schemas.openxmlformats.org/officeDocument/2006/relationships/pivotCacheDefinition" Target="pivotCache/pivotCacheDefinition12.xml"/><Relationship Id="rId23" Type="http://schemas.microsoft.com/office/2007/relationships/slicerCache" Target="slicerCaches/slicerCache5.xml"/><Relationship Id="rId28" Type="http://schemas.openxmlformats.org/officeDocument/2006/relationships/sheetMetadata" Target="metadata.xml"/><Relationship Id="rId36" Type="http://schemas.openxmlformats.org/officeDocument/2006/relationships/customXml" Target="../customXml/item6.xml"/><Relationship Id="rId49" Type="http://schemas.openxmlformats.org/officeDocument/2006/relationships/customXml" Target="../customXml/item19.xml"/><Relationship Id="rId57" Type="http://schemas.openxmlformats.org/officeDocument/2006/relationships/customXml" Target="../customXml/item27.xml"/><Relationship Id="rId10" Type="http://schemas.openxmlformats.org/officeDocument/2006/relationships/pivotCacheDefinition" Target="pivotCache/pivotCacheDefinition7.xml"/><Relationship Id="rId31" Type="http://schemas.openxmlformats.org/officeDocument/2006/relationships/customXml" Target="../customXml/item1.xml"/><Relationship Id="rId44" Type="http://schemas.openxmlformats.org/officeDocument/2006/relationships/customXml" Target="../customXml/item14.xml"/><Relationship Id="rId52" Type="http://schemas.openxmlformats.org/officeDocument/2006/relationships/customXml" Target="../customXml/item22.xml"/><Relationship Id="rId60" Type="http://schemas.openxmlformats.org/officeDocument/2006/relationships/customXml" Target="../customXml/item30.xml"/><Relationship Id="rId65" Type="http://schemas.openxmlformats.org/officeDocument/2006/relationships/customXml" Target="../customXml/item35.xml"/><Relationship Id="rId4" Type="http://schemas.openxmlformats.org/officeDocument/2006/relationships/pivotCacheDefinition" Target="pivotCache/pivotCacheDefinition1.xml"/><Relationship Id="rId9" Type="http://schemas.openxmlformats.org/officeDocument/2006/relationships/pivotCacheDefinition" Target="pivotCache/pivotCacheDefinition6.xml"/><Relationship Id="rId13" Type="http://schemas.openxmlformats.org/officeDocument/2006/relationships/pivotCacheDefinition" Target="pivotCache/pivotCacheDefinition10.xml"/><Relationship Id="rId18" Type="http://schemas.openxmlformats.org/officeDocument/2006/relationships/pivotCacheDefinition" Target="pivotCache/pivotCacheDefinition15.xml"/><Relationship Id="rId39" Type="http://schemas.openxmlformats.org/officeDocument/2006/relationships/customXml" Target="../customXml/item9.xml"/><Relationship Id="rId34" Type="http://schemas.openxmlformats.org/officeDocument/2006/relationships/customXml" Target="../customXml/item4.xml"/><Relationship Id="rId50" Type="http://schemas.openxmlformats.org/officeDocument/2006/relationships/customXml" Target="../customXml/item20.xml"/><Relationship Id="rId55" Type="http://schemas.openxmlformats.org/officeDocument/2006/relationships/customXml" Target="../customXml/item25.xml"/></Relationships>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en-US" sz="1200" b="1" i="0" u="none" strike="noStrike" kern="1200" spc="0" baseline="0">
                <a:solidFill>
                  <a:srgbClr val="17324D"/>
                </a:solidFill>
                <a:latin typeface="Aptos" panose="020B0004020202020204" pitchFamily="34" charset="0"/>
                <a:ea typeface="+mn-ea"/>
                <a:cs typeface="+mn-cs"/>
              </a:defRPr>
            </a:pPr>
            <a:r>
              <a:rPr lang="en-US" sz="1200" b="1" i="0" u="none" strike="noStrike" kern="1200" spc="0" baseline="0">
                <a:solidFill>
                  <a:srgbClr val="17324D"/>
                </a:solidFill>
                <a:latin typeface="Aptos" panose="020B0004020202020204" pitchFamily="34" charset="0"/>
                <a:ea typeface="+mn-ea"/>
                <a:cs typeface="+mn-cs"/>
              </a:rPr>
              <a:t>Customer Retention Risk</a:t>
            </a:r>
          </a:p>
        </c:rich>
      </c:tx>
      <c:overlay val="0"/>
      <c:spPr>
        <a:noFill/>
        <a:ln>
          <a:noFill/>
        </a:ln>
        <a:effectLst/>
      </c:spPr>
    </c:title>
    <c:autoTitleDeleted val="0"/>
    <c:plotArea>
      <c:layout/>
      <c:doughnutChart>
        <c:varyColors val="1"/>
        <c:ser>
          <c:idx val="0"/>
          <c:order val="0"/>
          <c:tx>
            <c:strRef>
              <c:f>' Dashboard Calculations'!$E$60</c:f>
              <c:strCache>
                <c:ptCount val="1"/>
                <c:pt idx="0">
                  <c:v>Customers Risk level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1A81-4925-A62C-FAB021D3ED43}"/>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1A81-4925-A62C-FAB021D3ED43}"/>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1A81-4925-A62C-FAB021D3ED43}"/>
              </c:ext>
            </c:extLst>
          </c:dPt>
          <c:dLbls>
            <c:delete val="1"/>
          </c:dLbls>
          <c:val>
            <c:numRef>
              <c:f>' Dashboard Calculations'!$E$61:$E$63</c:f>
              <c:numCache>
                <c:formatCode>General</c:formatCode>
                <c:ptCount val="3"/>
                <c:pt idx="0">
                  <c:v>0</c:v>
                </c:pt>
                <c:pt idx="1">
                  <c:v>0</c:v>
                </c:pt>
                <c:pt idx="2">
                  <c:v>0</c:v>
                </c:pt>
              </c:numCache>
            </c:numRef>
          </c:val>
          <c:extLst>
            <c:ext xmlns:c16="http://schemas.microsoft.com/office/drawing/2014/chart" uri="{C3380CC4-5D6E-409C-BE32-E72D297353CC}">
              <c16:uniqueId val="{00000006-1A81-4925-A62C-FAB021D3ED43}"/>
            </c:ext>
          </c:extLst>
        </c:ser>
        <c:ser>
          <c:idx val="1"/>
          <c:order val="1"/>
          <c:tx>
            <c:strRef>
              <c:f>' Dashboard Calculations'!$F$60</c:f>
              <c:strCache>
                <c:ptCount val="1"/>
                <c:pt idx="0">
                  <c:v>Total Customers</c:v>
                </c:pt>
              </c:strCache>
            </c:strRef>
          </c:tx>
          <c:dPt>
            <c:idx val="0"/>
            <c:bubble3D val="0"/>
            <c:spPr>
              <a:gradFill flip="none" rotWithShape="1">
                <a:gsLst>
                  <a:gs pos="0">
                    <a:srgbClr val="C94C4C">
                      <a:shade val="30000"/>
                      <a:satMod val="115000"/>
                    </a:srgbClr>
                  </a:gs>
                  <a:gs pos="50000">
                    <a:srgbClr val="C94C4C">
                      <a:shade val="67500"/>
                      <a:satMod val="115000"/>
                    </a:srgbClr>
                  </a:gs>
                  <a:gs pos="100000">
                    <a:srgbClr val="C94C4C">
                      <a:shade val="100000"/>
                      <a:satMod val="115000"/>
                    </a:srgbClr>
                  </a:gs>
                </a:gsLst>
                <a:lin ang="0" scaled="1"/>
                <a:tileRect/>
              </a:gradFill>
              <a:ln w="19050">
                <a:solidFill>
                  <a:schemeClr val="lt1"/>
                </a:solidFill>
              </a:ln>
              <a:effectLst/>
            </c:spPr>
            <c:extLst>
              <c:ext xmlns:c16="http://schemas.microsoft.com/office/drawing/2014/chart" uri="{C3380CC4-5D6E-409C-BE32-E72D297353CC}">
                <c16:uniqueId val="{00000008-1A81-4925-A62C-FAB021D3ED43}"/>
              </c:ext>
            </c:extLst>
          </c:dPt>
          <c:dPt>
            <c:idx val="1"/>
            <c:bubble3D val="0"/>
            <c:spPr>
              <a:gradFill flip="none" rotWithShape="1">
                <a:gsLst>
                  <a:gs pos="0">
                    <a:srgbClr val="E58A2B">
                      <a:shade val="30000"/>
                      <a:satMod val="115000"/>
                    </a:srgbClr>
                  </a:gs>
                  <a:gs pos="50000">
                    <a:srgbClr val="E58A2B">
                      <a:shade val="67500"/>
                      <a:satMod val="115000"/>
                    </a:srgbClr>
                  </a:gs>
                  <a:gs pos="100000">
                    <a:srgbClr val="E58A2B">
                      <a:shade val="100000"/>
                      <a:satMod val="115000"/>
                    </a:srgbClr>
                  </a:gs>
                </a:gsLst>
                <a:lin ang="0" scaled="1"/>
                <a:tileRect/>
              </a:gradFill>
              <a:ln w="19050">
                <a:solidFill>
                  <a:schemeClr val="lt1"/>
                </a:solidFill>
              </a:ln>
              <a:effectLst/>
            </c:spPr>
            <c:extLst>
              <c:ext xmlns:c16="http://schemas.microsoft.com/office/drawing/2014/chart" uri="{C3380CC4-5D6E-409C-BE32-E72D297353CC}">
                <c16:uniqueId val="{0000000A-1A81-4925-A62C-FAB021D3ED43}"/>
              </c:ext>
            </c:extLst>
          </c:dPt>
          <c:dPt>
            <c:idx val="2"/>
            <c:bubble3D val="0"/>
            <c:spPr>
              <a:gradFill flip="none" rotWithShape="1">
                <a:gsLst>
                  <a:gs pos="0">
                    <a:srgbClr val="70AD47">
                      <a:shade val="30000"/>
                      <a:satMod val="115000"/>
                    </a:srgbClr>
                  </a:gs>
                  <a:gs pos="50000">
                    <a:srgbClr val="70AD47">
                      <a:shade val="67500"/>
                      <a:satMod val="115000"/>
                    </a:srgbClr>
                  </a:gs>
                  <a:gs pos="100000">
                    <a:srgbClr val="70AD47">
                      <a:shade val="100000"/>
                      <a:satMod val="115000"/>
                    </a:srgbClr>
                  </a:gs>
                </a:gsLst>
                <a:lin ang="0" scaled="1"/>
                <a:tileRect/>
              </a:gradFill>
              <a:ln w="19050">
                <a:solidFill>
                  <a:schemeClr val="lt1"/>
                </a:solidFill>
              </a:ln>
              <a:effectLst/>
            </c:spPr>
            <c:extLst>
              <c:ext xmlns:c16="http://schemas.microsoft.com/office/drawing/2014/chart" uri="{C3380CC4-5D6E-409C-BE32-E72D297353CC}">
                <c16:uniqueId val="{0000000C-1A81-4925-A62C-FAB021D3ED43}"/>
              </c:ext>
            </c:extLst>
          </c:dPt>
          <c:dLbls>
            <c:dLbl>
              <c:idx val="0"/>
              <c:layout>
                <c:manualLayout>
                  <c:x val="0.19563175364861801"/>
                  <c:y val="-9.0277595508894748E-2"/>
                </c:manualLayout>
              </c:layout>
              <c:tx>
                <c:rich>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Aptos" panose="020B0004020202020204" pitchFamily="34" charset="0"/>
                        <a:ea typeface="+mn-ea"/>
                        <a:cs typeface="+mn-cs"/>
                      </a:defRPr>
                    </a:pPr>
                    <a:fld id="{5836AC9D-F9ED-464C-A8E9-65115DB66EF3}" type="CELLRANGE">
                      <a:rPr lang="en-US" baseline="0">
                        <a:latin typeface="Aptos" panose="020B0004020202020204" pitchFamily="34" charset="0"/>
                      </a:rPr>
                      <a:pPr>
                        <a:defRPr sz="900" b="0" i="0" u="none" strike="noStrike" kern="1200" baseline="0">
                          <a:solidFill>
                            <a:schemeClr val="tx1">
                              <a:lumMod val="75000"/>
                              <a:lumOff val="25000"/>
                            </a:schemeClr>
                          </a:solidFill>
                          <a:latin typeface="Aptos" panose="020B0004020202020204" pitchFamily="34" charset="0"/>
                          <a:ea typeface="+mn-ea"/>
                          <a:cs typeface="+mn-cs"/>
                        </a:defRPr>
                      </a:pPr>
                      <a:t>[CELLRANGE]</a:t>
                    </a:fld>
                    <a:endParaRPr lang="en-US" baseline="0">
                      <a:latin typeface="Aptos" panose="020B0004020202020204" pitchFamily="34" charset="0"/>
                    </a:endParaRPr>
                  </a:p>
                  <a:p>
                    <a:pPr>
                      <a:defRPr sz="900" b="0" i="0" u="none" strike="noStrike" kern="1200" baseline="0">
                        <a:solidFill>
                          <a:schemeClr val="tx1">
                            <a:lumMod val="75000"/>
                            <a:lumOff val="25000"/>
                          </a:schemeClr>
                        </a:solidFill>
                        <a:latin typeface="Aptos" panose="020B0004020202020204" pitchFamily="34" charset="0"/>
                        <a:ea typeface="+mn-ea"/>
                        <a:cs typeface="+mn-cs"/>
                      </a:defRPr>
                    </a:pPr>
                    <a:fld id="{13573FBF-A54D-49E2-9529-A6FC9EED1987}" type="VALUE">
                      <a:rPr lang="en-US" baseline="0">
                        <a:latin typeface="Aptos" panose="020B0004020202020204" pitchFamily="34" charset="0"/>
                      </a:rPr>
                      <a:pPr>
                        <a:defRPr sz="900" b="0" i="0" u="none" strike="noStrike" kern="1200" baseline="0">
                          <a:solidFill>
                            <a:schemeClr val="tx1">
                              <a:lumMod val="75000"/>
                              <a:lumOff val="25000"/>
                            </a:schemeClr>
                          </a:solidFill>
                          <a:latin typeface="Aptos" panose="020B0004020202020204" pitchFamily="34" charset="0"/>
                          <a:ea typeface="+mn-ea"/>
                          <a:cs typeface="+mn-cs"/>
                        </a:defRPr>
                      </a:pPr>
                      <a:t>[VALUE]</a:t>
                    </a:fld>
                    <a:endParaRPr lang="en-US" baseline="0">
                      <a:latin typeface="Aptos" panose="020B0004020202020204" pitchFamily="34" charset="0"/>
                    </a:endParaRPr>
                  </a:p>
                  <a:p>
                    <a:pPr>
                      <a:defRPr sz="900" b="0" i="0" u="none" strike="noStrike" kern="1200" baseline="0">
                        <a:solidFill>
                          <a:schemeClr val="tx1">
                            <a:lumMod val="75000"/>
                            <a:lumOff val="25000"/>
                          </a:schemeClr>
                        </a:solidFill>
                        <a:latin typeface="Aptos" panose="020B0004020202020204" pitchFamily="34" charset="0"/>
                        <a:ea typeface="+mn-ea"/>
                        <a:cs typeface="+mn-cs"/>
                      </a:defRPr>
                    </a:pPr>
                    <a:fld id="{7B4D4383-65C5-4EFA-A18A-F3CFFBECFD8C}" type="PERCENTAGE">
                      <a:rPr lang="en-US" baseline="0">
                        <a:latin typeface="Aptos" panose="020B0004020202020204" pitchFamily="34" charset="0"/>
                      </a:rPr>
                      <a:pPr>
                        <a:defRPr sz="900" b="0" i="0" u="none" strike="noStrike" kern="1200" baseline="0">
                          <a:solidFill>
                            <a:schemeClr val="tx1">
                              <a:lumMod val="75000"/>
                              <a:lumOff val="25000"/>
                            </a:schemeClr>
                          </a:solidFill>
                          <a:latin typeface="Aptos" panose="020B0004020202020204" pitchFamily="34" charset="0"/>
                          <a:ea typeface="+mn-ea"/>
                          <a:cs typeface="+mn-cs"/>
                        </a:defRPr>
                      </a:pPr>
                      <a:t>[PERCENTAGE]</a:t>
                    </a:fld>
                    <a:endParaRPr lang="en-US"/>
                  </a:p>
                </c:rich>
              </c:tx>
              <c:spPr>
                <a:noFill/>
                <a:ln>
                  <a:noFill/>
                </a:ln>
                <a:effectLst/>
              </c:spPr>
              <c:showLegendKey val="0"/>
              <c:showVal val="1"/>
              <c:showCatName val="0"/>
              <c:showSerName val="0"/>
              <c:showPercent val="1"/>
              <c:showBubbleSize val="0"/>
              <c:separator>
</c:separator>
              <c:extLst>
                <c:ext xmlns:c15="http://schemas.microsoft.com/office/drawing/2012/chart" uri="{CE6537A1-D6FC-4f65-9D91-7224C49458BB}">
                  <c15:spPr xmlns:c15="http://schemas.microsoft.com/office/drawing/2012/chart">
                    <a:prstGeom prst="rect">
                      <a:avLst/>
                    </a:prstGeom>
                  </c15:spPr>
                  <c15:layout>
                    <c:manualLayout>
                      <c:w val="0.24023297491039428"/>
                      <c:h val="0.2312212015164771"/>
                    </c:manualLayout>
                  </c15:layout>
                  <c15:dlblFieldTable/>
                  <c15:showDataLabelsRange val="1"/>
                </c:ext>
                <c:ext xmlns:c16="http://schemas.microsoft.com/office/drawing/2014/chart" uri="{C3380CC4-5D6E-409C-BE32-E72D297353CC}">
                  <c16:uniqueId val="{00000008-1A81-4925-A62C-FAB021D3ED43}"/>
                </c:ext>
              </c:extLst>
            </c:dLbl>
            <c:dLbl>
              <c:idx val="1"/>
              <c:layout>
                <c:manualLayout>
                  <c:x val="0.18136203669602363"/>
                  <c:y val="0.11111111111111094"/>
                </c:manualLayout>
              </c:layout>
              <c:tx>
                <c:rich>
                  <a:bodyPr/>
                  <a:lstStyle/>
                  <a:p>
                    <a:fld id="{D1DBAB9D-AB0E-42BF-94B7-F976ECEBF73B}" type="CELLRANGE">
                      <a:rPr lang="en-US" baseline="0"/>
                      <a:pPr/>
                      <a:t>[CELLRANGE]</a:t>
                    </a:fld>
                    <a:endParaRPr lang="en-US" baseline="0"/>
                  </a:p>
                  <a:p>
                    <a:fld id="{D9C42CB4-5DC2-43D8-9F09-A4D4F3009A8A}" type="VALUE">
                      <a:rPr lang="en-US" baseline="0"/>
                      <a:pPr/>
                      <a:t>[VALUE]</a:t>
                    </a:fld>
                    <a:endParaRPr lang="en-US" baseline="0"/>
                  </a:p>
                  <a:p>
                    <a:fld id="{399AB5D1-DA73-49B1-9BC6-D3A80386B9E7}" type="PERCENTAGE">
                      <a:rPr lang="en-US" baseline="0"/>
                      <a:pPr/>
                      <a:t>[PERCENTAGE]</a:t>
                    </a:fld>
                    <a:endParaRPr lang="en-US"/>
                  </a:p>
                </c:rich>
              </c:tx>
              <c:showLegendKey val="0"/>
              <c:showVal val="1"/>
              <c:showCatName val="0"/>
              <c:showSerName val="0"/>
              <c:showPercent val="1"/>
              <c:showBubbleSize val="0"/>
              <c:separator>
</c:separator>
              <c:extLst>
                <c:ext xmlns:c15="http://schemas.microsoft.com/office/drawing/2012/chart" uri="{CE6537A1-D6FC-4f65-9D91-7224C49458BB}">
                  <c15:layout>
                    <c:manualLayout>
                      <c:w val="0.26050609601219205"/>
                      <c:h val="0.27164351851851853"/>
                    </c:manualLayout>
                  </c15:layout>
                  <c15:dlblFieldTable/>
                  <c15:showDataLabelsRange val="1"/>
                </c:ext>
                <c:ext xmlns:c16="http://schemas.microsoft.com/office/drawing/2014/chart" uri="{C3380CC4-5D6E-409C-BE32-E72D297353CC}">
                  <c16:uniqueId val="{0000000A-1A81-4925-A62C-FAB021D3ED43}"/>
                </c:ext>
              </c:extLst>
            </c:dLbl>
            <c:dLbl>
              <c:idx val="2"/>
              <c:layout>
                <c:manualLayout>
                  <c:x val="-0.13879931268168672"/>
                  <c:y val="-0.12094884623797025"/>
                </c:manualLayout>
              </c:layout>
              <c:tx>
                <c:rich>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Aptos" panose="020B0004020202020204" pitchFamily="34" charset="0"/>
                        <a:ea typeface="+mn-ea"/>
                        <a:cs typeface="+mn-cs"/>
                      </a:defRPr>
                    </a:pPr>
                    <a:fld id="{965A9906-3377-4CD6-86C9-DF6E029F6893}" type="CELLRANGE">
                      <a:rPr lang="en-US" baseline="0">
                        <a:latin typeface="Aptos" panose="020B0004020202020204" pitchFamily="34" charset="0"/>
                      </a:rPr>
                      <a:pPr>
                        <a:defRPr sz="900" b="0" i="0" u="none" strike="noStrike" kern="1200" baseline="0">
                          <a:solidFill>
                            <a:schemeClr val="tx1">
                              <a:lumMod val="75000"/>
                              <a:lumOff val="25000"/>
                            </a:schemeClr>
                          </a:solidFill>
                          <a:latin typeface="Aptos" panose="020B0004020202020204" pitchFamily="34" charset="0"/>
                          <a:ea typeface="+mn-ea"/>
                          <a:cs typeface="+mn-cs"/>
                        </a:defRPr>
                      </a:pPr>
                      <a:t>[CELLRANGE]</a:t>
                    </a:fld>
                    <a:endParaRPr lang="en-US" baseline="0">
                      <a:latin typeface="Aptos" panose="020B0004020202020204" pitchFamily="34" charset="0"/>
                    </a:endParaRPr>
                  </a:p>
                  <a:p>
                    <a:pPr>
                      <a:defRPr sz="900" b="0" i="0" u="none" strike="noStrike" kern="1200" baseline="0">
                        <a:solidFill>
                          <a:schemeClr val="tx1">
                            <a:lumMod val="75000"/>
                            <a:lumOff val="25000"/>
                          </a:schemeClr>
                        </a:solidFill>
                        <a:latin typeface="Aptos" panose="020B0004020202020204" pitchFamily="34" charset="0"/>
                        <a:ea typeface="+mn-ea"/>
                        <a:cs typeface="+mn-cs"/>
                      </a:defRPr>
                    </a:pPr>
                    <a:fld id="{B436C474-FB8A-4963-BDCD-9918DCC03F40}" type="VALUE">
                      <a:rPr lang="en-US" baseline="0">
                        <a:latin typeface="Aptos" panose="020B0004020202020204" pitchFamily="34" charset="0"/>
                      </a:rPr>
                      <a:pPr>
                        <a:defRPr sz="900" b="0" i="0" u="none" strike="noStrike" kern="1200" baseline="0">
                          <a:solidFill>
                            <a:schemeClr val="tx1">
                              <a:lumMod val="75000"/>
                              <a:lumOff val="25000"/>
                            </a:schemeClr>
                          </a:solidFill>
                          <a:latin typeface="Aptos" panose="020B0004020202020204" pitchFamily="34" charset="0"/>
                          <a:ea typeface="+mn-ea"/>
                          <a:cs typeface="+mn-cs"/>
                        </a:defRPr>
                      </a:pPr>
                      <a:t>[VALUE]</a:t>
                    </a:fld>
                    <a:endParaRPr lang="en-US" baseline="0">
                      <a:latin typeface="Aptos" panose="020B0004020202020204" pitchFamily="34" charset="0"/>
                    </a:endParaRPr>
                  </a:p>
                  <a:p>
                    <a:pPr>
                      <a:defRPr sz="900" b="0" i="0" u="none" strike="noStrike" kern="1200" baseline="0">
                        <a:solidFill>
                          <a:schemeClr val="tx1">
                            <a:lumMod val="75000"/>
                            <a:lumOff val="25000"/>
                          </a:schemeClr>
                        </a:solidFill>
                        <a:latin typeface="Aptos" panose="020B0004020202020204" pitchFamily="34" charset="0"/>
                        <a:ea typeface="+mn-ea"/>
                        <a:cs typeface="+mn-cs"/>
                      </a:defRPr>
                    </a:pPr>
                    <a:fld id="{C5E6497A-6166-4A7E-A1D7-F970D1E351A4}" type="PERCENTAGE">
                      <a:rPr lang="en-US" baseline="0">
                        <a:latin typeface="Aptos" panose="020B0004020202020204" pitchFamily="34" charset="0"/>
                      </a:rPr>
                      <a:pPr>
                        <a:defRPr sz="900" b="0" i="0" u="none" strike="noStrike" kern="1200" baseline="0">
                          <a:solidFill>
                            <a:schemeClr val="tx1">
                              <a:lumMod val="75000"/>
                              <a:lumOff val="25000"/>
                            </a:schemeClr>
                          </a:solidFill>
                          <a:latin typeface="Aptos" panose="020B0004020202020204" pitchFamily="34" charset="0"/>
                          <a:ea typeface="+mn-ea"/>
                          <a:cs typeface="+mn-cs"/>
                        </a:defRPr>
                      </a:pPr>
                      <a:t>[PERCENTAGE]</a:t>
                    </a:fld>
                    <a:endParaRPr lang="en-US"/>
                  </a:p>
                </c:rich>
              </c:tx>
              <c:spPr>
                <a:noFill/>
                <a:ln>
                  <a:noFill/>
                </a:ln>
                <a:effectLst/>
              </c:spPr>
              <c:showLegendKey val="0"/>
              <c:showVal val="1"/>
              <c:showCatName val="0"/>
              <c:showSerName val="0"/>
              <c:showPercent val="1"/>
              <c:showBubbleSize val="0"/>
              <c:separator>
</c:separator>
              <c:extLst>
                <c:ext xmlns:c15="http://schemas.microsoft.com/office/drawing/2012/chart" uri="{CE6537A1-D6FC-4f65-9D91-7224C49458BB}">
                  <c15:spPr xmlns:c15="http://schemas.microsoft.com/office/drawing/2012/chart">
                    <a:prstGeom prst="rect">
                      <a:avLst/>
                    </a:prstGeom>
                  </c15:spPr>
                  <c15:layout>
                    <c:manualLayout>
                      <c:w val="0.22018351536703074"/>
                      <c:h val="0.22543425561388158"/>
                    </c:manualLayout>
                  </c15:layout>
                  <c15:dlblFieldTable/>
                  <c15:showDataLabelsRange val="1"/>
                </c:ext>
                <c:ext xmlns:c16="http://schemas.microsoft.com/office/drawing/2014/chart" uri="{C3380CC4-5D6E-409C-BE32-E72D297353CC}">
                  <c16:uniqueId val="{0000000C-1A81-4925-A62C-FAB021D3ED43}"/>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ptos" panose="020B0004020202020204" pitchFamily="34" charset="0"/>
                    <a:ea typeface="+mn-ea"/>
                    <a:cs typeface="+mn-cs"/>
                  </a:defRPr>
                </a:pPr>
                <a:endParaRPr lang="en-US"/>
              </a:p>
            </c:txPr>
            <c:showLegendKey val="0"/>
            <c:showVal val="1"/>
            <c:showCatName val="0"/>
            <c:showSerName val="0"/>
            <c:showPercent val="1"/>
            <c:showBubbleSize val="0"/>
            <c:separator>
</c:separator>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spPr xmlns:c15="http://schemas.microsoft.com/office/drawing/2012/chart">
                  <a:prstGeom prst="rect">
                    <a:avLst/>
                  </a:prstGeom>
                </c15:spPr>
                <c15:showDataLabelsRange val="1"/>
              </c:ext>
            </c:extLst>
          </c:dLbls>
          <c:val>
            <c:numRef>
              <c:f>' Dashboard Calculations'!$F$61:$F$63</c:f>
              <c:numCache>
                <c:formatCode>General</c:formatCode>
                <c:ptCount val="3"/>
                <c:pt idx="0">
                  <c:v>1029</c:v>
                </c:pt>
                <c:pt idx="1">
                  <c:v>1280</c:v>
                </c:pt>
                <c:pt idx="2">
                  <c:v>2865</c:v>
                </c:pt>
              </c:numCache>
            </c:numRef>
          </c:val>
          <c:extLst>
            <c:ext xmlns:c15="http://schemas.microsoft.com/office/drawing/2012/chart" uri="{02D57815-91ED-43cb-92C2-25804820EDAC}">
              <c15:datalabelsRange>
                <c15:f>' Dashboard Calculations'!$E$61:$E$63</c15:f>
                <c15:dlblRangeCache>
                  <c:ptCount val="3"/>
                  <c:pt idx="0">
                    <c:v>High Risk Customers</c:v>
                  </c:pt>
                  <c:pt idx="1">
                    <c:v>Medium Rrisk customers</c:v>
                  </c:pt>
                  <c:pt idx="2">
                    <c:v>Low Risk customers</c:v>
                  </c:pt>
                </c15:dlblRangeCache>
              </c15:datalabelsRange>
            </c:ext>
            <c:ext xmlns:c16="http://schemas.microsoft.com/office/drawing/2014/chart" uri="{C3380CC4-5D6E-409C-BE32-E72D297353CC}">
              <c16:uniqueId val="{0000000D-1A81-4925-A62C-FAB021D3ED43}"/>
            </c:ext>
          </c:extLst>
        </c:ser>
        <c:dLbls>
          <c:showLegendKey val="0"/>
          <c:showVal val="1"/>
          <c:showCatName val="0"/>
          <c:showSerName val="0"/>
          <c:showPercent val="0"/>
          <c:showBubbleSize val="0"/>
          <c:showLeaderLines val="1"/>
        </c:dLbls>
        <c:firstSliceAng val="0"/>
        <c:holeSize val="43"/>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a:outerShdw blurRad="50800" dist="38100" dir="2700000" algn="tl" rotWithShape="0">
        <a:prstClr val="black">
          <a:alpha val="40000"/>
        </a:prstClr>
      </a:outerShdw>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en-US" sz="1200" b="1" i="0" u="none" strike="noStrike" kern="1200" spc="0" baseline="0">
                <a:solidFill>
                  <a:srgbClr val="17324D"/>
                </a:solidFill>
                <a:latin typeface="Aptos" panose="020B0004020202020204" pitchFamily="34" charset="0"/>
                <a:ea typeface="+mn-ea"/>
                <a:cs typeface="+mn-cs"/>
              </a:defRPr>
            </a:pPr>
            <a:r>
              <a:rPr lang="en-US" sz="1200" b="1" i="0" u="none" strike="noStrike" kern="1200" spc="0" baseline="0">
                <a:solidFill>
                  <a:srgbClr val="17324D"/>
                </a:solidFill>
                <a:latin typeface="Aptos" panose="020B0004020202020204" pitchFamily="34" charset="0"/>
              </a:rPr>
              <a:t>Churn Rate by Contract Type</a:t>
            </a:r>
          </a:p>
        </c:rich>
      </c:tx>
      <c:overlay val="0"/>
      <c:spPr>
        <a:noFill/>
        <a:ln>
          <a:noFill/>
        </a:ln>
        <a:effectLst/>
      </c:spPr>
      <c:txPr>
        <a:bodyPr rot="0" spcFirstLastPara="1" vertOverflow="ellipsis" vert="horz" wrap="square" anchor="ctr" anchorCtr="1"/>
        <a:lstStyle/>
        <a:p>
          <a:pPr algn="ctr" rtl="0">
            <a:defRPr lang="en-US" sz="1200" b="1" i="0" u="none" strike="noStrike" kern="1200" spc="0" baseline="0">
              <a:solidFill>
                <a:srgbClr val="17324D"/>
              </a:solidFill>
              <a:latin typeface="Aptos" panose="020B0004020202020204" pitchFamily="34" charset="0"/>
              <a:ea typeface="+mn-ea"/>
              <a:cs typeface="+mn-cs"/>
            </a:defRPr>
          </a:pPr>
          <a:endParaRPr lang="en-US"/>
        </a:p>
      </c:txPr>
    </c:title>
    <c:autoTitleDeleted val="0"/>
    <c:plotArea>
      <c:layout/>
      <c:barChart>
        <c:barDir val="col"/>
        <c:grouping val="clustered"/>
        <c:varyColors val="0"/>
        <c:ser>
          <c:idx val="0"/>
          <c:order val="0"/>
          <c:tx>
            <c:strRef>
              <c:f>' Dashboard Calculations'!$E$24</c:f>
              <c:strCache>
                <c:ptCount val="1"/>
                <c:pt idx="0">
                  <c:v>Churn Rate</c:v>
                </c:pt>
              </c:strCache>
            </c:strRef>
          </c:tx>
          <c:spPr>
            <a:gradFill flip="none" rotWithShape="1">
              <a:gsLst>
                <a:gs pos="0">
                  <a:schemeClr val="accent1">
                    <a:shade val="30000"/>
                    <a:satMod val="115000"/>
                  </a:schemeClr>
                </a:gs>
                <a:gs pos="50000">
                  <a:schemeClr val="accent1">
                    <a:shade val="67500"/>
                    <a:satMod val="115000"/>
                  </a:schemeClr>
                </a:gs>
                <a:gs pos="100000">
                  <a:schemeClr val="accent1">
                    <a:shade val="100000"/>
                    <a:satMod val="115000"/>
                  </a:schemeClr>
                </a:gs>
              </a:gsLst>
              <a:lin ang="0" scaled="1"/>
              <a:tileRect/>
            </a:gradFill>
            <a:ln>
              <a:noFill/>
            </a:ln>
            <a:effectLst/>
          </c:spPr>
          <c:invertIfNegative val="0"/>
          <c:dLbls>
            <c:dLbl>
              <c:idx val="0"/>
              <c:tx>
                <c:rich>
                  <a:bodyPr/>
                  <a:lstStyle/>
                  <a:p>
                    <a:fld id="{CDC1E637-453E-4D26-A15F-0AF5C26C0195}"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0-C1F2-4967-9DC7-3E7941479F36}"/>
                </c:ext>
              </c:extLst>
            </c:dLbl>
            <c:dLbl>
              <c:idx val="1"/>
              <c:tx>
                <c:rich>
                  <a:bodyPr/>
                  <a:lstStyle/>
                  <a:p>
                    <a:fld id="{825AB029-736C-48B9-A6D1-924D37621743}"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C1F2-4967-9DC7-3E7941479F36}"/>
                </c:ext>
              </c:extLst>
            </c:dLbl>
            <c:dLbl>
              <c:idx val="2"/>
              <c:tx>
                <c:rich>
                  <a:bodyPr/>
                  <a:lstStyle/>
                  <a:p>
                    <a:fld id="{DF0BB34B-68B1-4217-935B-65F6E6F1CB4E}"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C1F2-4967-9DC7-3E7941479F36}"/>
                </c:ext>
              </c:extLst>
            </c:dLbl>
            <c:spPr>
              <a:noFill/>
              <a:ln>
                <a:noFill/>
              </a:ln>
              <a:effectLst/>
            </c:spPr>
            <c:txPr>
              <a:bodyPr rot="0" spcFirstLastPara="1" vertOverflow="ellipsis" vert="horz" wrap="square" lIns="38100" tIns="19050" rIns="38100" bIns="19050" anchor="ctr" anchorCtr="0">
                <a:spAutoFit/>
              </a:bodyPr>
              <a:lstStyle/>
              <a:p>
                <a:pPr algn="ctr">
                  <a:defRPr lang="en-US" sz="900" b="0" i="0" u="none" strike="noStrike" kern="1200" baseline="0">
                    <a:solidFill>
                      <a:schemeClr val="tx1">
                        <a:lumMod val="75000"/>
                        <a:lumOff val="25000"/>
                      </a:schemeClr>
                    </a:solidFill>
                    <a:latin typeface="Aptos" panose="020B0004020202020204" pitchFamily="34" charset="0"/>
                    <a:ea typeface="+mn-ea"/>
                    <a:cs typeface="+mn-cs"/>
                  </a:defRPr>
                </a:pPr>
                <a:endParaRPr lang="en-US"/>
              </a:p>
            </c:txPr>
            <c:dLblPos val="outEnd"/>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strRef>
              <c:f>' Dashboard Calculations'!$D$25:$D$27</c:f>
              <c:strCache>
                <c:ptCount val="3"/>
                <c:pt idx="0">
                  <c:v>Month-to-month</c:v>
                </c:pt>
                <c:pt idx="1">
                  <c:v>One Year</c:v>
                </c:pt>
                <c:pt idx="2">
                  <c:v>Two Year</c:v>
                </c:pt>
              </c:strCache>
            </c:strRef>
          </c:cat>
          <c:val>
            <c:numRef>
              <c:f>' Dashboard Calculations'!$E$25:$E$27</c:f>
              <c:numCache>
                <c:formatCode>0.0%</c:formatCode>
                <c:ptCount val="3"/>
                <c:pt idx="0">
                  <c:v>0.42709677419354841</c:v>
                </c:pt>
                <c:pt idx="1">
                  <c:v>0.11269517990495587</c:v>
                </c:pt>
                <c:pt idx="2">
                  <c:v>2.831858407079646E-2</c:v>
                </c:pt>
              </c:numCache>
            </c:numRef>
          </c:val>
          <c:extLst>
            <c:ext xmlns:c15="http://schemas.microsoft.com/office/drawing/2012/chart" uri="{02D57815-91ED-43cb-92C2-25804820EDAC}">
              <c15:datalabelsRange>
                <c15:f>' Dashboard Calculations'!$F$25:$F$27</c15:f>
                <c15:dlblRangeCache>
                  <c:ptCount val="3"/>
                  <c:pt idx="0">
                    <c:v>42.7%</c:v>
                  </c:pt>
                  <c:pt idx="1">
                    <c:v>11.3%</c:v>
                  </c:pt>
                  <c:pt idx="2">
                    <c:v>2.8%</c:v>
                  </c:pt>
                </c15:dlblRangeCache>
              </c15:datalabelsRange>
            </c:ext>
            <c:ext xmlns:c16="http://schemas.microsoft.com/office/drawing/2014/chart" uri="{C3380CC4-5D6E-409C-BE32-E72D297353CC}">
              <c16:uniqueId val="{00000003-C1F2-4967-9DC7-3E7941479F36}"/>
            </c:ext>
          </c:extLst>
        </c:ser>
        <c:dLbls>
          <c:dLblPos val="outEnd"/>
          <c:showLegendKey val="0"/>
          <c:showVal val="1"/>
          <c:showCatName val="0"/>
          <c:showSerName val="0"/>
          <c:showPercent val="0"/>
          <c:showBubbleSize val="0"/>
        </c:dLbls>
        <c:gapWidth val="219"/>
        <c:overlap val="-27"/>
        <c:axId val="1818762128"/>
        <c:axId val="681656751"/>
      </c:barChart>
      <c:catAx>
        <c:axId val="18187621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lgn="ctr">
              <a:defRPr lang="en-US" sz="900" b="0" i="0" u="none" strike="noStrike" kern="1200" baseline="0">
                <a:solidFill>
                  <a:schemeClr val="tx1">
                    <a:lumMod val="65000"/>
                    <a:lumOff val="35000"/>
                  </a:schemeClr>
                </a:solidFill>
                <a:latin typeface="Aptos" panose="020B0004020202020204" pitchFamily="34" charset="0"/>
                <a:ea typeface="+mn-ea"/>
                <a:cs typeface="+mn-cs"/>
              </a:defRPr>
            </a:pPr>
            <a:endParaRPr lang="en-US"/>
          </a:p>
        </c:txPr>
        <c:crossAx val="681656751"/>
        <c:crosses val="autoZero"/>
        <c:auto val="1"/>
        <c:lblAlgn val="ctr"/>
        <c:lblOffset val="100"/>
        <c:noMultiLvlLbl val="0"/>
      </c:catAx>
      <c:valAx>
        <c:axId val="681656751"/>
        <c:scaling>
          <c:orientation val="minMax"/>
        </c:scaling>
        <c:delete val="1"/>
        <c:axPos val="l"/>
        <c:numFmt formatCode="0.0%" sourceLinked="1"/>
        <c:majorTickMark val="none"/>
        <c:minorTickMark val="none"/>
        <c:tickLblPos val="nextTo"/>
        <c:crossAx val="181876212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a:outerShdw blurRad="50800" dist="38100" dir="2700000" algn="tl" rotWithShape="0">
        <a:prstClr val="black">
          <a:alpha val="40000"/>
        </a:prstClr>
      </a:outerShdw>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en-US" sz="1200" b="1" i="0" u="none" strike="noStrike" kern="1200" spc="0" baseline="0">
                <a:solidFill>
                  <a:srgbClr val="17324D"/>
                </a:solidFill>
                <a:latin typeface="Aptos" panose="020B0004020202020204" pitchFamily="34" charset="0"/>
                <a:ea typeface="+mn-ea"/>
                <a:cs typeface="+mn-cs"/>
              </a:defRPr>
            </a:pPr>
            <a:r>
              <a:rPr lang="en-US" sz="1200" b="1" i="0" u="none" strike="noStrike" kern="1200" spc="0" baseline="0">
                <a:solidFill>
                  <a:srgbClr val="17324D"/>
                </a:solidFill>
                <a:latin typeface="Aptos" panose="020B0004020202020204" pitchFamily="34" charset="0"/>
                <a:ea typeface="+mn-ea"/>
                <a:cs typeface="+mn-cs"/>
              </a:rPr>
              <a:t>Churn Rate by Internet Service</a:t>
            </a:r>
          </a:p>
        </c:rich>
      </c:tx>
      <c:overlay val="0"/>
      <c:spPr>
        <a:noFill/>
        <a:ln>
          <a:noFill/>
        </a:ln>
        <a:effectLst/>
      </c:spPr>
      <c:txPr>
        <a:bodyPr rot="0" spcFirstLastPara="1" vertOverflow="ellipsis" vert="horz" wrap="square" anchor="ctr" anchorCtr="1"/>
        <a:lstStyle/>
        <a:p>
          <a:pPr algn="ctr" rtl="0">
            <a:defRPr lang="en-US" sz="1200" b="1" i="0" u="none" strike="noStrike" kern="1200" spc="0" baseline="0">
              <a:solidFill>
                <a:srgbClr val="17324D"/>
              </a:solidFill>
              <a:latin typeface="Aptos" panose="020B0004020202020204" pitchFamily="34" charset="0"/>
              <a:ea typeface="+mn-ea"/>
              <a:cs typeface="+mn-cs"/>
            </a:defRPr>
          </a:pPr>
          <a:endParaRPr lang="en-US"/>
        </a:p>
      </c:txPr>
    </c:title>
    <c:autoTitleDeleted val="0"/>
    <c:plotArea>
      <c:layout/>
      <c:barChart>
        <c:barDir val="col"/>
        <c:grouping val="clustered"/>
        <c:varyColors val="0"/>
        <c:ser>
          <c:idx val="0"/>
          <c:order val="0"/>
          <c:tx>
            <c:strRef>
              <c:f>' Dashboard Calculations'!$E$32</c:f>
              <c:strCache>
                <c:ptCount val="1"/>
                <c:pt idx="0">
                  <c:v>Churn Rate</c:v>
                </c:pt>
              </c:strCache>
            </c:strRef>
          </c:tx>
          <c:spPr>
            <a:gradFill flip="none" rotWithShape="1">
              <a:gsLst>
                <a:gs pos="0">
                  <a:schemeClr val="accent1">
                    <a:shade val="30000"/>
                    <a:satMod val="115000"/>
                  </a:schemeClr>
                </a:gs>
                <a:gs pos="50000">
                  <a:schemeClr val="accent1">
                    <a:shade val="67500"/>
                    <a:satMod val="115000"/>
                  </a:schemeClr>
                </a:gs>
                <a:gs pos="100000">
                  <a:schemeClr val="accent1">
                    <a:shade val="100000"/>
                    <a:satMod val="115000"/>
                  </a:schemeClr>
                </a:gs>
              </a:gsLst>
              <a:lin ang="5400000" scaled="1"/>
              <a:tileRect/>
            </a:gradFill>
            <a:ln>
              <a:noFill/>
            </a:ln>
            <a:effectLst/>
          </c:spPr>
          <c:invertIfNegative val="0"/>
          <c:dLbls>
            <c:dLbl>
              <c:idx val="0"/>
              <c:tx>
                <c:rich>
                  <a:bodyPr/>
                  <a:lstStyle/>
                  <a:p>
                    <a:fld id="{142D3471-F8A2-4E83-9642-231004FD7387}"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2551-4A71-BC93-16C93B731016}"/>
                </c:ext>
              </c:extLst>
            </c:dLbl>
            <c:dLbl>
              <c:idx val="1"/>
              <c:tx>
                <c:rich>
                  <a:bodyPr/>
                  <a:lstStyle/>
                  <a:p>
                    <a:fld id="{843A6F7E-161A-4B85-BF99-2C235000DEA0}"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2551-4A71-BC93-16C93B731016}"/>
                </c:ext>
              </c:extLst>
            </c:dLbl>
            <c:dLbl>
              <c:idx val="2"/>
              <c:tx>
                <c:rich>
                  <a:bodyPr/>
                  <a:lstStyle/>
                  <a:p>
                    <a:fld id="{1F8CEA16-D9EE-4FB2-831F-0320371487B2}"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2551-4A71-BC93-16C93B731016}"/>
                </c:ext>
              </c:extLst>
            </c:dLbl>
            <c:spPr>
              <a:noFill/>
              <a:ln>
                <a:noFill/>
              </a:ln>
              <a:effectLst/>
            </c:spPr>
            <c:txPr>
              <a:bodyPr rot="0" spcFirstLastPara="1" vertOverflow="ellipsis" vert="horz" wrap="square" lIns="38100" tIns="19050" rIns="38100" bIns="19050" anchor="ctr" anchorCtr="0">
                <a:spAutoFit/>
              </a:bodyPr>
              <a:lstStyle/>
              <a:p>
                <a:pPr algn="ctr">
                  <a:defRPr lang="en-US" sz="900" b="0" i="0" u="none" strike="noStrike" kern="1200" baseline="0">
                    <a:solidFill>
                      <a:schemeClr val="tx1">
                        <a:lumMod val="75000"/>
                        <a:lumOff val="25000"/>
                      </a:schemeClr>
                    </a:solidFill>
                    <a:latin typeface="Aptos" panose="020B0004020202020204" pitchFamily="34" charset="0"/>
                    <a:ea typeface="+mn-ea"/>
                    <a:cs typeface="+mn-cs"/>
                  </a:defRPr>
                </a:pPr>
                <a:endParaRPr lang="en-US"/>
              </a:p>
            </c:txPr>
            <c:dLblPos val="outEnd"/>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strRef>
              <c:f>' Dashboard Calculations'!$D$33:$D$35</c:f>
              <c:strCache>
                <c:ptCount val="3"/>
                <c:pt idx="0">
                  <c:v>DSL</c:v>
                </c:pt>
                <c:pt idx="1">
                  <c:v>Fiber optic</c:v>
                </c:pt>
                <c:pt idx="2">
                  <c:v>No</c:v>
                </c:pt>
              </c:strCache>
            </c:strRef>
          </c:cat>
          <c:val>
            <c:numRef>
              <c:f>' Dashboard Calculations'!$E$33:$E$35</c:f>
              <c:numCache>
                <c:formatCode>0.0%</c:formatCode>
                <c:ptCount val="3"/>
                <c:pt idx="0">
                  <c:v>0.1895910780669145</c:v>
                </c:pt>
                <c:pt idx="1">
                  <c:v>0.41892764857881137</c:v>
                </c:pt>
                <c:pt idx="2">
                  <c:v>7.4049803407601575E-2</c:v>
                </c:pt>
              </c:numCache>
            </c:numRef>
          </c:val>
          <c:extLst>
            <c:ext xmlns:c15="http://schemas.microsoft.com/office/drawing/2012/chart" uri="{02D57815-91ED-43cb-92C2-25804820EDAC}">
              <c15:datalabelsRange>
                <c15:f>' Dashboard Calculations'!$F$33:$F$35</c15:f>
                <c15:dlblRangeCache>
                  <c:ptCount val="3"/>
                  <c:pt idx="0">
                    <c:v>19.0%</c:v>
                  </c:pt>
                  <c:pt idx="1">
                    <c:v>41.9%</c:v>
                  </c:pt>
                  <c:pt idx="2">
                    <c:v>7.4%</c:v>
                  </c:pt>
                </c15:dlblRangeCache>
              </c15:datalabelsRange>
            </c:ext>
            <c:ext xmlns:c16="http://schemas.microsoft.com/office/drawing/2014/chart" uri="{C3380CC4-5D6E-409C-BE32-E72D297353CC}">
              <c16:uniqueId val="{00000003-2551-4A71-BC93-16C93B731016}"/>
            </c:ext>
          </c:extLst>
        </c:ser>
        <c:dLbls>
          <c:dLblPos val="outEnd"/>
          <c:showLegendKey val="0"/>
          <c:showVal val="1"/>
          <c:showCatName val="0"/>
          <c:showSerName val="0"/>
          <c:showPercent val="0"/>
          <c:showBubbleSize val="0"/>
        </c:dLbls>
        <c:gapWidth val="219"/>
        <c:overlap val="-27"/>
        <c:axId val="130666895"/>
        <c:axId val="653663696"/>
      </c:barChart>
      <c:catAx>
        <c:axId val="13066689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lgn="ctr">
              <a:defRPr lang="en-US" sz="900" b="0" i="0" u="none" strike="noStrike" kern="1200" baseline="0">
                <a:solidFill>
                  <a:schemeClr val="tx1">
                    <a:lumMod val="65000"/>
                    <a:lumOff val="35000"/>
                  </a:schemeClr>
                </a:solidFill>
                <a:latin typeface="Aptos" panose="020B0004020202020204" pitchFamily="34" charset="0"/>
                <a:ea typeface="+mn-ea"/>
                <a:cs typeface="+mn-cs"/>
              </a:defRPr>
            </a:pPr>
            <a:endParaRPr lang="en-US"/>
          </a:p>
        </c:txPr>
        <c:crossAx val="653663696"/>
        <c:crosses val="autoZero"/>
        <c:auto val="1"/>
        <c:lblAlgn val="ctr"/>
        <c:lblOffset val="100"/>
        <c:noMultiLvlLbl val="0"/>
      </c:catAx>
      <c:valAx>
        <c:axId val="653663696"/>
        <c:scaling>
          <c:orientation val="minMax"/>
        </c:scaling>
        <c:delete val="1"/>
        <c:axPos val="l"/>
        <c:numFmt formatCode="0.0%" sourceLinked="1"/>
        <c:majorTickMark val="none"/>
        <c:minorTickMark val="none"/>
        <c:tickLblPos val="nextTo"/>
        <c:crossAx val="130666895"/>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a:outerShdw blurRad="50800" dist="38100" dir="2700000" algn="tl" rotWithShape="0">
        <a:prstClr val="black">
          <a:alpha val="40000"/>
        </a:prstClr>
      </a:outerShdw>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en-US" sz="1200" b="1" i="0" u="none" strike="noStrike" kern="1200" spc="0" baseline="0">
                <a:solidFill>
                  <a:srgbClr val="17324D"/>
                </a:solidFill>
                <a:latin typeface="Aptos" panose="020B0004020202020204" pitchFamily="34" charset="0"/>
                <a:ea typeface="+mn-ea"/>
                <a:cs typeface="+mn-cs"/>
              </a:defRPr>
            </a:pPr>
            <a:r>
              <a:rPr lang="en-US" sz="1200" b="1" i="0" u="none" strike="noStrike" kern="1200" spc="0" baseline="0">
                <a:solidFill>
                  <a:srgbClr val="17324D"/>
                </a:solidFill>
                <a:latin typeface="Aptos" panose="020B0004020202020204" pitchFamily="34" charset="0"/>
                <a:ea typeface="+mn-ea"/>
                <a:cs typeface="+mn-cs"/>
              </a:rPr>
              <a:t>Churn Rate by Payment Method</a:t>
            </a:r>
          </a:p>
        </c:rich>
      </c:tx>
      <c:overlay val="0"/>
      <c:spPr>
        <a:noFill/>
        <a:ln>
          <a:noFill/>
        </a:ln>
        <a:effectLst/>
      </c:spPr>
      <c:txPr>
        <a:bodyPr rot="0" spcFirstLastPara="1" vertOverflow="ellipsis" vert="horz" wrap="square" anchor="ctr" anchorCtr="1"/>
        <a:lstStyle/>
        <a:p>
          <a:pPr algn="ctr" rtl="0">
            <a:defRPr lang="en-US" sz="1200" b="1" i="0" u="none" strike="noStrike" kern="1200" spc="0" baseline="0">
              <a:solidFill>
                <a:srgbClr val="17324D"/>
              </a:solidFill>
              <a:latin typeface="Aptos" panose="020B0004020202020204" pitchFamily="34" charset="0"/>
              <a:ea typeface="+mn-ea"/>
              <a:cs typeface="+mn-cs"/>
            </a:defRPr>
          </a:pPr>
          <a:endParaRPr lang="en-US"/>
        </a:p>
      </c:txPr>
    </c:title>
    <c:autoTitleDeleted val="0"/>
    <c:plotArea>
      <c:layout/>
      <c:barChart>
        <c:barDir val="bar"/>
        <c:grouping val="clustered"/>
        <c:varyColors val="0"/>
        <c:ser>
          <c:idx val="0"/>
          <c:order val="0"/>
          <c:tx>
            <c:strRef>
              <c:f>' Dashboard Calculations'!$E$40</c:f>
              <c:strCache>
                <c:ptCount val="1"/>
                <c:pt idx="0">
                  <c:v>Churn Rate</c:v>
                </c:pt>
              </c:strCache>
            </c:strRef>
          </c:tx>
          <c:spPr>
            <a:gradFill flip="none" rotWithShape="1">
              <a:gsLst>
                <a:gs pos="0">
                  <a:schemeClr val="accent1">
                    <a:shade val="30000"/>
                    <a:satMod val="115000"/>
                  </a:schemeClr>
                </a:gs>
                <a:gs pos="50000">
                  <a:schemeClr val="accent1">
                    <a:shade val="67500"/>
                    <a:satMod val="115000"/>
                  </a:schemeClr>
                </a:gs>
                <a:gs pos="100000">
                  <a:schemeClr val="accent1">
                    <a:shade val="100000"/>
                    <a:satMod val="115000"/>
                  </a:schemeClr>
                </a:gs>
              </a:gsLst>
              <a:lin ang="5400000" scaled="1"/>
              <a:tileRect/>
            </a:gradFill>
            <a:ln>
              <a:noFill/>
            </a:ln>
            <a:effectLst/>
          </c:spPr>
          <c:invertIfNegative val="0"/>
          <c:dLbls>
            <c:dLbl>
              <c:idx val="0"/>
              <c:tx>
                <c:rich>
                  <a:bodyPr/>
                  <a:lstStyle/>
                  <a:p>
                    <a:fld id="{9272D1EE-7FAE-4876-99FA-E01C0F4791E0}"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0-01F4-44C8-A433-0CF46AAAB85A}"/>
                </c:ext>
              </c:extLst>
            </c:dLbl>
            <c:dLbl>
              <c:idx val="1"/>
              <c:tx>
                <c:rich>
                  <a:bodyPr/>
                  <a:lstStyle/>
                  <a:p>
                    <a:fld id="{D5CB4E88-4EF0-4526-BC7C-98EB35AE8014}"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01F4-44C8-A433-0CF46AAAB85A}"/>
                </c:ext>
              </c:extLst>
            </c:dLbl>
            <c:dLbl>
              <c:idx val="2"/>
              <c:tx>
                <c:rich>
                  <a:bodyPr/>
                  <a:lstStyle/>
                  <a:p>
                    <a:fld id="{F50CA1AC-515F-4FB7-9474-3CD85F2BFABD}"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01F4-44C8-A433-0CF46AAAB85A}"/>
                </c:ext>
              </c:extLst>
            </c:dLbl>
            <c:dLbl>
              <c:idx val="3"/>
              <c:tx>
                <c:rich>
                  <a:bodyPr/>
                  <a:lstStyle/>
                  <a:p>
                    <a:fld id="{8FB34495-B126-4401-B140-F6BDF229F325}"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01F4-44C8-A433-0CF46AAAB85A}"/>
                </c:ext>
              </c:extLst>
            </c:dLbl>
            <c:spPr>
              <a:noFill/>
              <a:ln>
                <a:noFill/>
              </a:ln>
              <a:effectLst/>
            </c:spPr>
            <c:txPr>
              <a:bodyPr rot="0" spcFirstLastPara="1" vertOverflow="ellipsis" vert="horz" wrap="square" lIns="38100" tIns="19050" rIns="38100" bIns="19050" anchor="ctr" anchorCtr="0">
                <a:spAutoFit/>
              </a:bodyPr>
              <a:lstStyle/>
              <a:p>
                <a:pPr algn="ctr">
                  <a:defRPr lang="en-US" sz="900" b="0" i="0" u="none" strike="noStrike" kern="1200" baseline="0">
                    <a:solidFill>
                      <a:schemeClr val="tx1">
                        <a:lumMod val="75000"/>
                        <a:lumOff val="25000"/>
                      </a:schemeClr>
                    </a:solidFill>
                    <a:latin typeface="Aptos" panose="020B0004020202020204" pitchFamily="34" charset="0"/>
                    <a:ea typeface="+mn-ea"/>
                    <a:cs typeface="+mn-cs"/>
                  </a:defRPr>
                </a:pPr>
                <a:endParaRPr lang="en-US"/>
              </a:p>
            </c:txPr>
            <c:dLblPos val="outEnd"/>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strRef>
              <c:f>' Dashboard Calculations'!$D$41:$D$44</c:f>
              <c:strCache>
                <c:ptCount val="4"/>
                <c:pt idx="0">
                  <c:v>Credit card (automatic)</c:v>
                </c:pt>
                <c:pt idx="1">
                  <c:v>Bank transfer (automatic)</c:v>
                </c:pt>
                <c:pt idx="2">
                  <c:v>Mailed check</c:v>
                </c:pt>
                <c:pt idx="3">
                  <c:v>Electronic check</c:v>
                </c:pt>
              </c:strCache>
            </c:strRef>
          </c:cat>
          <c:val>
            <c:numRef>
              <c:f>' Dashboard Calculations'!$E$41:$E$44</c:f>
              <c:numCache>
                <c:formatCode>0.0%</c:formatCode>
                <c:ptCount val="4"/>
                <c:pt idx="0">
                  <c:v>0.15243101182654403</c:v>
                </c:pt>
                <c:pt idx="1">
                  <c:v>0.16709844559585493</c:v>
                </c:pt>
                <c:pt idx="2">
                  <c:v>0.19106699751861042</c:v>
                </c:pt>
                <c:pt idx="3">
                  <c:v>0.45285412262156449</c:v>
                </c:pt>
              </c:numCache>
            </c:numRef>
          </c:val>
          <c:extLst>
            <c:ext xmlns:c15="http://schemas.microsoft.com/office/drawing/2012/chart" uri="{02D57815-91ED-43cb-92C2-25804820EDAC}">
              <c15:datalabelsRange>
                <c15:f>' Dashboard Calculations'!$F$41:$F$44</c15:f>
                <c15:dlblRangeCache>
                  <c:ptCount val="4"/>
                  <c:pt idx="0">
                    <c:v>15.2%</c:v>
                  </c:pt>
                  <c:pt idx="1">
                    <c:v>16.7%</c:v>
                  </c:pt>
                  <c:pt idx="2">
                    <c:v>19.1%</c:v>
                  </c:pt>
                  <c:pt idx="3">
                    <c:v>45.3%</c:v>
                  </c:pt>
                </c15:dlblRangeCache>
              </c15:datalabelsRange>
            </c:ext>
            <c:ext xmlns:c16="http://schemas.microsoft.com/office/drawing/2014/chart" uri="{C3380CC4-5D6E-409C-BE32-E72D297353CC}">
              <c16:uniqueId val="{00000004-01F4-44C8-A433-0CF46AAAB85A}"/>
            </c:ext>
          </c:extLst>
        </c:ser>
        <c:dLbls>
          <c:dLblPos val="outEnd"/>
          <c:showLegendKey val="0"/>
          <c:showVal val="1"/>
          <c:showCatName val="0"/>
          <c:showSerName val="0"/>
          <c:showPercent val="0"/>
          <c:showBubbleSize val="0"/>
        </c:dLbls>
        <c:gapWidth val="182"/>
        <c:axId val="50650608"/>
        <c:axId val="681701391"/>
      </c:barChart>
      <c:catAx>
        <c:axId val="5065060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lgn="ctr">
              <a:defRPr lang="en-US" sz="900" b="0" i="0" u="none" strike="noStrike" kern="1200" baseline="0">
                <a:solidFill>
                  <a:schemeClr val="tx1">
                    <a:lumMod val="65000"/>
                    <a:lumOff val="35000"/>
                  </a:schemeClr>
                </a:solidFill>
                <a:latin typeface="Aptos" panose="020B0004020202020204" pitchFamily="34" charset="0"/>
                <a:ea typeface="+mn-ea"/>
                <a:cs typeface="+mn-cs"/>
              </a:defRPr>
            </a:pPr>
            <a:endParaRPr lang="en-US"/>
          </a:p>
        </c:txPr>
        <c:crossAx val="681701391"/>
        <c:crosses val="autoZero"/>
        <c:auto val="1"/>
        <c:lblAlgn val="ctr"/>
        <c:lblOffset val="100"/>
        <c:noMultiLvlLbl val="0"/>
      </c:catAx>
      <c:valAx>
        <c:axId val="681701391"/>
        <c:scaling>
          <c:orientation val="minMax"/>
        </c:scaling>
        <c:delete val="1"/>
        <c:axPos val="b"/>
        <c:numFmt formatCode="0.0%" sourceLinked="1"/>
        <c:majorTickMark val="none"/>
        <c:minorTickMark val="none"/>
        <c:tickLblPos val="nextTo"/>
        <c:crossAx val="5065060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a:outerShdw blurRad="50800" dist="38100" dir="2700000" algn="tl" rotWithShape="0">
        <a:prstClr val="black">
          <a:alpha val="40000"/>
        </a:prstClr>
      </a:outerShdw>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en-US" sz="1200" b="1" i="0" u="none" strike="noStrike" kern="1200" spc="0" baseline="0">
                <a:solidFill>
                  <a:srgbClr val="17324D"/>
                </a:solidFill>
                <a:latin typeface="Aptos" panose="020B0004020202020204" pitchFamily="34" charset="0"/>
                <a:ea typeface="+mn-ea"/>
                <a:cs typeface="+mn-cs"/>
              </a:defRPr>
            </a:pPr>
            <a:r>
              <a:rPr lang="en-US" sz="1200" b="1" i="0" u="none" strike="noStrike" kern="1200" spc="0" baseline="0">
                <a:solidFill>
                  <a:srgbClr val="17324D"/>
                </a:solidFill>
                <a:latin typeface="Aptos" panose="020B0004020202020204" pitchFamily="34" charset="0"/>
                <a:ea typeface="+mn-ea"/>
                <a:cs typeface="+mn-cs"/>
              </a:rPr>
              <a:t>Monthly Charge Distribution</a:t>
            </a:r>
          </a:p>
        </c:rich>
      </c:tx>
      <c:overlay val="0"/>
      <c:spPr>
        <a:noFill/>
        <a:ln>
          <a:noFill/>
        </a:ln>
        <a:effectLst/>
      </c:spPr>
      <c:txPr>
        <a:bodyPr rot="0" spcFirstLastPara="1" vertOverflow="ellipsis" vert="horz" wrap="square" anchor="ctr" anchorCtr="1"/>
        <a:lstStyle/>
        <a:p>
          <a:pPr algn="ctr" rtl="0">
            <a:defRPr lang="en-US" sz="1200" b="1" i="0" u="none" strike="noStrike" kern="1200" spc="0" baseline="0">
              <a:solidFill>
                <a:srgbClr val="17324D"/>
              </a:solidFill>
              <a:latin typeface="Aptos" panose="020B0004020202020204" pitchFamily="34" charset="0"/>
              <a:ea typeface="+mn-ea"/>
              <a:cs typeface="+mn-cs"/>
            </a:defRPr>
          </a:pPr>
          <a:endParaRPr lang="en-US"/>
        </a:p>
      </c:txPr>
    </c:title>
    <c:autoTitleDeleted val="0"/>
    <c:plotArea>
      <c:layout/>
      <c:barChart>
        <c:barDir val="col"/>
        <c:grouping val="clustered"/>
        <c:varyColors val="0"/>
        <c:ser>
          <c:idx val="0"/>
          <c:order val="0"/>
          <c:tx>
            <c:strRef>
              <c:f>' Dashboard Calculations'!$E$49</c:f>
              <c:strCache>
                <c:ptCount val="1"/>
                <c:pt idx="0">
                  <c:v>Count of CustomerID</c:v>
                </c:pt>
              </c:strCache>
            </c:strRef>
          </c:tx>
          <c:spPr>
            <a:gradFill flip="none" rotWithShape="1">
              <a:gsLst>
                <a:gs pos="0">
                  <a:schemeClr val="accent1">
                    <a:shade val="30000"/>
                    <a:satMod val="115000"/>
                  </a:schemeClr>
                </a:gs>
                <a:gs pos="50000">
                  <a:schemeClr val="accent1">
                    <a:shade val="67500"/>
                    <a:satMod val="115000"/>
                  </a:schemeClr>
                </a:gs>
                <a:gs pos="100000">
                  <a:schemeClr val="accent1">
                    <a:shade val="100000"/>
                    <a:satMod val="115000"/>
                  </a:schemeClr>
                </a:gs>
              </a:gsLst>
              <a:lin ang="16200000" scaled="1"/>
              <a:tileRect/>
            </a:gradFill>
            <a:ln>
              <a:noFill/>
            </a:ln>
            <a:effectLst/>
          </c:spPr>
          <c:invertIfNegative val="0"/>
          <c:dLbls>
            <c:dLbl>
              <c:idx val="0"/>
              <c:tx>
                <c:rich>
                  <a:bodyPr/>
                  <a:lstStyle/>
                  <a:p>
                    <a:fld id="{DDC05194-B83F-43E2-8891-AC857A7F6953}"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0-B6ED-408A-B129-4A1E625B67D2}"/>
                </c:ext>
              </c:extLst>
            </c:dLbl>
            <c:dLbl>
              <c:idx val="1"/>
              <c:tx>
                <c:rich>
                  <a:bodyPr/>
                  <a:lstStyle/>
                  <a:p>
                    <a:fld id="{BD267D03-658D-4A92-A508-12E51900C32F}"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B6ED-408A-B129-4A1E625B67D2}"/>
                </c:ext>
              </c:extLst>
            </c:dLbl>
            <c:dLbl>
              <c:idx val="2"/>
              <c:tx>
                <c:rich>
                  <a:bodyPr/>
                  <a:lstStyle/>
                  <a:p>
                    <a:fld id="{F24D7732-BDF8-4AC9-B998-BB1F728E2143}"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B6ED-408A-B129-4A1E625B67D2}"/>
                </c:ext>
              </c:extLst>
            </c:dLbl>
            <c:dLbl>
              <c:idx val="3"/>
              <c:tx>
                <c:rich>
                  <a:bodyPr/>
                  <a:lstStyle/>
                  <a:p>
                    <a:fld id="{143E9DCE-3B6A-4EDE-949E-C26FFD6A36E6}"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B6ED-408A-B129-4A1E625B67D2}"/>
                </c:ext>
              </c:extLst>
            </c:dLbl>
            <c:dLbl>
              <c:idx val="4"/>
              <c:tx>
                <c:rich>
                  <a:bodyPr/>
                  <a:lstStyle/>
                  <a:p>
                    <a:fld id="{BA48E1C4-ADC1-4FA8-9BBD-A9D88C785429}"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B6ED-408A-B129-4A1E625B67D2}"/>
                </c:ext>
              </c:extLst>
            </c:dLbl>
            <c:dLbl>
              <c:idx val="5"/>
              <c:tx>
                <c:rich>
                  <a:bodyPr/>
                  <a:lstStyle/>
                  <a:p>
                    <a:fld id="{81D89C69-7FC9-4743-8258-1184981FA64E}"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B6ED-408A-B129-4A1E625B67D2}"/>
                </c:ext>
              </c:extLst>
            </c:dLbl>
            <c:dLbl>
              <c:idx val="6"/>
              <c:tx>
                <c:rich>
                  <a:bodyPr/>
                  <a:lstStyle/>
                  <a:p>
                    <a:endParaRPr lang="en-US"/>
                  </a:p>
                </c:rich>
              </c:tx>
              <c:dLblPos val="outEnd"/>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6-B6ED-408A-B129-4A1E625B67D2}"/>
                </c:ext>
              </c:extLst>
            </c:dLbl>
            <c:spPr>
              <a:noFill/>
              <a:ln>
                <a:noFill/>
              </a:ln>
              <a:effectLst/>
            </c:spPr>
            <c:txPr>
              <a:bodyPr rot="0" spcFirstLastPara="1" vertOverflow="ellipsis" vert="horz" wrap="square" lIns="38100" tIns="19050" rIns="38100" bIns="19050" anchor="ctr" anchorCtr="0">
                <a:spAutoFit/>
              </a:bodyPr>
              <a:lstStyle/>
              <a:p>
                <a:pPr algn="ctr">
                  <a:defRPr lang="en-US" sz="900" b="0" i="0" u="none" strike="noStrike" kern="1200" baseline="0">
                    <a:solidFill>
                      <a:schemeClr val="tx1">
                        <a:lumMod val="75000"/>
                        <a:lumOff val="25000"/>
                      </a:schemeClr>
                    </a:solidFill>
                    <a:latin typeface="Aptos" panose="020B0004020202020204" pitchFamily="34" charset="0"/>
                    <a:ea typeface="+mn-ea"/>
                    <a:cs typeface="+mn-cs"/>
                  </a:defRPr>
                </a:pPr>
                <a:endParaRPr lang="en-US"/>
              </a:p>
            </c:txPr>
            <c:dLblPos val="outEnd"/>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strRef>
              <c:f>' Dashboard Calculations'!$D$50:$D$56</c:f>
              <c:strCache>
                <c:ptCount val="7"/>
                <c:pt idx="0">
                  <c:v>$0-$20</c:v>
                </c:pt>
                <c:pt idx="1">
                  <c:v>$20-$40</c:v>
                </c:pt>
                <c:pt idx="2">
                  <c:v>$40-$60</c:v>
                </c:pt>
                <c:pt idx="3">
                  <c:v>$60-$80</c:v>
                </c:pt>
                <c:pt idx="4">
                  <c:v>$80-$100</c:v>
                </c:pt>
                <c:pt idx="5">
                  <c:v>$100-$120</c:v>
                </c:pt>
                <c:pt idx="6">
                  <c:v>$120+</c:v>
                </c:pt>
              </c:strCache>
            </c:strRef>
          </c:cat>
          <c:val>
            <c:numRef>
              <c:f>' Dashboard Calculations'!$E$50:$E$56</c:f>
              <c:numCache>
                <c:formatCode>General</c:formatCode>
                <c:ptCount val="7"/>
                <c:pt idx="0">
                  <c:v>613</c:v>
                </c:pt>
                <c:pt idx="1">
                  <c:v>1224</c:v>
                </c:pt>
                <c:pt idx="2">
                  <c:v>1070</c:v>
                </c:pt>
                <c:pt idx="3">
                  <c:v>1459</c:v>
                </c:pt>
                <c:pt idx="4">
                  <c:v>1769</c:v>
                </c:pt>
                <c:pt idx="5">
                  <c:v>908</c:v>
                </c:pt>
              </c:numCache>
            </c:numRef>
          </c:val>
          <c:extLst>
            <c:ext xmlns:c15="http://schemas.microsoft.com/office/drawing/2012/chart" uri="{02D57815-91ED-43cb-92C2-25804820EDAC}">
              <c15:datalabelsRange>
                <c15:f>' Dashboard Calculations'!$F$50:$F$56</c15:f>
                <c15:dlblRangeCache>
                  <c:ptCount val="7"/>
                  <c:pt idx="0">
                    <c:v>613</c:v>
                  </c:pt>
                  <c:pt idx="1">
                    <c:v>1224</c:v>
                  </c:pt>
                  <c:pt idx="2">
                    <c:v>1070</c:v>
                  </c:pt>
                  <c:pt idx="3">
                    <c:v>1459</c:v>
                  </c:pt>
                  <c:pt idx="4">
                    <c:v>1769</c:v>
                  </c:pt>
                  <c:pt idx="5">
                    <c:v>908</c:v>
                  </c:pt>
                </c15:dlblRangeCache>
              </c15:datalabelsRange>
            </c:ext>
            <c:ext xmlns:c16="http://schemas.microsoft.com/office/drawing/2014/chart" uri="{C3380CC4-5D6E-409C-BE32-E72D297353CC}">
              <c16:uniqueId val="{00000007-B6ED-408A-B129-4A1E625B67D2}"/>
            </c:ext>
          </c:extLst>
        </c:ser>
        <c:dLbls>
          <c:dLblPos val="outEnd"/>
          <c:showLegendKey val="0"/>
          <c:showVal val="1"/>
          <c:showCatName val="0"/>
          <c:showSerName val="0"/>
          <c:showPercent val="0"/>
          <c:showBubbleSize val="0"/>
        </c:dLbls>
        <c:gapWidth val="219"/>
        <c:overlap val="-27"/>
        <c:axId val="1818724544"/>
        <c:axId val="212780495"/>
      </c:barChart>
      <c:catAx>
        <c:axId val="1818724544"/>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lgn="ctr">
              <a:defRPr lang="en-US" sz="900" b="0" i="0" u="none" strike="noStrike" kern="1200" baseline="0">
                <a:solidFill>
                  <a:schemeClr val="tx1">
                    <a:lumMod val="65000"/>
                    <a:lumOff val="35000"/>
                  </a:schemeClr>
                </a:solidFill>
                <a:latin typeface="Aptos" panose="020B0004020202020204" pitchFamily="34" charset="0"/>
                <a:ea typeface="+mn-ea"/>
                <a:cs typeface="+mn-cs"/>
              </a:defRPr>
            </a:pPr>
            <a:endParaRPr lang="en-US"/>
          </a:p>
        </c:txPr>
        <c:crossAx val="212780495"/>
        <c:crosses val="autoZero"/>
        <c:auto val="1"/>
        <c:lblAlgn val="ctr"/>
        <c:lblOffset val="100"/>
        <c:noMultiLvlLbl val="0"/>
      </c:catAx>
      <c:valAx>
        <c:axId val="212780495"/>
        <c:scaling>
          <c:orientation val="minMax"/>
        </c:scaling>
        <c:delete val="1"/>
        <c:axPos val="l"/>
        <c:numFmt formatCode="General" sourceLinked="1"/>
        <c:majorTickMark val="out"/>
        <c:minorTickMark val="none"/>
        <c:tickLblPos val="nextTo"/>
        <c:crossAx val="181872454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a:outerShdw blurRad="50800" dist="38100" dir="2700000" algn="tl" rotWithShape="0">
        <a:prstClr val="black">
          <a:alpha val="40000"/>
        </a:prstClr>
      </a:outerShdw>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en-US" sz="1200" b="1" i="0" u="none" strike="noStrike" kern="1200" spc="0" baseline="0">
                <a:solidFill>
                  <a:srgbClr val="17324D"/>
                </a:solidFill>
                <a:latin typeface="Aptos" panose="020B0004020202020204" pitchFamily="34" charset="0"/>
                <a:ea typeface="+mn-ea"/>
                <a:cs typeface="+mn-cs"/>
              </a:defRPr>
            </a:pPr>
            <a:r>
              <a:rPr lang="en-US" sz="1200" b="1" i="0" u="none" strike="noStrike" kern="1200" spc="0" baseline="0">
                <a:solidFill>
                  <a:srgbClr val="17324D"/>
                </a:solidFill>
                <a:latin typeface="Aptos" panose="020B0004020202020204" pitchFamily="34" charset="0"/>
                <a:ea typeface="+mn-ea"/>
                <a:cs typeface="+mn-cs"/>
              </a:rPr>
              <a:t>Revenue Lost by Contract</a:t>
            </a:r>
          </a:p>
        </c:rich>
      </c:tx>
      <c:overlay val="0"/>
      <c:spPr>
        <a:noFill/>
        <a:ln>
          <a:noFill/>
        </a:ln>
        <a:effectLst/>
      </c:spPr>
      <c:txPr>
        <a:bodyPr rot="0" spcFirstLastPara="1" vertOverflow="ellipsis" vert="horz" wrap="square" anchor="ctr" anchorCtr="1"/>
        <a:lstStyle/>
        <a:p>
          <a:pPr algn="ctr" rtl="0">
            <a:defRPr lang="en-US" sz="1200" b="1" i="0" u="none" strike="noStrike" kern="1200" spc="0" baseline="0">
              <a:solidFill>
                <a:srgbClr val="17324D"/>
              </a:solidFill>
              <a:latin typeface="Aptos" panose="020B0004020202020204" pitchFamily="34" charset="0"/>
              <a:ea typeface="+mn-ea"/>
              <a:cs typeface="+mn-cs"/>
            </a:defRPr>
          </a:pPr>
          <a:endParaRPr lang="en-US"/>
        </a:p>
      </c:txPr>
    </c:title>
    <c:autoTitleDeleted val="0"/>
    <c:plotArea>
      <c:layout/>
      <c:barChart>
        <c:barDir val="bar"/>
        <c:grouping val="clustered"/>
        <c:varyColors val="0"/>
        <c:ser>
          <c:idx val="0"/>
          <c:order val="0"/>
          <c:tx>
            <c:strRef>
              <c:f>' Dashboard Calculations'!$E$70</c:f>
              <c:strCache>
                <c:ptCount val="1"/>
                <c:pt idx="0">
                  <c:v>Revenue Lost</c:v>
                </c:pt>
              </c:strCache>
            </c:strRef>
          </c:tx>
          <c:spPr>
            <a:gradFill flip="none" rotWithShape="1">
              <a:gsLst>
                <a:gs pos="0">
                  <a:schemeClr val="accent1">
                    <a:shade val="30000"/>
                    <a:satMod val="115000"/>
                  </a:schemeClr>
                </a:gs>
                <a:gs pos="50000">
                  <a:schemeClr val="accent1">
                    <a:shade val="67500"/>
                    <a:satMod val="115000"/>
                  </a:schemeClr>
                </a:gs>
                <a:gs pos="100000">
                  <a:schemeClr val="accent1">
                    <a:shade val="100000"/>
                    <a:satMod val="115000"/>
                  </a:schemeClr>
                </a:gs>
              </a:gsLst>
              <a:path path="circle">
                <a:fillToRect l="100000" t="100000"/>
              </a:path>
              <a:tileRect r="-100000" b="-100000"/>
            </a:gradFill>
            <a:ln>
              <a:noFill/>
            </a:ln>
            <a:effectLst/>
          </c:spPr>
          <c:invertIfNegative val="0"/>
          <c:dLbls>
            <c:dLbl>
              <c:idx val="0"/>
              <c:tx>
                <c:rich>
                  <a:bodyPr/>
                  <a:lstStyle/>
                  <a:p>
                    <a:fld id="{336271A9-C3D0-4F45-80B8-A9EBB509F6FD}"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0-1494-49A2-BE78-0FF3A24EFD72}"/>
                </c:ext>
              </c:extLst>
            </c:dLbl>
            <c:dLbl>
              <c:idx val="1"/>
              <c:tx>
                <c:rich>
                  <a:bodyPr/>
                  <a:lstStyle/>
                  <a:p>
                    <a:fld id="{26692186-83D3-4EC1-8C58-540367DB5917}"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1494-49A2-BE78-0FF3A24EFD72}"/>
                </c:ext>
              </c:extLst>
            </c:dLbl>
            <c:dLbl>
              <c:idx val="2"/>
              <c:tx>
                <c:rich>
                  <a:bodyPr/>
                  <a:lstStyle/>
                  <a:p>
                    <a:fld id="{48C44304-4210-4BA6-A975-8D6EB7812F6E}"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1494-49A2-BE78-0FF3A24EFD72}"/>
                </c:ext>
              </c:extLst>
            </c:dLbl>
            <c:numFmt formatCode="&quot;$&quot;0.0,\ &quot;K&quot;" sourceLinked="0"/>
            <c:spPr>
              <a:noFill/>
              <a:ln>
                <a:noFill/>
              </a:ln>
              <a:effectLst/>
            </c:spPr>
            <c:txPr>
              <a:bodyPr rot="0" spcFirstLastPara="1" vertOverflow="ellipsis" vert="horz" wrap="square" lIns="38100" tIns="19050" rIns="38100" bIns="19050" anchor="ctr" anchorCtr="0">
                <a:spAutoFit/>
              </a:bodyPr>
              <a:lstStyle/>
              <a:p>
                <a:pPr algn="ctr">
                  <a:defRPr lang="en-US" sz="900" b="0" i="0" u="none" strike="noStrike" kern="1200" baseline="0">
                    <a:solidFill>
                      <a:schemeClr val="tx1">
                        <a:lumMod val="75000"/>
                        <a:lumOff val="25000"/>
                      </a:schemeClr>
                    </a:solidFill>
                    <a:latin typeface="Aptos" panose="020B0004020202020204" pitchFamily="34" charset="0"/>
                    <a:ea typeface="+mn-ea"/>
                    <a:cs typeface="+mn-cs"/>
                  </a:defRPr>
                </a:pPr>
                <a:endParaRPr lang="en-US"/>
              </a:p>
            </c:txPr>
            <c:dLblPos val="outEnd"/>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strRef>
              <c:f>' Dashboard Calculations'!$D$71:$D$73</c:f>
              <c:strCache>
                <c:ptCount val="3"/>
                <c:pt idx="0">
                  <c:v>Two year</c:v>
                </c:pt>
                <c:pt idx="1">
                  <c:v>One year</c:v>
                </c:pt>
                <c:pt idx="2">
                  <c:v>Month-to-month</c:v>
                </c:pt>
              </c:strCache>
            </c:strRef>
          </c:cat>
          <c:val>
            <c:numRef>
              <c:f>' Dashboard Calculations'!$E$71:$E$73</c:f>
              <c:numCache>
                <c:formatCode>General</c:formatCode>
                <c:ptCount val="3"/>
                <c:pt idx="0">
                  <c:v>4165.3</c:v>
                </c:pt>
                <c:pt idx="1">
                  <c:v>14118.45</c:v>
                </c:pt>
                <c:pt idx="2">
                  <c:v>120847.1</c:v>
                </c:pt>
              </c:numCache>
            </c:numRef>
          </c:val>
          <c:extLst>
            <c:ext xmlns:c15="http://schemas.microsoft.com/office/drawing/2012/chart" uri="{02D57815-91ED-43cb-92C2-25804820EDAC}">
              <c15:datalabelsRange>
                <c15:f>' Dashboard Calculations'!$F$71:$F$73</c15:f>
                <c15:dlblRangeCache>
                  <c:ptCount val="3"/>
                  <c:pt idx="0">
                    <c:v>$4.2K</c:v>
                  </c:pt>
                  <c:pt idx="1">
                    <c:v>$14.1K</c:v>
                  </c:pt>
                  <c:pt idx="2">
                    <c:v>$120.8K</c:v>
                  </c:pt>
                </c15:dlblRangeCache>
              </c15:datalabelsRange>
            </c:ext>
            <c:ext xmlns:c16="http://schemas.microsoft.com/office/drawing/2014/chart" uri="{C3380CC4-5D6E-409C-BE32-E72D297353CC}">
              <c16:uniqueId val="{00000003-1494-49A2-BE78-0FF3A24EFD72}"/>
            </c:ext>
          </c:extLst>
        </c:ser>
        <c:dLbls>
          <c:dLblPos val="outEnd"/>
          <c:showLegendKey val="0"/>
          <c:showVal val="1"/>
          <c:showCatName val="0"/>
          <c:showSerName val="0"/>
          <c:showPercent val="0"/>
          <c:showBubbleSize val="0"/>
        </c:dLbls>
        <c:gapWidth val="219"/>
        <c:axId val="1818773728"/>
        <c:axId val="653646896"/>
      </c:barChart>
      <c:catAx>
        <c:axId val="181877372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lgn="ctr">
              <a:defRPr lang="en-US" sz="900" b="0" i="0" u="none" strike="noStrike" kern="1200" baseline="0">
                <a:solidFill>
                  <a:schemeClr val="tx1">
                    <a:lumMod val="65000"/>
                    <a:lumOff val="35000"/>
                  </a:schemeClr>
                </a:solidFill>
                <a:latin typeface="Aptos" panose="020B0004020202020204" pitchFamily="34" charset="0"/>
                <a:ea typeface="+mn-ea"/>
                <a:cs typeface="+mn-cs"/>
              </a:defRPr>
            </a:pPr>
            <a:endParaRPr lang="en-US"/>
          </a:p>
        </c:txPr>
        <c:crossAx val="653646896"/>
        <c:crosses val="autoZero"/>
        <c:auto val="1"/>
        <c:lblAlgn val="ctr"/>
        <c:lblOffset val="100"/>
        <c:noMultiLvlLbl val="0"/>
      </c:catAx>
      <c:valAx>
        <c:axId val="653646896"/>
        <c:scaling>
          <c:orientation val="minMax"/>
        </c:scaling>
        <c:delete val="1"/>
        <c:axPos val="b"/>
        <c:numFmt formatCode="General" sourceLinked="1"/>
        <c:majorTickMark val="none"/>
        <c:minorTickMark val="none"/>
        <c:tickLblPos val="nextTo"/>
        <c:crossAx val="181877372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a:outerShdw blurRad="50800" dist="38100" dir="2700000" algn="tl" rotWithShape="0">
        <a:prstClr val="black">
          <a:alpha val="40000"/>
        </a:prstClr>
      </a:outerShdw>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110063</xdr:colOff>
      <xdr:row>5</xdr:row>
      <xdr:rowOff>8463</xdr:rowOff>
    </xdr:from>
    <xdr:to>
      <xdr:col>3</xdr:col>
      <xdr:colOff>152397</xdr:colOff>
      <xdr:row>8</xdr:row>
      <xdr:rowOff>169330</xdr:rowOff>
    </xdr:to>
    <xdr:sp macro="" textlink="">
      <xdr:nvSpPr>
        <xdr:cNvPr id="2" name="Rectangle: Rounded Corners 1">
          <a:extLst>
            <a:ext uri="{FF2B5EF4-FFF2-40B4-BE49-F238E27FC236}">
              <a16:creationId xmlns:a16="http://schemas.microsoft.com/office/drawing/2014/main" id="{D6AE7951-BF86-8333-4107-66C3A8FEEB24}"/>
            </a:ext>
          </a:extLst>
        </xdr:cNvPr>
        <xdr:cNvSpPr/>
      </xdr:nvSpPr>
      <xdr:spPr>
        <a:xfrm>
          <a:off x="110063" y="939796"/>
          <a:ext cx="1871134" cy="719667"/>
        </a:xfrm>
        <a:prstGeom prst="roundRect">
          <a:avLst/>
        </a:prstGeom>
        <a:solidFill>
          <a:schemeClr val="bg1"/>
        </a:solidFill>
        <a:ln w="9525"/>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solidFill>
                <a:srgbClr val="17324D"/>
              </a:solidFill>
            </a:rPr>
            <a:t>Total</a:t>
          </a:r>
          <a:r>
            <a:rPr lang="en-US" sz="1100" baseline="0">
              <a:solidFill>
                <a:srgbClr val="17324D"/>
              </a:solidFill>
            </a:rPr>
            <a:t> Customers</a:t>
          </a:r>
        </a:p>
        <a:p>
          <a:pPr algn="l"/>
          <a:endParaRPr lang="en-US" sz="1100">
            <a:solidFill>
              <a:srgbClr val="17324D"/>
            </a:solidFill>
          </a:endParaRPr>
        </a:p>
      </xdr:txBody>
    </xdr:sp>
    <xdr:clientData/>
  </xdr:twoCellAnchor>
  <xdr:twoCellAnchor>
    <xdr:from>
      <xdr:col>0</xdr:col>
      <xdr:colOff>118533</xdr:colOff>
      <xdr:row>0</xdr:row>
      <xdr:rowOff>8467</xdr:rowOff>
    </xdr:from>
    <xdr:to>
      <xdr:col>25</xdr:col>
      <xdr:colOff>448732</xdr:colOff>
      <xdr:row>4</xdr:row>
      <xdr:rowOff>126999</xdr:rowOff>
    </xdr:to>
    <xdr:sp macro="" textlink="">
      <xdr:nvSpPr>
        <xdr:cNvPr id="3" name="Rectangle: Rounded Corners 2">
          <a:extLst>
            <a:ext uri="{FF2B5EF4-FFF2-40B4-BE49-F238E27FC236}">
              <a16:creationId xmlns:a16="http://schemas.microsoft.com/office/drawing/2014/main" id="{2F280A83-0D55-5402-7E48-DEDB3D824ADB}"/>
            </a:ext>
          </a:extLst>
        </xdr:cNvPr>
        <xdr:cNvSpPr/>
      </xdr:nvSpPr>
      <xdr:spPr>
        <a:xfrm>
          <a:off x="118533" y="8467"/>
          <a:ext cx="15570199" cy="863599"/>
        </a:xfrm>
        <a:prstGeom prst="roundRect">
          <a:avLst/>
        </a:prstGeom>
        <a:solidFill>
          <a:srgbClr val="F5F7FA"/>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a:solidFill>
                <a:srgbClr val="17324D"/>
              </a:solidFill>
            </a:rPr>
            <a:t>CUSTOMER CHURN &amp;</a:t>
          </a:r>
          <a:r>
            <a:rPr lang="en-US" sz="2000" b="1" baseline="0">
              <a:solidFill>
                <a:srgbClr val="17324D"/>
              </a:solidFill>
            </a:rPr>
            <a:t> RETENTION RISK</a:t>
          </a:r>
          <a:r>
            <a:rPr lang="en-US" sz="2000" b="1">
              <a:solidFill>
                <a:srgbClr val="17324D"/>
              </a:solidFill>
            </a:rPr>
            <a:t> ANALYSIS DASHBOARD</a:t>
          </a:r>
        </a:p>
        <a:p>
          <a:pPr algn="ctr"/>
          <a:r>
            <a:rPr lang="en-US" sz="1200">
              <a:solidFill>
                <a:srgbClr val="17324D"/>
              </a:solidFill>
            </a:rPr>
            <a:t>Customer Retention, Churn &amp; Revenue Risk Analysis</a:t>
          </a:r>
        </a:p>
        <a:p>
          <a:pPr algn="ctr"/>
          <a:r>
            <a:rPr lang="en-US" sz="900">
              <a:solidFill>
                <a:srgbClr val="5B6770"/>
              </a:solidFill>
            </a:rPr>
            <a:t>Data Source: Customer Churn Dataset | SQL Server + Excel Power Query &amp; Power Pivot</a:t>
          </a:r>
        </a:p>
      </xdr:txBody>
    </xdr:sp>
    <xdr:clientData/>
  </xdr:twoCellAnchor>
  <xdr:twoCellAnchor>
    <xdr:from>
      <xdr:col>3</xdr:col>
      <xdr:colOff>237066</xdr:colOff>
      <xdr:row>5</xdr:row>
      <xdr:rowOff>8463</xdr:rowOff>
    </xdr:from>
    <xdr:to>
      <xdr:col>6</xdr:col>
      <xdr:colOff>279400</xdr:colOff>
      <xdr:row>8</xdr:row>
      <xdr:rowOff>169330</xdr:rowOff>
    </xdr:to>
    <xdr:sp macro="" textlink="">
      <xdr:nvSpPr>
        <xdr:cNvPr id="4" name="Rectangle: Rounded Corners 3">
          <a:extLst>
            <a:ext uri="{FF2B5EF4-FFF2-40B4-BE49-F238E27FC236}">
              <a16:creationId xmlns:a16="http://schemas.microsoft.com/office/drawing/2014/main" id="{4790127D-579E-4627-866E-2018B0FC90F1}"/>
            </a:ext>
          </a:extLst>
        </xdr:cNvPr>
        <xdr:cNvSpPr/>
      </xdr:nvSpPr>
      <xdr:spPr>
        <a:xfrm>
          <a:off x="2065866" y="939796"/>
          <a:ext cx="1871134" cy="719667"/>
        </a:xfrm>
        <a:prstGeom prst="roundRect">
          <a:avLst/>
        </a:prstGeom>
        <a:solidFill>
          <a:schemeClr val="bg1"/>
        </a:solidFill>
        <a:ln w="9525"/>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solidFill>
                <a:srgbClr val="17324D"/>
              </a:solidFill>
            </a:rPr>
            <a:t>Churned Customers</a:t>
          </a:r>
        </a:p>
      </xdr:txBody>
    </xdr:sp>
    <xdr:clientData/>
  </xdr:twoCellAnchor>
  <xdr:twoCellAnchor>
    <xdr:from>
      <xdr:col>6</xdr:col>
      <xdr:colOff>355605</xdr:colOff>
      <xdr:row>5</xdr:row>
      <xdr:rowOff>8464</xdr:rowOff>
    </xdr:from>
    <xdr:to>
      <xdr:col>9</xdr:col>
      <xdr:colOff>397939</xdr:colOff>
      <xdr:row>8</xdr:row>
      <xdr:rowOff>169331</xdr:rowOff>
    </xdr:to>
    <xdr:sp macro="" textlink="">
      <xdr:nvSpPr>
        <xdr:cNvPr id="5" name="Rectangle: Rounded Corners 4">
          <a:extLst>
            <a:ext uri="{FF2B5EF4-FFF2-40B4-BE49-F238E27FC236}">
              <a16:creationId xmlns:a16="http://schemas.microsoft.com/office/drawing/2014/main" id="{554F8947-0D90-49EE-A803-C3405D4B1AD9}"/>
            </a:ext>
          </a:extLst>
        </xdr:cNvPr>
        <xdr:cNvSpPr/>
      </xdr:nvSpPr>
      <xdr:spPr>
        <a:xfrm>
          <a:off x="4013205" y="939797"/>
          <a:ext cx="1871134" cy="719667"/>
        </a:xfrm>
        <a:prstGeom prst="roundRect">
          <a:avLst/>
        </a:prstGeom>
        <a:solidFill>
          <a:schemeClr val="bg1"/>
        </a:solidFill>
        <a:ln w="9525"/>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solidFill>
                <a:srgbClr val="17324D"/>
              </a:solidFill>
            </a:rPr>
            <a:t>Churn Rate</a:t>
          </a:r>
        </a:p>
      </xdr:txBody>
    </xdr:sp>
    <xdr:clientData/>
  </xdr:twoCellAnchor>
  <xdr:twoCellAnchor>
    <xdr:from>
      <xdr:col>9</xdr:col>
      <xdr:colOff>474137</xdr:colOff>
      <xdr:row>4</xdr:row>
      <xdr:rowOff>186263</xdr:rowOff>
    </xdr:from>
    <xdr:to>
      <xdr:col>12</xdr:col>
      <xdr:colOff>516471</xdr:colOff>
      <xdr:row>8</xdr:row>
      <xdr:rowOff>160864</xdr:rowOff>
    </xdr:to>
    <xdr:sp macro="" textlink="">
      <xdr:nvSpPr>
        <xdr:cNvPr id="6" name="Rectangle: Rounded Corners 5">
          <a:extLst>
            <a:ext uri="{FF2B5EF4-FFF2-40B4-BE49-F238E27FC236}">
              <a16:creationId xmlns:a16="http://schemas.microsoft.com/office/drawing/2014/main" id="{2A44F11A-5CCB-4D3C-8DF7-2997BE8B487B}"/>
            </a:ext>
          </a:extLst>
        </xdr:cNvPr>
        <xdr:cNvSpPr/>
      </xdr:nvSpPr>
      <xdr:spPr>
        <a:xfrm>
          <a:off x="5960537" y="931330"/>
          <a:ext cx="1871134" cy="719667"/>
        </a:xfrm>
        <a:prstGeom prst="roundRect">
          <a:avLst/>
        </a:prstGeom>
        <a:solidFill>
          <a:schemeClr val="bg1"/>
        </a:solidFill>
        <a:ln w="9525"/>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solidFill>
                <a:srgbClr val="17324D"/>
              </a:solidFill>
            </a:rPr>
            <a:t>Average Tenure (Months)</a:t>
          </a:r>
        </a:p>
      </xdr:txBody>
    </xdr:sp>
    <xdr:clientData/>
  </xdr:twoCellAnchor>
  <xdr:twoCellAnchor>
    <xdr:from>
      <xdr:col>12</xdr:col>
      <xdr:colOff>601139</xdr:colOff>
      <xdr:row>4</xdr:row>
      <xdr:rowOff>186256</xdr:rowOff>
    </xdr:from>
    <xdr:to>
      <xdr:col>16</xdr:col>
      <xdr:colOff>33873</xdr:colOff>
      <xdr:row>8</xdr:row>
      <xdr:rowOff>160857</xdr:rowOff>
    </xdr:to>
    <xdr:sp macro="" textlink="">
      <xdr:nvSpPr>
        <xdr:cNvPr id="11" name="Rectangle: Rounded Corners 10">
          <a:extLst>
            <a:ext uri="{FF2B5EF4-FFF2-40B4-BE49-F238E27FC236}">
              <a16:creationId xmlns:a16="http://schemas.microsoft.com/office/drawing/2014/main" id="{6A0F5122-3959-4B65-B556-15BF2223909E}"/>
            </a:ext>
          </a:extLst>
        </xdr:cNvPr>
        <xdr:cNvSpPr/>
      </xdr:nvSpPr>
      <xdr:spPr>
        <a:xfrm>
          <a:off x="7916339" y="931323"/>
          <a:ext cx="1871134" cy="719667"/>
        </a:xfrm>
        <a:prstGeom prst="roundRect">
          <a:avLst/>
        </a:prstGeom>
        <a:solidFill>
          <a:schemeClr val="bg1"/>
        </a:solidFill>
        <a:ln w="9525"/>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aseline="0">
              <a:solidFill>
                <a:srgbClr val="17324D"/>
              </a:solidFill>
            </a:rPr>
            <a:t>Average Monthly Charges</a:t>
          </a:r>
        </a:p>
        <a:p>
          <a:pPr algn="l"/>
          <a:endParaRPr lang="en-US" sz="1100">
            <a:solidFill>
              <a:srgbClr val="17324D"/>
            </a:solidFill>
          </a:endParaRPr>
        </a:p>
      </xdr:txBody>
    </xdr:sp>
    <xdr:clientData/>
  </xdr:twoCellAnchor>
  <xdr:twoCellAnchor>
    <xdr:from>
      <xdr:col>16</xdr:col>
      <xdr:colOff>118544</xdr:colOff>
      <xdr:row>4</xdr:row>
      <xdr:rowOff>186256</xdr:rowOff>
    </xdr:from>
    <xdr:to>
      <xdr:col>19</xdr:col>
      <xdr:colOff>160878</xdr:colOff>
      <xdr:row>8</xdr:row>
      <xdr:rowOff>160857</xdr:rowOff>
    </xdr:to>
    <xdr:sp macro="" textlink="">
      <xdr:nvSpPr>
        <xdr:cNvPr id="12" name="Rectangle: Rounded Corners 11">
          <a:extLst>
            <a:ext uri="{FF2B5EF4-FFF2-40B4-BE49-F238E27FC236}">
              <a16:creationId xmlns:a16="http://schemas.microsoft.com/office/drawing/2014/main" id="{DF7B0D3C-0078-4DAF-9896-79215CA7DCDC}"/>
            </a:ext>
          </a:extLst>
        </xdr:cNvPr>
        <xdr:cNvSpPr/>
      </xdr:nvSpPr>
      <xdr:spPr>
        <a:xfrm>
          <a:off x="9872144" y="931323"/>
          <a:ext cx="1871134" cy="719667"/>
        </a:xfrm>
        <a:prstGeom prst="roundRect">
          <a:avLst/>
        </a:prstGeom>
        <a:solidFill>
          <a:schemeClr val="bg1"/>
        </a:solidFill>
        <a:ln w="9525"/>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solidFill>
                <a:srgbClr val="17324D"/>
              </a:solidFill>
            </a:rPr>
            <a:t>Revenue</a:t>
          </a:r>
          <a:r>
            <a:rPr lang="en-US" sz="1100" baseline="0">
              <a:solidFill>
                <a:srgbClr val="17324D"/>
              </a:solidFill>
            </a:rPr>
            <a:t> Lost</a:t>
          </a:r>
          <a:endParaRPr lang="en-US" sz="1100">
            <a:solidFill>
              <a:srgbClr val="17324D"/>
            </a:solidFill>
          </a:endParaRPr>
        </a:p>
      </xdr:txBody>
    </xdr:sp>
    <xdr:clientData/>
  </xdr:twoCellAnchor>
  <xdr:twoCellAnchor>
    <xdr:from>
      <xdr:col>19</xdr:col>
      <xdr:colOff>237083</xdr:colOff>
      <xdr:row>4</xdr:row>
      <xdr:rowOff>186257</xdr:rowOff>
    </xdr:from>
    <xdr:to>
      <xdr:col>22</xdr:col>
      <xdr:colOff>347133</xdr:colOff>
      <xdr:row>8</xdr:row>
      <xdr:rowOff>160858</xdr:rowOff>
    </xdr:to>
    <xdr:sp macro="" textlink="">
      <xdr:nvSpPr>
        <xdr:cNvPr id="13" name="Rectangle: Rounded Corners 12">
          <a:extLst>
            <a:ext uri="{FF2B5EF4-FFF2-40B4-BE49-F238E27FC236}">
              <a16:creationId xmlns:a16="http://schemas.microsoft.com/office/drawing/2014/main" id="{B29F073C-01C6-4150-BB74-FF7809EEDD1B}"/>
            </a:ext>
          </a:extLst>
        </xdr:cNvPr>
        <xdr:cNvSpPr/>
      </xdr:nvSpPr>
      <xdr:spPr>
        <a:xfrm>
          <a:off x="11819483" y="931324"/>
          <a:ext cx="1938850" cy="719667"/>
        </a:xfrm>
        <a:prstGeom prst="roundRect">
          <a:avLst/>
        </a:prstGeom>
        <a:solidFill>
          <a:schemeClr val="bg1"/>
        </a:solidFill>
        <a:ln w="9525"/>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solidFill>
                <a:srgbClr val="17324D"/>
              </a:solidFill>
            </a:rPr>
            <a:t>High-Value</a:t>
          </a:r>
          <a:r>
            <a:rPr lang="en-US" sz="1100" baseline="0">
              <a:solidFill>
                <a:srgbClr val="17324D"/>
              </a:solidFill>
            </a:rPr>
            <a:t> At-Risk Customers</a:t>
          </a:r>
          <a:endParaRPr lang="en-US" sz="1100">
            <a:solidFill>
              <a:srgbClr val="17324D"/>
            </a:solidFill>
          </a:endParaRPr>
        </a:p>
      </xdr:txBody>
    </xdr:sp>
    <xdr:clientData/>
  </xdr:twoCellAnchor>
  <xdr:twoCellAnchor>
    <xdr:from>
      <xdr:col>22</xdr:col>
      <xdr:colOff>406399</xdr:colOff>
      <xdr:row>4</xdr:row>
      <xdr:rowOff>177790</xdr:rowOff>
    </xdr:from>
    <xdr:to>
      <xdr:col>25</xdr:col>
      <xdr:colOff>448733</xdr:colOff>
      <xdr:row>8</xdr:row>
      <xdr:rowOff>152391</xdr:rowOff>
    </xdr:to>
    <xdr:sp macro="" textlink="">
      <xdr:nvSpPr>
        <xdr:cNvPr id="14" name="Rectangle: Rounded Corners 13">
          <a:extLst>
            <a:ext uri="{FF2B5EF4-FFF2-40B4-BE49-F238E27FC236}">
              <a16:creationId xmlns:a16="http://schemas.microsoft.com/office/drawing/2014/main" id="{C5B954A8-F28B-4663-AAF0-55B4A1826734}"/>
            </a:ext>
          </a:extLst>
        </xdr:cNvPr>
        <xdr:cNvSpPr/>
      </xdr:nvSpPr>
      <xdr:spPr>
        <a:xfrm>
          <a:off x="13817599" y="922857"/>
          <a:ext cx="1871134" cy="719667"/>
        </a:xfrm>
        <a:prstGeom prst="roundRect">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solidFill>
                <a:srgbClr val="17324D"/>
              </a:solidFill>
            </a:rPr>
            <a:t>Estimated</a:t>
          </a:r>
          <a:r>
            <a:rPr lang="en-US" sz="1100" baseline="0">
              <a:solidFill>
                <a:srgbClr val="17324D"/>
              </a:solidFill>
            </a:rPr>
            <a:t> Value At Risk</a:t>
          </a:r>
          <a:endParaRPr lang="en-US" sz="1100">
            <a:solidFill>
              <a:srgbClr val="17324D"/>
            </a:solidFill>
          </a:endParaRPr>
        </a:p>
      </xdr:txBody>
    </xdr:sp>
    <xdr:clientData/>
  </xdr:twoCellAnchor>
  <xdr:twoCellAnchor>
    <xdr:from>
      <xdr:col>0</xdr:col>
      <xdr:colOff>194733</xdr:colOff>
      <xdr:row>6</xdr:row>
      <xdr:rowOff>152400</xdr:rowOff>
    </xdr:from>
    <xdr:to>
      <xdr:col>3</xdr:col>
      <xdr:colOff>50800</xdr:colOff>
      <xdr:row>8</xdr:row>
      <xdr:rowOff>101600</xdr:rowOff>
    </xdr:to>
    <xdr:sp macro="" textlink="' Dashboard Calculations'!A8">
      <xdr:nvSpPr>
        <xdr:cNvPr id="26" name="TextBox 25">
          <a:extLst>
            <a:ext uri="{FF2B5EF4-FFF2-40B4-BE49-F238E27FC236}">
              <a16:creationId xmlns:a16="http://schemas.microsoft.com/office/drawing/2014/main" id="{7D3DC47B-1410-00E4-424A-FA1B84A17055}"/>
            </a:ext>
          </a:extLst>
        </xdr:cNvPr>
        <xdr:cNvSpPr txBox="1"/>
      </xdr:nvSpPr>
      <xdr:spPr>
        <a:xfrm>
          <a:off x="194733" y="1270000"/>
          <a:ext cx="1684867" cy="321733"/>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90728085-6C9D-4D4A-80AA-D2E0F5307FAC}" type="TxLink">
            <a:rPr lang="en-US" sz="1800" b="0" i="0" u="none" strike="noStrike">
              <a:solidFill>
                <a:srgbClr val="17324D"/>
              </a:solidFill>
              <a:latin typeface="Calibri"/>
              <a:ea typeface="Calibri"/>
              <a:cs typeface="Calibri"/>
            </a:rPr>
            <a:pPr algn="ctr"/>
            <a:t>7,043</a:t>
          </a:fld>
          <a:endParaRPr lang="en-US" sz="1800">
            <a:solidFill>
              <a:srgbClr val="17324D"/>
            </a:solidFill>
          </a:endParaRPr>
        </a:p>
      </xdr:txBody>
    </xdr:sp>
    <xdr:clientData/>
  </xdr:twoCellAnchor>
  <xdr:twoCellAnchor>
    <xdr:from>
      <xdr:col>3</xdr:col>
      <xdr:colOff>321733</xdr:colOff>
      <xdr:row>6</xdr:row>
      <xdr:rowOff>135466</xdr:rowOff>
    </xdr:from>
    <xdr:to>
      <xdr:col>6</xdr:col>
      <xdr:colOff>177800</xdr:colOff>
      <xdr:row>8</xdr:row>
      <xdr:rowOff>84666</xdr:rowOff>
    </xdr:to>
    <xdr:sp macro="" textlink="' Dashboard Calculations'!C10">
      <xdr:nvSpPr>
        <xdr:cNvPr id="27" name="TextBox 26">
          <a:extLst>
            <a:ext uri="{FF2B5EF4-FFF2-40B4-BE49-F238E27FC236}">
              <a16:creationId xmlns:a16="http://schemas.microsoft.com/office/drawing/2014/main" id="{6E0AD1FD-3A6A-445D-94CE-5AE60AA937FC}"/>
            </a:ext>
          </a:extLst>
        </xdr:cNvPr>
        <xdr:cNvSpPr txBox="1"/>
      </xdr:nvSpPr>
      <xdr:spPr>
        <a:xfrm>
          <a:off x="2150533" y="1253066"/>
          <a:ext cx="1684867" cy="321733"/>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B72BA7A1-B437-4B80-AA5F-F6821F773D59}" type="TxLink">
            <a:rPr lang="en-US" sz="1800" b="0" i="0" u="none" strike="noStrike">
              <a:solidFill>
                <a:srgbClr val="17324D"/>
              </a:solidFill>
              <a:latin typeface="Calibri"/>
              <a:ea typeface="Calibri"/>
              <a:cs typeface="Calibri"/>
            </a:rPr>
            <a:pPr marL="0" indent="0" algn="ctr"/>
            <a:t>1,869</a:t>
          </a:fld>
          <a:endParaRPr lang="en-US" sz="1800" b="0" i="0" u="none" strike="noStrike">
            <a:solidFill>
              <a:srgbClr val="17324D"/>
            </a:solidFill>
            <a:latin typeface="Calibri"/>
            <a:ea typeface="Calibri"/>
            <a:cs typeface="Calibri"/>
          </a:endParaRPr>
        </a:p>
      </xdr:txBody>
    </xdr:sp>
    <xdr:clientData/>
  </xdr:twoCellAnchor>
  <xdr:twoCellAnchor>
    <xdr:from>
      <xdr:col>6</xdr:col>
      <xdr:colOff>448730</xdr:colOff>
      <xdr:row>6</xdr:row>
      <xdr:rowOff>143933</xdr:rowOff>
    </xdr:from>
    <xdr:to>
      <xdr:col>9</xdr:col>
      <xdr:colOff>304797</xdr:colOff>
      <xdr:row>8</xdr:row>
      <xdr:rowOff>93133</xdr:rowOff>
    </xdr:to>
    <xdr:sp macro="" textlink="' Dashboard Calculations'!G8">
      <xdr:nvSpPr>
        <xdr:cNvPr id="28" name="TextBox 27">
          <a:extLst>
            <a:ext uri="{FF2B5EF4-FFF2-40B4-BE49-F238E27FC236}">
              <a16:creationId xmlns:a16="http://schemas.microsoft.com/office/drawing/2014/main" id="{0DBDBD99-0AC4-4557-B875-C1E9313D89E6}"/>
            </a:ext>
          </a:extLst>
        </xdr:cNvPr>
        <xdr:cNvSpPr txBox="1"/>
      </xdr:nvSpPr>
      <xdr:spPr>
        <a:xfrm>
          <a:off x="4106330" y="1261533"/>
          <a:ext cx="1684867" cy="321733"/>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E17AEE37-8B36-4E2B-AE7B-237A075A389D}" type="TxLink">
            <a:rPr lang="en-US" sz="1800" b="0" i="0" u="none" strike="noStrike">
              <a:solidFill>
                <a:srgbClr val="17324D"/>
              </a:solidFill>
              <a:latin typeface="Calibri"/>
              <a:ea typeface="Calibri"/>
              <a:cs typeface="Calibri"/>
            </a:rPr>
            <a:pPr marL="0" indent="0" algn="ctr"/>
            <a:t>26.5%</a:t>
          </a:fld>
          <a:endParaRPr lang="en-US" sz="1800" b="0" i="0" u="none" strike="noStrike">
            <a:solidFill>
              <a:srgbClr val="17324D"/>
            </a:solidFill>
            <a:latin typeface="Calibri"/>
            <a:ea typeface="Calibri"/>
            <a:cs typeface="Calibri"/>
          </a:endParaRPr>
        </a:p>
      </xdr:txBody>
    </xdr:sp>
    <xdr:clientData/>
  </xdr:twoCellAnchor>
  <xdr:twoCellAnchor>
    <xdr:from>
      <xdr:col>9</xdr:col>
      <xdr:colOff>567265</xdr:colOff>
      <xdr:row>6</xdr:row>
      <xdr:rowOff>152399</xdr:rowOff>
    </xdr:from>
    <xdr:to>
      <xdr:col>12</xdr:col>
      <xdr:colOff>423332</xdr:colOff>
      <xdr:row>8</xdr:row>
      <xdr:rowOff>101599</xdr:rowOff>
    </xdr:to>
    <xdr:sp macro="" textlink="' Dashboard Calculations'!I8">
      <xdr:nvSpPr>
        <xdr:cNvPr id="29" name="TextBox 28">
          <a:extLst>
            <a:ext uri="{FF2B5EF4-FFF2-40B4-BE49-F238E27FC236}">
              <a16:creationId xmlns:a16="http://schemas.microsoft.com/office/drawing/2014/main" id="{3FE6F642-0528-4573-BD32-B6CBFC396922}"/>
            </a:ext>
          </a:extLst>
        </xdr:cNvPr>
        <xdr:cNvSpPr txBox="1"/>
      </xdr:nvSpPr>
      <xdr:spPr>
        <a:xfrm>
          <a:off x="6053665" y="1269999"/>
          <a:ext cx="1684867" cy="321733"/>
        </a:xfrm>
        <a:prstGeom prst="rect">
          <a:avLst/>
        </a:prstGeom>
        <a:solidFill>
          <a:schemeClr val="bg1"/>
        </a:solidFill>
        <a:ln w="9525" cmpd="sng">
          <a:no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B8E5CE8C-E1DB-4237-93A8-2E6FC701B4E2}" type="TxLink">
            <a:rPr lang="en-US" sz="1800" b="0" i="0" u="none" strike="noStrike">
              <a:solidFill>
                <a:srgbClr val="17324D"/>
              </a:solidFill>
              <a:latin typeface="Calibri"/>
              <a:ea typeface="Calibri"/>
              <a:cs typeface="Calibri"/>
            </a:rPr>
            <a:pPr marL="0" indent="0" algn="ctr"/>
            <a:t>32.4</a:t>
          </a:fld>
          <a:endParaRPr lang="en-US" sz="1800" b="0" i="0" u="none" strike="noStrike">
            <a:solidFill>
              <a:srgbClr val="17324D"/>
            </a:solidFill>
            <a:latin typeface="Calibri"/>
            <a:ea typeface="Calibri"/>
            <a:cs typeface="Calibri"/>
          </a:endParaRPr>
        </a:p>
      </xdr:txBody>
    </xdr:sp>
    <xdr:clientData/>
  </xdr:twoCellAnchor>
  <xdr:twoCellAnchor>
    <xdr:from>
      <xdr:col>13</xdr:col>
      <xdr:colOff>93132</xdr:colOff>
      <xdr:row>6</xdr:row>
      <xdr:rowOff>152398</xdr:rowOff>
    </xdr:from>
    <xdr:to>
      <xdr:col>15</xdr:col>
      <xdr:colOff>558799</xdr:colOff>
      <xdr:row>8</xdr:row>
      <xdr:rowOff>101598</xdr:rowOff>
    </xdr:to>
    <xdr:sp macro="" textlink="' Dashboard Calculations'!A16">
      <xdr:nvSpPr>
        <xdr:cNvPr id="30" name="TextBox 29">
          <a:extLst>
            <a:ext uri="{FF2B5EF4-FFF2-40B4-BE49-F238E27FC236}">
              <a16:creationId xmlns:a16="http://schemas.microsoft.com/office/drawing/2014/main" id="{5E55CFD6-76CE-43C5-B4A8-7806EFA2425D}"/>
            </a:ext>
          </a:extLst>
        </xdr:cNvPr>
        <xdr:cNvSpPr txBox="1"/>
      </xdr:nvSpPr>
      <xdr:spPr>
        <a:xfrm>
          <a:off x="8017932" y="1269998"/>
          <a:ext cx="1684867" cy="321733"/>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C82B3053-4413-455C-966F-955A16FEF382}" type="TxLink">
            <a:rPr lang="en-US" sz="1800" b="0" i="0" u="none" strike="noStrike">
              <a:solidFill>
                <a:srgbClr val="17324D"/>
              </a:solidFill>
              <a:latin typeface="Calibri"/>
              <a:ea typeface="Calibri"/>
              <a:cs typeface="Calibri"/>
            </a:rPr>
            <a:pPr marL="0" indent="0" algn="ctr"/>
            <a:t> $64.76 </a:t>
          </a:fld>
          <a:endParaRPr lang="en-US" sz="1800" b="0" i="0" u="none" strike="noStrike">
            <a:solidFill>
              <a:srgbClr val="17324D"/>
            </a:solidFill>
            <a:latin typeface="Calibri"/>
            <a:ea typeface="Calibri"/>
            <a:cs typeface="Calibri"/>
          </a:endParaRPr>
        </a:p>
      </xdr:txBody>
    </xdr:sp>
    <xdr:clientData/>
  </xdr:twoCellAnchor>
  <xdr:twoCellAnchor>
    <xdr:from>
      <xdr:col>16</xdr:col>
      <xdr:colOff>220133</xdr:colOff>
      <xdr:row>6</xdr:row>
      <xdr:rowOff>152398</xdr:rowOff>
    </xdr:from>
    <xdr:to>
      <xdr:col>19</xdr:col>
      <xdr:colOff>76200</xdr:colOff>
      <xdr:row>8</xdr:row>
      <xdr:rowOff>101598</xdr:rowOff>
    </xdr:to>
    <xdr:sp macro="" textlink="' Dashboard Calculations'!D18">
      <xdr:nvSpPr>
        <xdr:cNvPr id="31" name="TextBox 30">
          <a:extLst>
            <a:ext uri="{FF2B5EF4-FFF2-40B4-BE49-F238E27FC236}">
              <a16:creationId xmlns:a16="http://schemas.microsoft.com/office/drawing/2014/main" id="{6AACE5A7-84AF-4804-A0A4-D5B81F687B7B}"/>
            </a:ext>
          </a:extLst>
        </xdr:cNvPr>
        <xdr:cNvSpPr txBox="1"/>
      </xdr:nvSpPr>
      <xdr:spPr>
        <a:xfrm>
          <a:off x="9973733" y="1269998"/>
          <a:ext cx="1684867" cy="321733"/>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39E0B105-42B9-4A50-B711-F61BB80D4BC3}" type="TxLink">
            <a:rPr lang="en-US" sz="1800" b="0" i="0" u="none" strike="noStrike">
              <a:solidFill>
                <a:srgbClr val="17324D"/>
              </a:solidFill>
              <a:latin typeface="Calibri"/>
              <a:ea typeface="Calibri"/>
              <a:cs typeface="Calibri"/>
            </a:rPr>
            <a:pPr marL="0" indent="0" algn="ctr"/>
            <a:t>$139,130.85</a:t>
          </a:fld>
          <a:endParaRPr lang="en-US" sz="1800" b="0" i="0" u="none" strike="noStrike">
            <a:solidFill>
              <a:srgbClr val="17324D"/>
            </a:solidFill>
            <a:latin typeface="Calibri"/>
            <a:ea typeface="Calibri"/>
            <a:cs typeface="Calibri"/>
          </a:endParaRPr>
        </a:p>
      </xdr:txBody>
    </xdr:sp>
    <xdr:clientData/>
  </xdr:twoCellAnchor>
  <xdr:twoCellAnchor>
    <xdr:from>
      <xdr:col>19</xdr:col>
      <xdr:colOff>338666</xdr:colOff>
      <xdr:row>7</xdr:row>
      <xdr:rowOff>42333</xdr:rowOff>
    </xdr:from>
    <xdr:to>
      <xdr:col>22</xdr:col>
      <xdr:colOff>255708</xdr:colOff>
      <xdr:row>8</xdr:row>
      <xdr:rowOff>127004</xdr:rowOff>
    </xdr:to>
    <xdr:sp macro="" textlink="' Dashboard Calculations'!F16">
      <xdr:nvSpPr>
        <xdr:cNvPr id="32" name="TextBox 31">
          <a:extLst>
            <a:ext uri="{FF2B5EF4-FFF2-40B4-BE49-F238E27FC236}">
              <a16:creationId xmlns:a16="http://schemas.microsoft.com/office/drawing/2014/main" id="{7819B887-B225-48CF-A9C7-2B2BC15AEBD9}"/>
            </a:ext>
          </a:extLst>
        </xdr:cNvPr>
        <xdr:cNvSpPr txBox="1"/>
      </xdr:nvSpPr>
      <xdr:spPr>
        <a:xfrm>
          <a:off x="11921066" y="1346200"/>
          <a:ext cx="1745842" cy="270937"/>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566AA35C-D8DB-48C0-870E-291119F246A1}" type="TxLink">
            <a:rPr lang="en-US" sz="1800" b="0" i="0" u="none" strike="noStrike">
              <a:solidFill>
                <a:srgbClr val="17324D"/>
              </a:solidFill>
              <a:latin typeface="Calibri"/>
              <a:ea typeface="Calibri"/>
              <a:cs typeface="Calibri"/>
            </a:rPr>
            <a:pPr marL="0" indent="0" algn="ctr"/>
            <a:t>84</a:t>
          </a:fld>
          <a:endParaRPr lang="en-US" sz="1800" b="0" i="0" u="none" strike="noStrike">
            <a:solidFill>
              <a:srgbClr val="17324D"/>
            </a:solidFill>
            <a:latin typeface="Calibri"/>
            <a:ea typeface="Calibri"/>
            <a:cs typeface="Calibri"/>
          </a:endParaRPr>
        </a:p>
      </xdr:txBody>
    </xdr:sp>
    <xdr:clientData/>
  </xdr:twoCellAnchor>
  <xdr:twoCellAnchor>
    <xdr:from>
      <xdr:col>22</xdr:col>
      <xdr:colOff>491065</xdr:colOff>
      <xdr:row>6</xdr:row>
      <xdr:rowOff>118522</xdr:rowOff>
    </xdr:from>
    <xdr:to>
      <xdr:col>25</xdr:col>
      <xdr:colOff>347132</xdr:colOff>
      <xdr:row>8</xdr:row>
      <xdr:rowOff>67722</xdr:rowOff>
    </xdr:to>
    <xdr:sp macro="" textlink="' Dashboard Calculations'!H16">
      <xdr:nvSpPr>
        <xdr:cNvPr id="33" name="TextBox 32">
          <a:extLst>
            <a:ext uri="{FF2B5EF4-FFF2-40B4-BE49-F238E27FC236}">
              <a16:creationId xmlns:a16="http://schemas.microsoft.com/office/drawing/2014/main" id="{75E18E48-C18B-4304-AF64-3D0D5D4B9E15}"/>
            </a:ext>
          </a:extLst>
        </xdr:cNvPr>
        <xdr:cNvSpPr txBox="1"/>
      </xdr:nvSpPr>
      <xdr:spPr>
        <a:xfrm>
          <a:off x="13902265" y="1236122"/>
          <a:ext cx="1684867" cy="321733"/>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20ECDFF6-1524-460D-9CC1-BC1F45D804E2}" type="TxLink">
            <a:rPr lang="en-US" sz="1800" b="0" i="0" u="none" strike="noStrike">
              <a:solidFill>
                <a:srgbClr val="17324D"/>
              </a:solidFill>
              <a:latin typeface="Calibri"/>
              <a:ea typeface="Calibri"/>
              <a:cs typeface="Calibri"/>
            </a:rPr>
            <a:pPr marL="0" indent="0" algn="ctr"/>
            <a:t>$454,249.75</a:t>
          </a:fld>
          <a:endParaRPr lang="en-US" sz="1800" b="0" i="0" u="none" strike="noStrike">
            <a:solidFill>
              <a:srgbClr val="17324D"/>
            </a:solidFill>
            <a:latin typeface="Calibri"/>
            <a:ea typeface="Calibri"/>
            <a:cs typeface="Calibri"/>
          </a:endParaRPr>
        </a:p>
      </xdr:txBody>
    </xdr:sp>
    <xdr:clientData/>
  </xdr:twoCellAnchor>
  <xdr:twoCellAnchor>
    <xdr:from>
      <xdr:col>8</xdr:col>
      <xdr:colOff>93133</xdr:colOff>
      <xdr:row>29</xdr:row>
      <xdr:rowOff>101605</xdr:rowOff>
    </xdr:from>
    <xdr:to>
      <xdr:col>12</xdr:col>
      <xdr:colOff>489373</xdr:colOff>
      <xdr:row>44</xdr:row>
      <xdr:rowOff>50805</xdr:rowOff>
    </xdr:to>
    <xdr:graphicFrame macro="">
      <xdr:nvGraphicFramePr>
        <xdr:cNvPr id="8" name="Chart 7">
          <a:extLst>
            <a:ext uri="{FF2B5EF4-FFF2-40B4-BE49-F238E27FC236}">
              <a16:creationId xmlns:a16="http://schemas.microsoft.com/office/drawing/2014/main" id="{B173A288-C00B-478E-B953-4DC352EECFC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67733</xdr:colOff>
      <xdr:row>9</xdr:row>
      <xdr:rowOff>143938</xdr:rowOff>
    </xdr:from>
    <xdr:to>
      <xdr:col>6</xdr:col>
      <xdr:colOff>204893</xdr:colOff>
      <xdr:row>13</xdr:row>
      <xdr:rowOff>2375</xdr:rowOff>
    </xdr:to>
    <mc:AlternateContent xmlns:mc="http://schemas.openxmlformats.org/markup-compatibility/2006" xmlns:a14="http://schemas.microsoft.com/office/drawing/2010/main">
      <mc:Choice Requires="a14">
        <xdr:graphicFrame macro="">
          <xdr:nvGraphicFramePr>
            <xdr:cNvPr id="9" name="slicer_Contract">
              <a:extLst>
                <a:ext uri="{FF2B5EF4-FFF2-40B4-BE49-F238E27FC236}">
                  <a16:creationId xmlns:a16="http://schemas.microsoft.com/office/drawing/2014/main" id="{D9AAE515-C54E-4EAB-AC9E-E580497F55C2}"/>
                </a:ext>
              </a:extLst>
            </xdr:cNvPr>
            <xdr:cNvGraphicFramePr/>
          </xdr:nvGraphicFramePr>
          <xdr:xfrm>
            <a:off x="0" y="0"/>
            <a:ext cx="0" cy="0"/>
          </xdr:xfrm>
          <a:graphic>
            <a:graphicData uri="http://schemas.microsoft.com/office/drawing/2010/slicer">
              <sle:slicer xmlns:sle="http://schemas.microsoft.com/office/drawing/2010/slicer" name="slicer_Contract"/>
            </a:graphicData>
          </a:graphic>
        </xdr:graphicFrame>
      </mc:Choice>
      <mc:Fallback xmlns="">
        <xdr:sp macro="" textlink="">
          <xdr:nvSpPr>
            <xdr:cNvPr id="0" name=""/>
            <xdr:cNvSpPr>
              <a:spLocks noTextEdit="1"/>
            </xdr:cNvSpPr>
          </xdr:nvSpPr>
          <xdr:spPr>
            <a:xfrm>
              <a:off x="67733" y="1820338"/>
              <a:ext cx="3794760" cy="60350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6</xdr:col>
      <xdr:colOff>279400</xdr:colOff>
      <xdr:row>9</xdr:row>
      <xdr:rowOff>143937</xdr:rowOff>
    </xdr:from>
    <xdr:to>
      <xdr:col>10</xdr:col>
      <xdr:colOff>483616</xdr:colOff>
      <xdr:row>13</xdr:row>
      <xdr:rowOff>2374</xdr:rowOff>
    </xdr:to>
    <mc:AlternateContent xmlns:mc="http://schemas.openxmlformats.org/markup-compatibility/2006" xmlns:a14="http://schemas.microsoft.com/office/drawing/2010/main">
      <mc:Choice Requires="a14">
        <xdr:graphicFrame macro="">
          <xdr:nvGraphicFramePr>
            <xdr:cNvPr id="10" name="slicer_Internet_Service">
              <a:extLst>
                <a:ext uri="{FF2B5EF4-FFF2-40B4-BE49-F238E27FC236}">
                  <a16:creationId xmlns:a16="http://schemas.microsoft.com/office/drawing/2014/main" id="{79E3DCA9-79AF-40D3-9B8D-9EDB42B75D65}"/>
                </a:ext>
              </a:extLst>
            </xdr:cNvPr>
            <xdr:cNvGraphicFramePr/>
          </xdr:nvGraphicFramePr>
          <xdr:xfrm>
            <a:off x="0" y="0"/>
            <a:ext cx="0" cy="0"/>
          </xdr:xfrm>
          <a:graphic>
            <a:graphicData uri="http://schemas.microsoft.com/office/drawing/2010/slicer">
              <sle:slicer xmlns:sle="http://schemas.microsoft.com/office/drawing/2010/slicer" name="slicer_Internet_Service"/>
            </a:graphicData>
          </a:graphic>
        </xdr:graphicFrame>
      </mc:Choice>
      <mc:Fallback xmlns="">
        <xdr:sp macro="" textlink="">
          <xdr:nvSpPr>
            <xdr:cNvPr id="0" name=""/>
            <xdr:cNvSpPr>
              <a:spLocks noTextEdit="1"/>
            </xdr:cNvSpPr>
          </xdr:nvSpPr>
          <xdr:spPr>
            <a:xfrm>
              <a:off x="3937000" y="1820337"/>
              <a:ext cx="2642616" cy="60350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564726</xdr:colOff>
      <xdr:row>9</xdr:row>
      <xdr:rowOff>149863</xdr:rowOff>
    </xdr:from>
    <xdr:to>
      <xdr:col>13</xdr:col>
      <xdr:colOff>143933</xdr:colOff>
      <xdr:row>13</xdr:row>
      <xdr:rowOff>8300</xdr:rowOff>
    </xdr:to>
    <mc:AlternateContent xmlns:mc="http://schemas.openxmlformats.org/markup-compatibility/2006" xmlns:a14="http://schemas.microsoft.com/office/drawing/2010/main">
      <mc:Choice Requires="a14">
        <xdr:graphicFrame macro="">
          <xdr:nvGraphicFramePr>
            <xdr:cNvPr id="34" name="slicer_Gender">
              <a:extLst>
                <a:ext uri="{FF2B5EF4-FFF2-40B4-BE49-F238E27FC236}">
                  <a16:creationId xmlns:a16="http://schemas.microsoft.com/office/drawing/2014/main" id="{FCE9E587-9DAA-47FD-A724-7679EA78FDF0}"/>
                </a:ext>
              </a:extLst>
            </xdr:cNvPr>
            <xdr:cNvGraphicFramePr/>
          </xdr:nvGraphicFramePr>
          <xdr:xfrm>
            <a:off x="0" y="0"/>
            <a:ext cx="0" cy="0"/>
          </xdr:xfrm>
          <a:graphic>
            <a:graphicData uri="http://schemas.microsoft.com/office/drawing/2010/slicer">
              <sle:slicer xmlns:sle="http://schemas.microsoft.com/office/drawing/2010/slicer" name="slicer_Gender"/>
            </a:graphicData>
          </a:graphic>
        </xdr:graphicFrame>
      </mc:Choice>
      <mc:Fallback xmlns="">
        <xdr:sp macro="" textlink="">
          <xdr:nvSpPr>
            <xdr:cNvPr id="0" name=""/>
            <xdr:cNvSpPr>
              <a:spLocks noTextEdit="1"/>
            </xdr:cNvSpPr>
          </xdr:nvSpPr>
          <xdr:spPr>
            <a:xfrm>
              <a:off x="6660726" y="1826263"/>
              <a:ext cx="1408007" cy="60350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215051</xdr:colOff>
      <xdr:row>9</xdr:row>
      <xdr:rowOff>147323</xdr:rowOff>
    </xdr:from>
    <xdr:to>
      <xdr:col>15</xdr:col>
      <xdr:colOff>253998</xdr:colOff>
      <xdr:row>13</xdr:row>
      <xdr:rowOff>5760</xdr:rowOff>
    </xdr:to>
    <mc:AlternateContent xmlns:mc="http://schemas.openxmlformats.org/markup-compatibility/2006" xmlns:a14="http://schemas.microsoft.com/office/drawing/2010/main">
      <mc:Choice Requires="a14">
        <xdr:graphicFrame macro="">
          <xdr:nvGraphicFramePr>
            <xdr:cNvPr id="35" name="slicer_Senior_Citizen">
              <a:extLst>
                <a:ext uri="{FF2B5EF4-FFF2-40B4-BE49-F238E27FC236}">
                  <a16:creationId xmlns:a16="http://schemas.microsoft.com/office/drawing/2014/main" id="{EA1EC3CD-56AB-4EF9-AB40-645A745A8589}"/>
                </a:ext>
              </a:extLst>
            </xdr:cNvPr>
            <xdr:cNvGraphicFramePr/>
          </xdr:nvGraphicFramePr>
          <xdr:xfrm>
            <a:off x="0" y="0"/>
            <a:ext cx="0" cy="0"/>
          </xdr:xfrm>
          <a:graphic>
            <a:graphicData uri="http://schemas.microsoft.com/office/drawing/2010/slicer">
              <sle:slicer xmlns:sle="http://schemas.microsoft.com/office/drawing/2010/slicer" name="slicer_Senior_Citizen"/>
            </a:graphicData>
          </a:graphic>
        </xdr:graphicFrame>
      </mc:Choice>
      <mc:Fallback xmlns="">
        <xdr:sp macro="" textlink="">
          <xdr:nvSpPr>
            <xdr:cNvPr id="0" name=""/>
            <xdr:cNvSpPr>
              <a:spLocks noTextEdit="1"/>
            </xdr:cNvSpPr>
          </xdr:nvSpPr>
          <xdr:spPr>
            <a:xfrm>
              <a:off x="8139851" y="1823723"/>
              <a:ext cx="1258147" cy="60350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15</xdr:col>
      <xdr:colOff>314112</xdr:colOff>
      <xdr:row>9</xdr:row>
      <xdr:rowOff>144783</xdr:rowOff>
    </xdr:from>
    <xdr:to>
      <xdr:col>23</xdr:col>
      <xdr:colOff>110067</xdr:colOff>
      <xdr:row>13</xdr:row>
      <xdr:rowOff>3220</xdr:rowOff>
    </xdr:to>
    <mc:AlternateContent xmlns:mc="http://schemas.openxmlformats.org/markup-compatibility/2006" xmlns:a14="http://schemas.microsoft.com/office/drawing/2010/main">
      <mc:Choice Requires="a14">
        <xdr:graphicFrame macro="">
          <xdr:nvGraphicFramePr>
            <xdr:cNvPr id="36" name="slicer_Payment_Method">
              <a:extLst>
                <a:ext uri="{FF2B5EF4-FFF2-40B4-BE49-F238E27FC236}">
                  <a16:creationId xmlns:a16="http://schemas.microsoft.com/office/drawing/2014/main" id="{533E8AEE-6D21-4E4B-BEA3-644CDCA02FC4}"/>
                </a:ext>
              </a:extLst>
            </xdr:cNvPr>
            <xdr:cNvGraphicFramePr/>
          </xdr:nvGraphicFramePr>
          <xdr:xfrm>
            <a:off x="0" y="0"/>
            <a:ext cx="0" cy="0"/>
          </xdr:xfrm>
          <a:graphic>
            <a:graphicData uri="http://schemas.microsoft.com/office/drawing/2010/slicer">
              <sle:slicer xmlns:sle="http://schemas.microsoft.com/office/drawing/2010/slicer" name="slicer_Payment_Method"/>
            </a:graphicData>
          </a:graphic>
        </xdr:graphicFrame>
      </mc:Choice>
      <mc:Fallback xmlns="">
        <xdr:sp macro="" textlink="">
          <xdr:nvSpPr>
            <xdr:cNvPr id="0" name=""/>
            <xdr:cNvSpPr>
              <a:spLocks noTextEdit="1"/>
            </xdr:cNvSpPr>
          </xdr:nvSpPr>
          <xdr:spPr>
            <a:xfrm>
              <a:off x="9458112" y="1821183"/>
              <a:ext cx="4672755" cy="60350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18</xdr:col>
      <xdr:colOff>474134</xdr:colOff>
      <xdr:row>13</xdr:row>
      <xdr:rowOff>67733</xdr:rowOff>
    </xdr:from>
    <xdr:to>
      <xdr:col>25</xdr:col>
      <xdr:colOff>414866</xdr:colOff>
      <xdr:row>44</xdr:row>
      <xdr:rowOff>186266</xdr:rowOff>
    </xdr:to>
    <xdr:sp macro="" textlink="">
      <xdr:nvSpPr>
        <xdr:cNvPr id="38" name="Rectangle 37">
          <a:extLst>
            <a:ext uri="{FF2B5EF4-FFF2-40B4-BE49-F238E27FC236}">
              <a16:creationId xmlns:a16="http://schemas.microsoft.com/office/drawing/2014/main" id="{E82C0878-3A90-8199-4F26-B4FE3AE964B0}"/>
            </a:ext>
          </a:extLst>
        </xdr:cNvPr>
        <xdr:cNvSpPr/>
      </xdr:nvSpPr>
      <xdr:spPr>
        <a:xfrm>
          <a:off x="11446934" y="2489200"/>
          <a:ext cx="4207932" cy="5892799"/>
        </a:xfrm>
        <a:prstGeom prst="rect">
          <a:avLst/>
        </a:prstGeom>
        <a:solidFill>
          <a:srgbClr val="F5F7FA"/>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b="1">
              <a:solidFill>
                <a:srgbClr val="17324D"/>
              </a:solidFill>
              <a:latin typeface="Aptos" panose="020B0004020202020204" pitchFamily="34" charset="0"/>
            </a:rPr>
            <a:t>Business Insights</a:t>
          </a:r>
        </a:p>
      </xdr:txBody>
    </xdr:sp>
    <xdr:clientData/>
  </xdr:twoCellAnchor>
  <xdr:twoCellAnchor>
    <xdr:from>
      <xdr:col>18</xdr:col>
      <xdr:colOff>516471</xdr:colOff>
      <xdr:row>15</xdr:row>
      <xdr:rowOff>16928</xdr:rowOff>
    </xdr:from>
    <xdr:to>
      <xdr:col>25</xdr:col>
      <xdr:colOff>364071</xdr:colOff>
      <xdr:row>21</xdr:row>
      <xdr:rowOff>179488</xdr:rowOff>
    </xdr:to>
    <xdr:sp macro="" textlink="">
      <xdr:nvSpPr>
        <xdr:cNvPr id="46" name="Rectangle: Rounded Corners 45">
          <a:extLst>
            <a:ext uri="{FF2B5EF4-FFF2-40B4-BE49-F238E27FC236}">
              <a16:creationId xmlns:a16="http://schemas.microsoft.com/office/drawing/2014/main" id="{731CB64C-7D72-56BB-8CB6-062976207370}"/>
            </a:ext>
          </a:extLst>
        </xdr:cNvPr>
        <xdr:cNvSpPr/>
      </xdr:nvSpPr>
      <xdr:spPr>
        <a:xfrm>
          <a:off x="11489271" y="2810928"/>
          <a:ext cx="4114800" cy="1280160"/>
        </a:xfrm>
        <a:prstGeom prst="roundRect">
          <a:avLst/>
        </a:prstGeom>
        <a:solidFill>
          <a:schemeClr val="bg1"/>
        </a:solidFill>
        <a:ln w="6350">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000" b="1" baseline="0">
              <a:solidFill>
                <a:schemeClr val="lt1"/>
              </a:solidFill>
              <a:effectLst/>
              <a:latin typeface="Aptos" panose="020B0004020202020204" pitchFamily="34" charset="0"/>
              <a:ea typeface="+mn-ea"/>
              <a:cs typeface="+mn-cs"/>
            </a:rPr>
            <a:t>📄 </a:t>
          </a:r>
          <a:r>
            <a:rPr lang="en-US" sz="1000" b="1">
              <a:solidFill>
                <a:srgbClr val="17324D"/>
              </a:solidFill>
              <a:latin typeface="Aptos" panose="020B0004020202020204" pitchFamily="34" charset="0"/>
            </a:rPr>
            <a:t>CONTRACT</a:t>
          </a:r>
          <a:r>
            <a:rPr lang="en-US" sz="1000" b="1" baseline="0">
              <a:solidFill>
                <a:srgbClr val="17324D"/>
              </a:solidFill>
              <a:latin typeface="Aptos" panose="020B0004020202020204" pitchFamily="34" charset="0"/>
            </a:rPr>
            <a:t> RISK </a:t>
          </a:r>
        </a:p>
        <a:p>
          <a:pPr algn="l"/>
          <a:endParaRPr lang="en-US" sz="1100" baseline="0">
            <a:solidFill>
              <a:srgbClr val="17324D"/>
            </a:solidFill>
          </a:endParaRPr>
        </a:p>
        <a:p>
          <a:pPr algn="l"/>
          <a:endParaRPr lang="en-US" sz="1100" baseline="0">
            <a:solidFill>
              <a:srgbClr val="17324D"/>
            </a:solidFill>
          </a:endParaRPr>
        </a:p>
        <a:p>
          <a:pPr algn="l"/>
          <a:endParaRPr lang="en-US" sz="1100">
            <a:solidFill>
              <a:srgbClr val="17324D"/>
            </a:solidFill>
          </a:endParaRPr>
        </a:p>
        <a:p>
          <a:pPr algn="l"/>
          <a:endParaRPr lang="en-US" sz="1000">
            <a:solidFill>
              <a:srgbClr val="17324D"/>
            </a:solidFill>
          </a:endParaRPr>
        </a:p>
        <a:p>
          <a:pPr algn="l"/>
          <a:endParaRPr lang="en-US" sz="1100">
            <a:solidFill>
              <a:srgbClr val="17324D"/>
            </a:solidFill>
          </a:endParaRPr>
        </a:p>
      </xdr:txBody>
    </xdr:sp>
    <xdr:clientData/>
  </xdr:twoCellAnchor>
  <xdr:twoCellAnchor>
    <xdr:from>
      <xdr:col>18</xdr:col>
      <xdr:colOff>524925</xdr:colOff>
      <xdr:row>22</xdr:row>
      <xdr:rowOff>84674</xdr:rowOff>
    </xdr:from>
    <xdr:to>
      <xdr:col>25</xdr:col>
      <xdr:colOff>372525</xdr:colOff>
      <xdr:row>29</xdr:row>
      <xdr:rowOff>60968</xdr:rowOff>
    </xdr:to>
    <xdr:sp macro="" textlink="">
      <xdr:nvSpPr>
        <xdr:cNvPr id="47" name="Rectangle: Rounded Corners 46">
          <a:extLst>
            <a:ext uri="{FF2B5EF4-FFF2-40B4-BE49-F238E27FC236}">
              <a16:creationId xmlns:a16="http://schemas.microsoft.com/office/drawing/2014/main" id="{C27E2DC7-2B36-4446-A1AA-BF6F582AD8A3}"/>
            </a:ext>
          </a:extLst>
        </xdr:cNvPr>
        <xdr:cNvSpPr/>
      </xdr:nvSpPr>
      <xdr:spPr>
        <a:xfrm>
          <a:off x="11497725" y="4182541"/>
          <a:ext cx="4114800" cy="1280160"/>
        </a:xfrm>
        <a:prstGeom prst="roundRect">
          <a:avLst/>
        </a:prstGeom>
        <a:solidFill>
          <a:schemeClr val="bg1"/>
        </a:solidFill>
        <a:ln w="6350">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000" b="1">
              <a:solidFill>
                <a:srgbClr val="17324D"/>
              </a:solidFill>
              <a:effectLst/>
              <a:latin typeface="Aptos" panose="020B0004020202020204" pitchFamily="34" charset="0"/>
              <a:ea typeface="+mn-ea"/>
              <a:cs typeface="+mn-cs"/>
            </a:rPr>
            <a:t>💳 </a:t>
          </a:r>
          <a:r>
            <a:rPr lang="en-US" sz="1000" b="1">
              <a:solidFill>
                <a:srgbClr val="17324D"/>
              </a:solidFill>
              <a:latin typeface="Aptos" panose="020B0004020202020204" pitchFamily="34" charset="0"/>
              <a:ea typeface="+mn-ea"/>
              <a:cs typeface="+mn-cs"/>
            </a:rPr>
            <a:t>PAYMENT RISK</a:t>
          </a:r>
        </a:p>
        <a:p>
          <a:pPr marL="0" indent="0" algn="l"/>
          <a:endParaRPr lang="en-US" sz="1100" b="1">
            <a:solidFill>
              <a:srgbClr val="17324D"/>
            </a:solidFill>
            <a:latin typeface="+mn-lt"/>
            <a:ea typeface="+mn-ea"/>
            <a:cs typeface="+mn-cs"/>
          </a:endParaRPr>
        </a:p>
        <a:p>
          <a:pPr marL="0" indent="0" algn="l"/>
          <a:endParaRPr lang="en-US" sz="1100" b="1">
            <a:solidFill>
              <a:srgbClr val="17324D"/>
            </a:solidFill>
            <a:latin typeface="+mn-lt"/>
            <a:ea typeface="+mn-ea"/>
            <a:cs typeface="+mn-cs"/>
          </a:endParaRPr>
        </a:p>
        <a:p>
          <a:pPr marL="0" indent="0" algn="l"/>
          <a:endParaRPr lang="en-US" sz="1100" b="1">
            <a:solidFill>
              <a:srgbClr val="17324D"/>
            </a:solidFill>
            <a:latin typeface="+mn-lt"/>
            <a:ea typeface="+mn-ea"/>
            <a:cs typeface="+mn-cs"/>
          </a:endParaRPr>
        </a:p>
        <a:p>
          <a:pPr marL="0" indent="0" algn="l"/>
          <a:endParaRPr lang="en-US" sz="1100" b="1">
            <a:solidFill>
              <a:srgbClr val="17324D"/>
            </a:solidFill>
            <a:latin typeface="+mn-lt"/>
            <a:ea typeface="+mn-ea"/>
            <a:cs typeface="+mn-cs"/>
          </a:endParaRPr>
        </a:p>
        <a:p>
          <a:pPr marL="0" indent="0" algn="l"/>
          <a:r>
            <a:rPr lang="en-US" sz="1100" b="1">
              <a:solidFill>
                <a:srgbClr val="17324D"/>
              </a:solidFill>
              <a:latin typeface="+mn-lt"/>
              <a:ea typeface="+mn-ea"/>
              <a:cs typeface="+mn-cs"/>
            </a:rPr>
            <a:t>.</a:t>
          </a:r>
        </a:p>
      </xdr:txBody>
    </xdr:sp>
    <xdr:clientData/>
  </xdr:twoCellAnchor>
  <xdr:twoCellAnchor>
    <xdr:from>
      <xdr:col>18</xdr:col>
      <xdr:colOff>524927</xdr:colOff>
      <xdr:row>29</xdr:row>
      <xdr:rowOff>152392</xdr:rowOff>
    </xdr:from>
    <xdr:to>
      <xdr:col>25</xdr:col>
      <xdr:colOff>372527</xdr:colOff>
      <xdr:row>36</xdr:row>
      <xdr:rowOff>128685</xdr:rowOff>
    </xdr:to>
    <xdr:sp macro="" textlink="">
      <xdr:nvSpPr>
        <xdr:cNvPr id="48" name="Rectangle: Rounded Corners 47">
          <a:extLst>
            <a:ext uri="{FF2B5EF4-FFF2-40B4-BE49-F238E27FC236}">
              <a16:creationId xmlns:a16="http://schemas.microsoft.com/office/drawing/2014/main" id="{47790D83-FDF1-492F-94B3-41DA734440A0}"/>
            </a:ext>
          </a:extLst>
        </xdr:cNvPr>
        <xdr:cNvSpPr/>
      </xdr:nvSpPr>
      <xdr:spPr>
        <a:xfrm>
          <a:off x="11497727" y="5554125"/>
          <a:ext cx="4114800" cy="1280160"/>
        </a:xfrm>
        <a:prstGeom prst="roundRect">
          <a:avLst/>
        </a:prstGeom>
        <a:solidFill>
          <a:schemeClr val="bg1"/>
        </a:solidFill>
        <a:ln w="6350">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000" b="1">
              <a:solidFill>
                <a:schemeClr val="lt1"/>
              </a:solidFill>
              <a:effectLst/>
              <a:latin typeface="Aptos" panose="020B0004020202020204" pitchFamily="34" charset="0"/>
              <a:ea typeface="+mn-ea"/>
              <a:cs typeface="+mn-cs"/>
            </a:rPr>
            <a:t>💰 </a:t>
          </a:r>
          <a:r>
            <a:rPr lang="en-US" sz="1000" b="1">
              <a:solidFill>
                <a:srgbClr val="17324D"/>
              </a:solidFill>
              <a:latin typeface="Aptos" panose="020B0004020202020204" pitchFamily="34" charset="0"/>
              <a:ea typeface="+mn-ea"/>
              <a:cs typeface="+mn-cs"/>
            </a:rPr>
            <a:t>REVENUE IMPACT</a:t>
          </a:r>
        </a:p>
        <a:p>
          <a:pPr marL="0" indent="0" algn="l"/>
          <a:endParaRPr lang="en-US" sz="1100" b="1">
            <a:solidFill>
              <a:srgbClr val="17324D"/>
            </a:solidFill>
            <a:latin typeface="+mn-lt"/>
            <a:ea typeface="+mn-ea"/>
            <a:cs typeface="+mn-cs"/>
          </a:endParaRPr>
        </a:p>
        <a:p>
          <a:pPr marL="0" indent="0" algn="l"/>
          <a:endParaRPr lang="en-US" sz="1100" b="1">
            <a:solidFill>
              <a:srgbClr val="17324D"/>
            </a:solidFill>
            <a:latin typeface="+mn-lt"/>
            <a:ea typeface="+mn-ea"/>
            <a:cs typeface="+mn-cs"/>
          </a:endParaRPr>
        </a:p>
        <a:p>
          <a:pPr marL="0" indent="0" algn="l"/>
          <a:endParaRPr lang="en-US" sz="1100" b="1">
            <a:solidFill>
              <a:srgbClr val="17324D"/>
            </a:solidFill>
            <a:latin typeface="+mn-lt"/>
            <a:ea typeface="+mn-ea"/>
            <a:cs typeface="+mn-cs"/>
          </a:endParaRPr>
        </a:p>
        <a:p>
          <a:pPr marL="0" indent="0" algn="l"/>
          <a:endParaRPr lang="en-US" sz="1100" b="1">
            <a:solidFill>
              <a:srgbClr val="17324D"/>
            </a:solidFill>
            <a:latin typeface="+mn-lt"/>
            <a:ea typeface="+mn-ea"/>
            <a:cs typeface="+mn-cs"/>
          </a:endParaRPr>
        </a:p>
        <a:p>
          <a:pPr marL="0" indent="0" algn="l"/>
          <a:endParaRPr lang="en-US" sz="1100" b="1">
            <a:solidFill>
              <a:srgbClr val="17324D"/>
            </a:solidFill>
            <a:latin typeface="+mn-lt"/>
            <a:ea typeface="+mn-ea"/>
            <a:cs typeface="+mn-cs"/>
          </a:endParaRPr>
        </a:p>
      </xdr:txBody>
    </xdr:sp>
    <xdr:clientData/>
  </xdr:twoCellAnchor>
  <xdr:twoCellAnchor>
    <xdr:from>
      <xdr:col>18</xdr:col>
      <xdr:colOff>524925</xdr:colOff>
      <xdr:row>37</xdr:row>
      <xdr:rowOff>50801</xdr:rowOff>
    </xdr:from>
    <xdr:to>
      <xdr:col>25</xdr:col>
      <xdr:colOff>372525</xdr:colOff>
      <xdr:row>44</xdr:row>
      <xdr:rowOff>27095</xdr:rowOff>
    </xdr:to>
    <xdr:sp macro="" textlink="">
      <xdr:nvSpPr>
        <xdr:cNvPr id="49" name="Rectangle: Rounded Corners 48">
          <a:extLst>
            <a:ext uri="{FF2B5EF4-FFF2-40B4-BE49-F238E27FC236}">
              <a16:creationId xmlns:a16="http://schemas.microsoft.com/office/drawing/2014/main" id="{DB49B77A-B647-4F10-AF17-82268F95A712}"/>
            </a:ext>
          </a:extLst>
        </xdr:cNvPr>
        <xdr:cNvSpPr/>
      </xdr:nvSpPr>
      <xdr:spPr>
        <a:xfrm>
          <a:off x="11497725" y="6942668"/>
          <a:ext cx="4114800" cy="1280160"/>
        </a:xfrm>
        <a:prstGeom prst="roundRect">
          <a:avLst/>
        </a:prstGeom>
        <a:solidFill>
          <a:schemeClr val="bg1"/>
        </a:solidFill>
        <a:ln w="6350">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000" b="1">
              <a:solidFill>
                <a:schemeClr val="lt1"/>
              </a:solidFill>
              <a:effectLst/>
              <a:latin typeface="Aptos" panose="020B0004020202020204" pitchFamily="34" charset="0"/>
              <a:ea typeface="+mn-ea"/>
              <a:cs typeface="+mn-cs"/>
            </a:rPr>
            <a:t>⚠️ </a:t>
          </a:r>
          <a:r>
            <a:rPr lang="en-US" sz="1000" b="1">
              <a:solidFill>
                <a:srgbClr val="17324D"/>
              </a:solidFill>
              <a:latin typeface="Aptos" panose="020B0004020202020204" pitchFamily="34" charset="0"/>
              <a:ea typeface="+mn-ea"/>
              <a:cs typeface="+mn-cs"/>
            </a:rPr>
            <a:t>RETENTION RISK</a:t>
          </a:r>
        </a:p>
        <a:p>
          <a:pPr marL="0" indent="0" algn="l"/>
          <a:endParaRPr lang="en-US" sz="1100" b="1">
            <a:solidFill>
              <a:srgbClr val="17324D"/>
            </a:solidFill>
            <a:latin typeface="+mn-lt"/>
            <a:ea typeface="+mn-ea"/>
            <a:cs typeface="+mn-cs"/>
          </a:endParaRPr>
        </a:p>
        <a:p>
          <a:pPr marL="0" indent="0" algn="l"/>
          <a:endParaRPr lang="en-US" sz="1100" b="1">
            <a:solidFill>
              <a:srgbClr val="17324D"/>
            </a:solidFill>
            <a:latin typeface="+mn-lt"/>
            <a:ea typeface="+mn-ea"/>
            <a:cs typeface="+mn-cs"/>
          </a:endParaRPr>
        </a:p>
        <a:p>
          <a:pPr marL="0" indent="0" algn="l"/>
          <a:endParaRPr lang="en-US" sz="1100" b="1">
            <a:solidFill>
              <a:srgbClr val="17324D"/>
            </a:solidFill>
            <a:latin typeface="+mn-lt"/>
            <a:ea typeface="+mn-ea"/>
            <a:cs typeface="+mn-cs"/>
          </a:endParaRPr>
        </a:p>
        <a:p>
          <a:pPr marL="0" indent="0" algn="l"/>
          <a:endParaRPr lang="en-US" sz="1100" b="1">
            <a:solidFill>
              <a:srgbClr val="17324D"/>
            </a:solidFill>
            <a:latin typeface="+mn-lt"/>
            <a:ea typeface="+mn-ea"/>
            <a:cs typeface="+mn-cs"/>
          </a:endParaRPr>
        </a:p>
        <a:p>
          <a:pPr marL="0" indent="0" algn="l"/>
          <a:endParaRPr lang="en-US" sz="1100" b="1">
            <a:solidFill>
              <a:srgbClr val="17324D"/>
            </a:solidFill>
            <a:latin typeface="+mn-lt"/>
            <a:ea typeface="+mn-ea"/>
            <a:cs typeface="+mn-cs"/>
          </a:endParaRPr>
        </a:p>
        <a:p>
          <a:pPr marL="0" indent="0" algn="l"/>
          <a:endParaRPr lang="en-US" sz="1100" b="1">
            <a:solidFill>
              <a:srgbClr val="17324D"/>
            </a:solidFill>
            <a:latin typeface="+mn-lt"/>
            <a:ea typeface="+mn-ea"/>
            <a:cs typeface="+mn-cs"/>
          </a:endParaRPr>
        </a:p>
      </xdr:txBody>
    </xdr:sp>
    <xdr:clientData/>
  </xdr:twoCellAnchor>
  <xdr:twoCellAnchor>
    <xdr:from>
      <xdr:col>19</xdr:col>
      <xdr:colOff>8468</xdr:colOff>
      <xdr:row>16</xdr:row>
      <xdr:rowOff>143932</xdr:rowOff>
    </xdr:from>
    <xdr:to>
      <xdr:col>22</xdr:col>
      <xdr:colOff>364068</xdr:colOff>
      <xdr:row>17</xdr:row>
      <xdr:rowOff>186266</xdr:rowOff>
    </xdr:to>
    <xdr:sp macro="" textlink="' Dashboard Calculations'!B81">
      <xdr:nvSpPr>
        <xdr:cNvPr id="52" name="TextBox 51">
          <a:extLst>
            <a:ext uri="{FF2B5EF4-FFF2-40B4-BE49-F238E27FC236}">
              <a16:creationId xmlns:a16="http://schemas.microsoft.com/office/drawing/2014/main" id="{2AF078D7-905A-863B-5395-D3A373ACDA01}"/>
            </a:ext>
          </a:extLst>
        </xdr:cNvPr>
        <xdr:cNvSpPr txBox="1"/>
      </xdr:nvSpPr>
      <xdr:spPr>
        <a:xfrm>
          <a:off x="11590868" y="3124199"/>
          <a:ext cx="2184400" cy="228600"/>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97D7A591-9AA9-48BF-B151-9A8091C166F0}" type="TxLink">
            <a:rPr lang="en-US" sz="1100" b="1" i="0" u="none" strike="noStrike">
              <a:solidFill>
                <a:srgbClr val="000000"/>
              </a:solidFill>
              <a:latin typeface="Calibri"/>
              <a:ea typeface="Calibri"/>
              <a:cs typeface="Calibri"/>
            </a:rPr>
            <a:pPr/>
            <a:t>42.7% churn</a:t>
          </a:fld>
          <a:endParaRPr lang="en-US" sz="1100" b="1"/>
        </a:p>
      </xdr:txBody>
    </xdr:sp>
    <xdr:clientData/>
  </xdr:twoCellAnchor>
  <xdr:twoCellAnchor>
    <xdr:from>
      <xdr:col>19</xdr:col>
      <xdr:colOff>50801</xdr:colOff>
      <xdr:row>24</xdr:row>
      <xdr:rowOff>50805</xdr:rowOff>
    </xdr:from>
    <xdr:to>
      <xdr:col>22</xdr:col>
      <xdr:colOff>406401</xdr:colOff>
      <xdr:row>25</xdr:row>
      <xdr:rowOff>93138</xdr:rowOff>
    </xdr:to>
    <xdr:sp macro="" textlink="' Dashboard Calculations'!B86">
      <xdr:nvSpPr>
        <xdr:cNvPr id="53" name="TextBox 52">
          <a:extLst>
            <a:ext uri="{FF2B5EF4-FFF2-40B4-BE49-F238E27FC236}">
              <a16:creationId xmlns:a16="http://schemas.microsoft.com/office/drawing/2014/main" id="{C4A003B2-42FE-412D-96A9-07D03376CB2B}"/>
            </a:ext>
          </a:extLst>
        </xdr:cNvPr>
        <xdr:cNvSpPr txBox="1"/>
      </xdr:nvSpPr>
      <xdr:spPr>
        <a:xfrm>
          <a:off x="11633201" y="4521205"/>
          <a:ext cx="2184400" cy="2286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5A3C675A-B204-41D2-9CA8-B7655C26E83C}" type="TxLink">
            <a:rPr lang="en-US" sz="1100" b="1" i="0" u="none" strike="noStrike">
              <a:solidFill>
                <a:srgbClr val="000000"/>
              </a:solidFill>
              <a:latin typeface="Calibri"/>
              <a:ea typeface="Calibri"/>
              <a:cs typeface="Calibri"/>
            </a:rPr>
            <a:pPr/>
            <a:t>45.3% churn</a:t>
          </a:fld>
          <a:endParaRPr lang="en-US" sz="1100" b="1"/>
        </a:p>
      </xdr:txBody>
    </xdr:sp>
    <xdr:clientData/>
  </xdr:twoCellAnchor>
  <xdr:twoCellAnchor>
    <xdr:from>
      <xdr:col>19</xdr:col>
      <xdr:colOff>42334</xdr:colOff>
      <xdr:row>31</xdr:row>
      <xdr:rowOff>110079</xdr:rowOff>
    </xdr:from>
    <xdr:to>
      <xdr:col>22</xdr:col>
      <xdr:colOff>397934</xdr:colOff>
      <xdr:row>32</xdr:row>
      <xdr:rowOff>152413</xdr:rowOff>
    </xdr:to>
    <xdr:sp macro="" textlink="' Dashboard Calculations'!B91">
      <xdr:nvSpPr>
        <xdr:cNvPr id="54" name="TextBox 53">
          <a:extLst>
            <a:ext uri="{FF2B5EF4-FFF2-40B4-BE49-F238E27FC236}">
              <a16:creationId xmlns:a16="http://schemas.microsoft.com/office/drawing/2014/main" id="{44C6D524-B682-4092-BBAC-B6168CD61A05}"/>
            </a:ext>
          </a:extLst>
        </xdr:cNvPr>
        <xdr:cNvSpPr txBox="1"/>
      </xdr:nvSpPr>
      <xdr:spPr>
        <a:xfrm>
          <a:off x="11624734" y="5884346"/>
          <a:ext cx="2184400" cy="2286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01239E79-2214-497F-AA8C-02128925563A}" type="TxLink">
            <a:rPr lang="en-US" sz="1100" b="1" i="0" u="none" strike="noStrike">
              <a:solidFill>
                <a:srgbClr val="000000"/>
              </a:solidFill>
              <a:latin typeface="Calibri"/>
              <a:ea typeface="Calibri"/>
              <a:cs typeface="Calibri"/>
            </a:rPr>
            <a:pPr/>
            <a:t>$120.8K lost</a:t>
          </a:fld>
          <a:endParaRPr lang="en-US" sz="1100" b="1"/>
        </a:p>
      </xdr:txBody>
    </xdr:sp>
    <xdr:clientData/>
  </xdr:twoCellAnchor>
  <xdr:twoCellAnchor>
    <xdr:from>
      <xdr:col>19</xdr:col>
      <xdr:colOff>50799</xdr:colOff>
      <xdr:row>38</xdr:row>
      <xdr:rowOff>186263</xdr:rowOff>
    </xdr:from>
    <xdr:to>
      <xdr:col>22</xdr:col>
      <xdr:colOff>406399</xdr:colOff>
      <xdr:row>40</xdr:row>
      <xdr:rowOff>42329</xdr:rowOff>
    </xdr:to>
    <xdr:sp macro="" textlink="' Dashboard Calculations'!B96">
      <xdr:nvSpPr>
        <xdr:cNvPr id="55" name="TextBox 54">
          <a:extLst>
            <a:ext uri="{FF2B5EF4-FFF2-40B4-BE49-F238E27FC236}">
              <a16:creationId xmlns:a16="http://schemas.microsoft.com/office/drawing/2014/main" id="{79286E25-CEC4-4EF7-A984-89F3E6C79E2A}"/>
            </a:ext>
          </a:extLst>
        </xdr:cNvPr>
        <xdr:cNvSpPr txBox="1"/>
      </xdr:nvSpPr>
      <xdr:spPr>
        <a:xfrm>
          <a:off x="11633199" y="7264396"/>
          <a:ext cx="2184400" cy="2286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3174155D-80C9-4568-908C-6EEF4332A660}" type="TxLink">
            <a:rPr lang="en-US" sz="1100" b="1" i="0" u="none" strike="noStrike">
              <a:solidFill>
                <a:srgbClr val="000000"/>
              </a:solidFill>
              <a:latin typeface="Calibri"/>
              <a:ea typeface="Calibri"/>
              <a:cs typeface="Calibri"/>
            </a:rPr>
            <a:pPr marL="0" indent="0"/>
            <a:t>19.9%</a:t>
          </a:fld>
          <a:endParaRPr lang="en-US" sz="1100" b="1" i="0" u="none" strike="noStrike">
            <a:solidFill>
              <a:srgbClr val="000000"/>
            </a:solidFill>
            <a:latin typeface="Calibri"/>
            <a:ea typeface="Calibri"/>
            <a:cs typeface="Calibri"/>
          </a:endParaRPr>
        </a:p>
      </xdr:txBody>
    </xdr:sp>
    <xdr:clientData/>
  </xdr:twoCellAnchor>
  <xdr:twoCellAnchor>
    <xdr:from>
      <xdr:col>18</xdr:col>
      <xdr:colOff>575732</xdr:colOff>
      <xdr:row>17</xdr:row>
      <xdr:rowOff>186266</xdr:rowOff>
    </xdr:from>
    <xdr:to>
      <xdr:col>25</xdr:col>
      <xdr:colOff>321733</xdr:colOff>
      <xdr:row>20</xdr:row>
      <xdr:rowOff>29802</xdr:rowOff>
    </xdr:to>
    <xdr:sp macro="" textlink="' Dashboard Calculations'!B82">
      <xdr:nvSpPr>
        <xdr:cNvPr id="56" name="TextBox 55">
          <a:extLst>
            <a:ext uri="{FF2B5EF4-FFF2-40B4-BE49-F238E27FC236}">
              <a16:creationId xmlns:a16="http://schemas.microsoft.com/office/drawing/2014/main" id="{F8A06754-CA50-47AE-8109-D63A30C310AA}"/>
            </a:ext>
          </a:extLst>
        </xdr:cNvPr>
        <xdr:cNvSpPr txBox="1"/>
      </xdr:nvSpPr>
      <xdr:spPr>
        <a:xfrm>
          <a:off x="11548532" y="3352799"/>
          <a:ext cx="4013201" cy="402336"/>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DCAC2189-6A51-4879-817E-BA7FBFCD02E0}" type="TxLink">
            <a:rPr lang="en-US" sz="900" b="0" i="0" u="none" strike="noStrike">
              <a:solidFill>
                <a:srgbClr val="374151"/>
              </a:solidFill>
              <a:latin typeface="Aptos" panose="020B0004020202020204" pitchFamily="34" charset="0"/>
              <a:ea typeface="Calibri"/>
              <a:cs typeface="Calibri"/>
            </a:rPr>
            <a:pPr marL="0" indent="0"/>
            <a:t>Month-to-month customers have a 42.7% churn rate, compared with only 2.8% for Two year customers.</a:t>
          </a:fld>
          <a:endParaRPr lang="en-US" sz="900" b="0" i="0" u="none" strike="noStrike">
            <a:solidFill>
              <a:srgbClr val="374151"/>
            </a:solidFill>
            <a:latin typeface="Aptos" panose="020B0004020202020204" pitchFamily="34" charset="0"/>
            <a:ea typeface="Calibri"/>
            <a:cs typeface="Calibri"/>
          </a:endParaRPr>
        </a:p>
      </xdr:txBody>
    </xdr:sp>
    <xdr:clientData/>
  </xdr:twoCellAnchor>
  <xdr:twoCellAnchor>
    <xdr:from>
      <xdr:col>18</xdr:col>
      <xdr:colOff>541860</xdr:colOff>
      <xdr:row>25</xdr:row>
      <xdr:rowOff>84666</xdr:rowOff>
    </xdr:from>
    <xdr:to>
      <xdr:col>25</xdr:col>
      <xdr:colOff>364067</xdr:colOff>
      <xdr:row>27</xdr:row>
      <xdr:rowOff>114469</xdr:rowOff>
    </xdr:to>
    <xdr:sp macro="" textlink="' Dashboard Calculations'!B87">
      <xdr:nvSpPr>
        <xdr:cNvPr id="57" name="TextBox 56">
          <a:extLst>
            <a:ext uri="{FF2B5EF4-FFF2-40B4-BE49-F238E27FC236}">
              <a16:creationId xmlns:a16="http://schemas.microsoft.com/office/drawing/2014/main" id="{D4C908C4-E067-492F-B386-EF72CB6353CD}"/>
            </a:ext>
          </a:extLst>
        </xdr:cNvPr>
        <xdr:cNvSpPr txBox="1"/>
      </xdr:nvSpPr>
      <xdr:spPr>
        <a:xfrm>
          <a:off x="11514660" y="4741333"/>
          <a:ext cx="4089407" cy="402336"/>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D981CC04-28A6-42BC-94EC-ACD6E70990EA}" type="TxLink">
            <a:rPr lang="en-US" sz="900" b="0" i="0" u="none" strike="noStrike">
              <a:solidFill>
                <a:srgbClr val="374151"/>
              </a:solidFill>
              <a:latin typeface="Aptos" panose="020B0004020202020204" pitchFamily="34" charset="0"/>
              <a:ea typeface="Calibri"/>
              <a:cs typeface="Calibri"/>
            </a:rPr>
            <a:pPr marL="0" indent="0"/>
            <a:t>Electronic check customers have the highest churn rate among all payment methods.</a:t>
          </a:fld>
          <a:endParaRPr lang="en-US" sz="900" b="0" i="0" u="none" strike="noStrike">
            <a:solidFill>
              <a:srgbClr val="374151"/>
            </a:solidFill>
            <a:latin typeface="Aptos" panose="020B0004020202020204" pitchFamily="34" charset="0"/>
            <a:ea typeface="Calibri"/>
            <a:cs typeface="Calibri"/>
          </a:endParaRPr>
        </a:p>
      </xdr:txBody>
    </xdr:sp>
    <xdr:clientData/>
  </xdr:twoCellAnchor>
  <xdr:twoCellAnchor>
    <xdr:from>
      <xdr:col>18</xdr:col>
      <xdr:colOff>584194</xdr:colOff>
      <xdr:row>32</xdr:row>
      <xdr:rowOff>169340</xdr:rowOff>
    </xdr:from>
    <xdr:to>
      <xdr:col>25</xdr:col>
      <xdr:colOff>372534</xdr:colOff>
      <xdr:row>35</xdr:row>
      <xdr:rowOff>12876</xdr:rowOff>
    </xdr:to>
    <xdr:sp macro="" textlink="' Dashboard Calculations'!B92">
      <xdr:nvSpPr>
        <xdr:cNvPr id="58" name="TextBox 57">
          <a:extLst>
            <a:ext uri="{FF2B5EF4-FFF2-40B4-BE49-F238E27FC236}">
              <a16:creationId xmlns:a16="http://schemas.microsoft.com/office/drawing/2014/main" id="{3B2F14F1-2145-4F8D-9A1E-A192D960A25D}"/>
            </a:ext>
          </a:extLst>
        </xdr:cNvPr>
        <xdr:cNvSpPr txBox="1"/>
      </xdr:nvSpPr>
      <xdr:spPr>
        <a:xfrm>
          <a:off x="11556994" y="6129873"/>
          <a:ext cx="4055540" cy="402336"/>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6029DC52-33D1-4F55-B345-C38EC63A3F28}" type="TxLink">
            <a:rPr lang="en-US" sz="900" b="0" i="0" u="none" strike="noStrike">
              <a:solidFill>
                <a:srgbClr val="374151"/>
              </a:solidFill>
              <a:latin typeface="Aptos" panose="020B0004020202020204" pitchFamily="34" charset="0"/>
              <a:ea typeface="Calibri"/>
              <a:cs typeface="Calibri"/>
            </a:rPr>
            <a:pPr marL="0" indent="0"/>
            <a:t>Month-to-month customers account for approximately 87% of total revenue lost from churn.</a:t>
          </a:fld>
          <a:endParaRPr lang="en-US" sz="900" b="0" i="0" u="none" strike="noStrike">
            <a:solidFill>
              <a:srgbClr val="374151"/>
            </a:solidFill>
            <a:latin typeface="Aptos" panose="020B0004020202020204" pitchFamily="34" charset="0"/>
            <a:ea typeface="Calibri"/>
            <a:cs typeface="Calibri"/>
          </a:endParaRPr>
        </a:p>
      </xdr:txBody>
    </xdr:sp>
    <xdr:clientData/>
  </xdr:twoCellAnchor>
  <xdr:twoCellAnchor>
    <xdr:from>
      <xdr:col>19</xdr:col>
      <xdr:colOff>50790</xdr:colOff>
      <xdr:row>40</xdr:row>
      <xdr:rowOff>76196</xdr:rowOff>
    </xdr:from>
    <xdr:to>
      <xdr:col>25</xdr:col>
      <xdr:colOff>330189</xdr:colOff>
      <xdr:row>41</xdr:row>
      <xdr:rowOff>160865</xdr:rowOff>
    </xdr:to>
    <xdr:sp macro="" textlink="' Dashboard Calculations'!B97">
      <xdr:nvSpPr>
        <xdr:cNvPr id="59" name="TextBox 58">
          <a:extLst>
            <a:ext uri="{FF2B5EF4-FFF2-40B4-BE49-F238E27FC236}">
              <a16:creationId xmlns:a16="http://schemas.microsoft.com/office/drawing/2014/main" id="{6B606458-E801-4AAA-99CF-C0A4B371C7EA}"/>
            </a:ext>
          </a:extLst>
        </xdr:cNvPr>
        <xdr:cNvSpPr txBox="1"/>
      </xdr:nvSpPr>
      <xdr:spPr>
        <a:xfrm>
          <a:off x="11633190" y="7526863"/>
          <a:ext cx="3936999" cy="270935"/>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fld id="{A78C05F8-D1CF-4241-9032-4612BF87265B}" type="TxLink">
            <a:rPr lang="en-US" sz="900" b="0" i="0" u="none" strike="noStrike">
              <a:solidFill>
                <a:srgbClr val="374151"/>
              </a:solidFill>
              <a:latin typeface="Aptos" panose="020B0004020202020204" pitchFamily="34" charset="0"/>
              <a:ea typeface="Calibri"/>
              <a:cs typeface="Calibri"/>
            </a:rPr>
            <a:pPr marL="0" marR="0" lvl="0" indent="0" defTabSz="914400" eaLnBrk="1" fontAlgn="auto" latinLnBrk="0" hangingPunct="1">
              <a:lnSpc>
                <a:spcPct val="100000"/>
              </a:lnSpc>
              <a:spcBef>
                <a:spcPts val="0"/>
              </a:spcBef>
              <a:spcAft>
                <a:spcPts val="0"/>
              </a:spcAft>
              <a:buClrTx/>
              <a:buSzTx/>
              <a:buFontTx/>
              <a:buNone/>
              <a:tabLst/>
              <a:defRPr/>
            </a:pPr>
            <a:t>19.9% of selected customers are classified as high retention risk.</a:t>
          </a:fld>
          <a:endParaRPr lang="en-US" sz="900" b="0" i="0" u="none" strike="noStrike">
            <a:solidFill>
              <a:srgbClr val="374151"/>
            </a:solidFill>
            <a:latin typeface="Aptos" panose="020B0004020202020204" pitchFamily="34" charset="0"/>
            <a:ea typeface="Calibri"/>
            <a:cs typeface="Calibri"/>
          </a:endParaRPr>
        </a:p>
      </xdr:txBody>
    </xdr:sp>
    <xdr:clientData/>
  </xdr:twoCellAnchor>
  <xdr:twoCellAnchor>
    <xdr:from>
      <xdr:col>19</xdr:col>
      <xdr:colOff>8454</xdr:colOff>
      <xdr:row>42</xdr:row>
      <xdr:rowOff>76196</xdr:rowOff>
    </xdr:from>
    <xdr:to>
      <xdr:col>25</xdr:col>
      <xdr:colOff>287853</xdr:colOff>
      <xdr:row>43</xdr:row>
      <xdr:rowOff>152397</xdr:rowOff>
    </xdr:to>
    <xdr:sp macro="" textlink="' Dashboard Calculations'!B97">
      <xdr:nvSpPr>
        <xdr:cNvPr id="60" name="TextBox 59">
          <a:extLst>
            <a:ext uri="{FF2B5EF4-FFF2-40B4-BE49-F238E27FC236}">
              <a16:creationId xmlns:a16="http://schemas.microsoft.com/office/drawing/2014/main" id="{7791A7D3-D2C6-4FDE-867D-3CA1734EF37F}"/>
            </a:ext>
          </a:extLst>
        </xdr:cNvPr>
        <xdr:cNvSpPr txBox="1"/>
      </xdr:nvSpPr>
      <xdr:spPr>
        <a:xfrm>
          <a:off x="11590854" y="7899396"/>
          <a:ext cx="3936999" cy="262468"/>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900" b="1" i="0" u="none" strike="noStrike">
              <a:solidFill>
                <a:srgbClr val="C00000"/>
              </a:solidFill>
              <a:latin typeface="Aptos" panose="020B0004020202020204" pitchFamily="34" charset="0"/>
              <a:ea typeface="Calibri"/>
              <a:cs typeface="Calibri"/>
            </a:rPr>
            <a:t>Action:</a:t>
          </a:r>
          <a:r>
            <a:rPr lang="en-US" sz="900" b="0" i="0" u="none" strike="noStrike">
              <a:solidFill>
                <a:srgbClr val="374151"/>
              </a:solidFill>
              <a:latin typeface="Aptos" panose="020B0004020202020204" pitchFamily="34" charset="0"/>
              <a:ea typeface="Calibri"/>
              <a:cs typeface="Calibri"/>
            </a:rPr>
            <a:t> Prioritize high-risk customers for proactive retention campaigns.</a:t>
          </a:r>
        </a:p>
      </xdr:txBody>
    </xdr:sp>
    <xdr:clientData/>
  </xdr:twoCellAnchor>
  <xdr:twoCellAnchor>
    <xdr:from>
      <xdr:col>18</xdr:col>
      <xdr:colOff>592660</xdr:colOff>
      <xdr:row>34</xdr:row>
      <xdr:rowOff>160860</xdr:rowOff>
    </xdr:from>
    <xdr:to>
      <xdr:col>25</xdr:col>
      <xdr:colOff>321733</xdr:colOff>
      <xdr:row>36</xdr:row>
      <xdr:rowOff>67736</xdr:rowOff>
    </xdr:to>
    <xdr:sp macro="" textlink="' Dashboard Calculations'!Q140">
      <xdr:nvSpPr>
        <xdr:cNvPr id="61" name="TextBox 60">
          <a:extLst>
            <a:ext uri="{FF2B5EF4-FFF2-40B4-BE49-F238E27FC236}">
              <a16:creationId xmlns:a16="http://schemas.microsoft.com/office/drawing/2014/main" id="{4DAC5620-2366-4CB5-8F24-E7DE7DAD9DBE}"/>
            </a:ext>
          </a:extLst>
        </xdr:cNvPr>
        <xdr:cNvSpPr txBox="1"/>
      </xdr:nvSpPr>
      <xdr:spPr>
        <a:xfrm>
          <a:off x="11565460" y="6493927"/>
          <a:ext cx="3996273" cy="279409"/>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900" b="1" i="0" u="none" strike="noStrike">
              <a:solidFill>
                <a:srgbClr val="C00000"/>
              </a:solidFill>
              <a:latin typeface="Aptos" panose="020B0004020202020204" pitchFamily="34" charset="0"/>
              <a:ea typeface="Calibri"/>
              <a:cs typeface="Calibri"/>
            </a:rPr>
            <a:t>Action:</a:t>
          </a:r>
          <a:r>
            <a:rPr lang="en-US" sz="900" b="0" i="0" u="none" strike="noStrike">
              <a:solidFill>
                <a:srgbClr val="374151"/>
              </a:solidFill>
              <a:latin typeface="Aptos" panose="020B0004020202020204" pitchFamily="34" charset="0"/>
              <a:ea typeface="Calibri"/>
              <a:cs typeface="Calibri"/>
            </a:rPr>
            <a:t> Focus retention resources on high-value month-to-month customers.</a:t>
          </a:r>
        </a:p>
      </xdr:txBody>
    </xdr:sp>
    <xdr:clientData/>
  </xdr:twoCellAnchor>
  <xdr:twoCellAnchor>
    <xdr:from>
      <xdr:col>18</xdr:col>
      <xdr:colOff>558792</xdr:colOff>
      <xdr:row>27</xdr:row>
      <xdr:rowOff>8455</xdr:rowOff>
    </xdr:from>
    <xdr:to>
      <xdr:col>25</xdr:col>
      <xdr:colOff>279400</xdr:colOff>
      <xdr:row>29</xdr:row>
      <xdr:rowOff>38258</xdr:rowOff>
    </xdr:to>
    <xdr:sp macro="" textlink="' Dashboard Calculations'!Q140">
      <xdr:nvSpPr>
        <xdr:cNvPr id="62" name="TextBox 61">
          <a:extLst>
            <a:ext uri="{FF2B5EF4-FFF2-40B4-BE49-F238E27FC236}">
              <a16:creationId xmlns:a16="http://schemas.microsoft.com/office/drawing/2014/main" id="{381A581B-0D38-43CB-82E8-A18DCBCD1FBE}"/>
            </a:ext>
          </a:extLst>
        </xdr:cNvPr>
        <xdr:cNvSpPr txBox="1"/>
      </xdr:nvSpPr>
      <xdr:spPr>
        <a:xfrm>
          <a:off x="11531592" y="5037655"/>
          <a:ext cx="3987808" cy="402336"/>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900" b="1" i="0" u="none" strike="noStrike">
              <a:solidFill>
                <a:srgbClr val="C00000"/>
              </a:solidFill>
              <a:latin typeface="Aptos" panose="020B0004020202020204" pitchFamily="34" charset="0"/>
              <a:ea typeface="Calibri"/>
              <a:cs typeface="Calibri"/>
            </a:rPr>
            <a:t>Action:</a:t>
          </a:r>
          <a:r>
            <a:rPr lang="en-US" sz="900" b="0" i="0" u="none" strike="noStrike">
              <a:solidFill>
                <a:srgbClr val="374151"/>
              </a:solidFill>
              <a:latin typeface="Aptos" panose="020B0004020202020204" pitchFamily="34" charset="0"/>
              <a:ea typeface="Calibri"/>
              <a:cs typeface="Calibri"/>
            </a:rPr>
            <a:t> Proactively engage this segment and encourage alternative payment methods</a:t>
          </a:r>
        </a:p>
      </xdr:txBody>
    </xdr:sp>
    <xdr:clientData/>
  </xdr:twoCellAnchor>
  <xdr:twoCellAnchor>
    <xdr:from>
      <xdr:col>18</xdr:col>
      <xdr:colOff>601130</xdr:colOff>
      <xdr:row>20</xdr:row>
      <xdr:rowOff>8454</xdr:rowOff>
    </xdr:from>
    <xdr:to>
      <xdr:col>25</xdr:col>
      <xdr:colOff>279400</xdr:colOff>
      <xdr:row>21</xdr:row>
      <xdr:rowOff>118533</xdr:rowOff>
    </xdr:to>
    <xdr:sp macro="" textlink="' Dashboard Calculations'!Q140">
      <xdr:nvSpPr>
        <xdr:cNvPr id="63" name="TextBox 62">
          <a:extLst>
            <a:ext uri="{FF2B5EF4-FFF2-40B4-BE49-F238E27FC236}">
              <a16:creationId xmlns:a16="http://schemas.microsoft.com/office/drawing/2014/main" id="{F59CD3A6-1622-47B3-AF56-5953FB3FC6C6}"/>
            </a:ext>
          </a:extLst>
        </xdr:cNvPr>
        <xdr:cNvSpPr txBox="1"/>
      </xdr:nvSpPr>
      <xdr:spPr>
        <a:xfrm>
          <a:off x="11573930" y="3733787"/>
          <a:ext cx="3945470" cy="296346"/>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900" b="1" i="0" u="none" strike="noStrike">
              <a:solidFill>
                <a:srgbClr val="C00000"/>
              </a:solidFill>
              <a:latin typeface="Aptos" panose="020B0004020202020204" pitchFamily="34" charset="0"/>
              <a:ea typeface="Calibri"/>
              <a:cs typeface="Calibri"/>
            </a:rPr>
            <a:t>Action:</a:t>
          </a:r>
          <a:r>
            <a:rPr lang="en-US" sz="900" b="0" i="0" u="none" strike="noStrike">
              <a:solidFill>
                <a:srgbClr val="374151"/>
              </a:solidFill>
              <a:latin typeface="Aptos" panose="020B0004020202020204" pitchFamily="34" charset="0"/>
              <a:ea typeface="Calibri"/>
              <a:cs typeface="Calibri"/>
            </a:rPr>
            <a:t> Encourage longer-term contracts through targeted retention offers.</a:t>
          </a:r>
        </a:p>
      </xdr:txBody>
    </xdr:sp>
    <xdr:clientData/>
  </xdr:twoCellAnchor>
  <xdr:twoCellAnchor>
    <xdr:from>
      <xdr:col>23</xdr:col>
      <xdr:colOff>203199</xdr:colOff>
      <xdr:row>9</xdr:row>
      <xdr:rowOff>160866</xdr:rowOff>
    </xdr:from>
    <xdr:to>
      <xdr:col>25</xdr:col>
      <xdr:colOff>414865</xdr:colOff>
      <xdr:row>12</xdr:row>
      <xdr:rowOff>8471</xdr:rowOff>
    </xdr:to>
    <xdr:sp macro="[0]!ResetFilters" textlink="">
      <xdr:nvSpPr>
        <xdr:cNvPr id="7" name="Rectangle: Rounded Corners 6">
          <a:extLst>
            <a:ext uri="{FF2B5EF4-FFF2-40B4-BE49-F238E27FC236}">
              <a16:creationId xmlns:a16="http://schemas.microsoft.com/office/drawing/2014/main" id="{E04A8716-5B7F-4DAD-72DE-4671C72A267D}"/>
            </a:ext>
          </a:extLst>
        </xdr:cNvPr>
        <xdr:cNvSpPr/>
      </xdr:nvSpPr>
      <xdr:spPr>
        <a:xfrm>
          <a:off x="14223999" y="1837266"/>
          <a:ext cx="1430866" cy="406405"/>
        </a:xfrm>
        <a:prstGeom prst="roundRect">
          <a:avLst/>
        </a:prstGeom>
        <a:solidFill>
          <a:schemeClr val="bg1"/>
        </a:solidFill>
        <a:ln w="9525"/>
        <a:effectLst>
          <a:outerShdw blurRad="635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400" b="0" i="0">
              <a:solidFill>
                <a:srgbClr val="17324D"/>
              </a:solidFill>
            </a:rPr>
            <a:t>↻ Reset Filters</a:t>
          </a:r>
        </a:p>
      </xdr:txBody>
    </xdr:sp>
    <xdr:clientData/>
  </xdr:twoCellAnchor>
  <xdr:twoCellAnchor>
    <xdr:from>
      <xdr:col>22</xdr:col>
      <xdr:colOff>508000</xdr:colOff>
      <xdr:row>0</xdr:row>
      <xdr:rowOff>25396</xdr:rowOff>
    </xdr:from>
    <xdr:to>
      <xdr:col>25</xdr:col>
      <xdr:colOff>397934</xdr:colOff>
      <xdr:row>2</xdr:row>
      <xdr:rowOff>110067</xdr:rowOff>
    </xdr:to>
    <xdr:sp macro="" textlink="' Dashboard Calculations'!C105">
      <xdr:nvSpPr>
        <xdr:cNvPr id="18" name="TextBox 17">
          <a:extLst>
            <a:ext uri="{FF2B5EF4-FFF2-40B4-BE49-F238E27FC236}">
              <a16:creationId xmlns:a16="http://schemas.microsoft.com/office/drawing/2014/main" id="{98A3779B-29ED-7784-16B6-F220FB09935C}"/>
            </a:ext>
          </a:extLst>
        </xdr:cNvPr>
        <xdr:cNvSpPr txBox="1"/>
      </xdr:nvSpPr>
      <xdr:spPr>
        <a:xfrm>
          <a:off x="13919200" y="25396"/>
          <a:ext cx="1718734" cy="457204"/>
        </a:xfrm>
        <a:prstGeom prst="rect">
          <a:avLst/>
        </a:prstGeom>
        <a:solidFill>
          <a:srgbClr val="F5F7FA"/>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6E53446F-EE3D-4E94-A4C4-6271DF73AA70}" type="TxLink">
            <a:rPr lang="en-US" sz="1000" b="0" i="0" u="none" strike="noStrike">
              <a:solidFill>
                <a:srgbClr val="5B6770"/>
              </a:solidFill>
              <a:latin typeface="Calibri"/>
              <a:ea typeface="Calibri"/>
              <a:cs typeface="Calibri"/>
            </a:rPr>
            <a:t>Last Refreshed: 
September 11, 2026 10:53 PM</a:t>
          </a:fld>
          <a:endParaRPr lang="en-US" sz="700">
            <a:solidFill>
              <a:srgbClr val="5B6770"/>
            </a:solidFill>
          </a:endParaRPr>
        </a:p>
      </xdr:txBody>
    </xdr:sp>
    <xdr:clientData/>
  </xdr:twoCellAnchor>
  <xdr:twoCellAnchor>
    <xdr:from>
      <xdr:col>0</xdr:col>
      <xdr:colOff>143935</xdr:colOff>
      <xdr:row>5</xdr:row>
      <xdr:rowOff>50810</xdr:rowOff>
    </xdr:from>
    <xdr:to>
      <xdr:col>3</xdr:col>
      <xdr:colOff>116503</xdr:colOff>
      <xdr:row>5</xdr:row>
      <xdr:rowOff>78242</xdr:rowOff>
    </xdr:to>
    <xdr:sp macro="" textlink="">
      <xdr:nvSpPr>
        <xdr:cNvPr id="22" name="Rectangle 21">
          <a:extLst>
            <a:ext uri="{FF2B5EF4-FFF2-40B4-BE49-F238E27FC236}">
              <a16:creationId xmlns:a16="http://schemas.microsoft.com/office/drawing/2014/main" id="{1ECF085A-E953-1035-FC71-F1D095AB7ADE}"/>
            </a:ext>
          </a:extLst>
        </xdr:cNvPr>
        <xdr:cNvSpPr/>
      </xdr:nvSpPr>
      <xdr:spPr>
        <a:xfrm>
          <a:off x="143935" y="982143"/>
          <a:ext cx="1801368" cy="27432"/>
        </a:xfrm>
        <a:prstGeom prst="rect">
          <a:avLst/>
        </a:prstGeom>
        <a:solidFill>
          <a:srgbClr val="159A9C"/>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499550</xdr:colOff>
      <xdr:row>5</xdr:row>
      <xdr:rowOff>42339</xdr:rowOff>
    </xdr:from>
    <xdr:to>
      <xdr:col>12</xdr:col>
      <xdr:colOff>472118</xdr:colOff>
      <xdr:row>5</xdr:row>
      <xdr:rowOff>69771</xdr:rowOff>
    </xdr:to>
    <xdr:sp macro="" textlink="">
      <xdr:nvSpPr>
        <xdr:cNvPr id="23" name="Rectangle 22">
          <a:extLst>
            <a:ext uri="{FF2B5EF4-FFF2-40B4-BE49-F238E27FC236}">
              <a16:creationId xmlns:a16="http://schemas.microsoft.com/office/drawing/2014/main" id="{AA842BA2-CB31-43FD-9631-0B1C11086818}"/>
            </a:ext>
          </a:extLst>
        </xdr:cNvPr>
        <xdr:cNvSpPr/>
      </xdr:nvSpPr>
      <xdr:spPr>
        <a:xfrm>
          <a:off x="5985950" y="973672"/>
          <a:ext cx="1801368" cy="27432"/>
        </a:xfrm>
        <a:prstGeom prst="rect">
          <a:avLst/>
        </a:prstGeom>
        <a:solidFill>
          <a:srgbClr val="159A9C"/>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16958</xdr:colOff>
      <xdr:row>5</xdr:row>
      <xdr:rowOff>42337</xdr:rowOff>
    </xdr:from>
    <xdr:to>
      <xdr:col>15</xdr:col>
      <xdr:colOff>599126</xdr:colOff>
      <xdr:row>5</xdr:row>
      <xdr:rowOff>69769</xdr:rowOff>
    </xdr:to>
    <xdr:sp macro="" textlink="">
      <xdr:nvSpPr>
        <xdr:cNvPr id="24" name="Rectangle 23">
          <a:extLst>
            <a:ext uri="{FF2B5EF4-FFF2-40B4-BE49-F238E27FC236}">
              <a16:creationId xmlns:a16="http://schemas.microsoft.com/office/drawing/2014/main" id="{AC153C85-E146-4A1F-B65F-FB3E7C21183B}"/>
            </a:ext>
          </a:extLst>
        </xdr:cNvPr>
        <xdr:cNvSpPr/>
      </xdr:nvSpPr>
      <xdr:spPr>
        <a:xfrm>
          <a:off x="7941758" y="973670"/>
          <a:ext cx="1801368" cy="27432"/>
        </a:xfrm>
        <a:prstGeom prst="rect">
          <a:avLst/>
        </a:prstGeom>
        <a:solidFill>
          <a:srgbClr val="159A9C"/>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270939</xdr:colOff>
      <xdr:row>5</xdr:row>
      <xdr:rowOff>50810</xdr:rowOff>
    </xdr:from>
    <xdr:to>
      <xdr:col>6</xdr:col>
      <xdr:colOff>243507</xdr:colOff>
      <xdr:row>5</xdr:row>
      <xdr:rowOff>78242</xdr:rowOff>
    </xdr:to>
    <xdr:sp macro="" textlink="">
      <xdr:nvSpPr>
        <xdr:cNvPr id="25" name="Rectangle 24">
          <a:extLst>
            <a:ext uri="{FF2B5EF4-FFF2-40B4-BE49-F238E27FC236}">
              <a16:creationId xmlns:a16="http://schemas.microsoft.com/office/drawing/2014/main" id="{83D68061-0F03-4808-ABB5-B8C9BB087C9A}"/>
            </a:ext>
          </a:extLst>
        </xdr:cNvPr>
        <xdr:cNvSpPr/>
      </xdr:nvSpPr>
      <xdr:spPr>
        <a:xfrm>
          <a:off x="2099739" y="982143"/>
          <a:ext cx="1801368" cy="27432"/>
        </a:xfrm>
        <a:prstGeom prst="rect">
          <a:avLst/>
        </a:prstGeom>
        <a:solidFill>
          <a:srgbClr val="C94C4C"/>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381002</xdr:colOff>
      <xdr:row>5</xdr:row>
      <xdr:rowOff>50810</xdr:rowOff>
    </xdr:from>
    <xdr:to>
      <xdr:col>9</xdr:col>
      <xdr:colOff>353570</xdr:colOff>
      <xdr:row>5</xdr:row>
      <xdr:rowOff>78242</xdr:rowOff>
    </xdr:to>
    <xdr:sp macro="" textlink="">
      <xdr:nvSpPr>
        <xdr:cNvPr id="39" name="Rectangle 38">
          <a:extLst>
            <a:ext uri="{FF2B5EF4-FFF2-40B4-BE49-F238E27FC236}">
              <a16:creationId xmlns:a16="http://schemas.microsoft.com/office/drawing/2014/main" id="{81954D01-6484-4DCF-8B12-4FBF31DC864F}"/>
            </a:ext>
          </a:extLst>
        </xdr:cNvPr>
        <xdr:cNvSpPr/>
      </xdr:nvSpPr>
      <xdr:spPr>
        <a:xfrm>
          <a:off x="4038602" y="982143"/>
          <a:ext cx="1801368" cy="27432"/>
        </a:xfrm>
        <a:prstGeom prst="rect">
          <a:avLst/>
        </a:prstGeom>
        <a:solidFill>
          <a:srgbClr val="C94C4C"/>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19</xdr:col>
      <xdr:colOff>313269</xdr:colOff>
      <xdr:row>5</xdr:row>
      <xdr:rowOff>42343</xdr:rowOff>
    </xdr:from>
    <xdr:to>
      <xdr:col>22</xdr:col>
      <xdr:colOff>285837</xdr:colOff>
      <xdr:row>5</xdr:row>
      <xdr:rowOff>69775</xdr:rowOff>
    </xdr:to>
    <xdr:sp macro="" textlink="">
      <xdr:nvSpPr>
        <xdr:cNvPr id="40" name="Rectangle 39">
          <a:extLst>
            <a:ext uri="{FF2B5EF4-FFF2-40B4-BE49-F238E27FC236}">
              <a16:creationId xmlns:a16="http://schemas.microsoft.com/office/drawing/2014/main" id="{BDB7086F-DAFF-4638-8FEF-1515CB37DCEC}"/>
            </a:ext>
          </a:extLst>
        </xdr:cNvPr>
        <xdr:cNvSpPr/>
      </xdr:nvSpPr>
      <xdr:spPr>
        <a:xfrm>
          <a:off x="11895669" y="973676"/>
          <a:ext cx="1801368" cy="27432"/>
        </a:xfrm>
        <a:prstGeom prst="rect">
          <a:avLst/>
        </a:prstGeom>
        <a:solidFill>
          <a:srgbClr val="E58A2B"/>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16</xdr:col>
      <xdr:colOff>143935</xdr:colOff>
      <xdr:row>5</xdr:row>
      <xdr:rowOff>42343</xdr:rowOff>
    </xdr:from>
    <xdr:to>
      <xdr:col>19</xdr:col>
      <xdr:colOff>116503</xdr:colOff>
      <xdr:row>5</xdr:row>
      <xdr:rowOff>69775</xdr:rowOff>
    </xdr:to>
    <xdr:sp macro="" textlink="">
      <xdr:nvSpPr>
        <xdr:cNvPr id="41" name="Rectangle 40">
          <a:extLst>
            <a:ext uri="{FF2B5EF4-FFF2-40B4-BE49-F238E27FC236}">
              <a16:creationId xmlns:a16="http://schemas.microsoft.com/office/drawing/2014/main" id="{089A40F1-C6AF-4018-AE27-2BA649F61A20}"/>
            </a:ext>
          </a:extLst>
        </xdr:cNvPr>
        <xdr:cNvSpPr/>
      </xdr:nvSpPr>
      <xdr:spPr>
        <a:xfrm>
          <a:off x="9897535" y="973676"/>
          <a:ext cx="1801368" cy="27432"/>
        </a:xfrm>
        <a:prstGeom prst="rect">
          <a:avLst/>
        </a:prstGeom>
        <a:solidFill>
          <a:srgbClr val="C94C4C"/>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22</xdr:col>
      <xdr:colOff>440269</xdr:colOff>
      <xdr:row>5</xdr:row>
      <xdr:rowOff>33876</xdr:rowOff>
    </xdr:from>
    <xdr:to>
      <xdr:col>25</xdr:col>
      <xdr:colOff>412837</xdr:colOff>
      <xdr:row>5</xdr:row>
      <xdr:rowOff>61308</xdr:rowOff>
    </xdr:to>
    <xdr:sp macro="" textlink="">
      <xdr:nvSpPr>
        <xdr:cNvPr id="42" name="Rectangle 41">
          <a:extLst>
            <a:ext uri="{FF2B5EF4-FFF2-40B4-BE49-F238E27FC236}">
              <a16:creationId xmlns:a16="http://schemas.microsoft.com/office/drawing/2014/main" id="{3FE0B209-48F0-4DC3-9448-2E742F3922C8}"/>
            </a:ext>
          </a:extLst>
        </xdr:cNvPr>
        <xdr:cNvSpPr/>
      </xdr:nvSpPr>
      <xdr:spPr>
        <a:xfrm>
          <a:off x="13851469" y="965209"/>
          <a:ext cx="1801368" cy="27432"/>
        </a:xfrm>
        <a:prstGeom prst="rect">
          <a:avLst/>
        </a:prstGeom>
        <a:solidFill>
          <a:srgbClr val="C94C4C"/>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19</xdr:col>
      <xdr:colOff>2</xdr:colOff>
      <xdr:row>15</xdr:row>
      <xdr:rowOff>84677</xdr:rowOff>
    </xdr:from>
    <xdr:to>
      <xdr:col>25</xdr:col>
      <xdr:colOff>274322</xdr:colOff>
      <xdr:row>15</xdr:row>
      <xdr:rowOff>112109</xdr:rowOff>
    </xdr:to>
    <xdr:sp macro="" textlink="">
      <xdr:nvSpPr>
        <xdr:cNvPr id="43" name="Rectangle 42">
          <a:extLst>
            <a:ext uri="{FF2B5EF4-FFF2-40B4-BE49-F238E27FC236}">
              <a16:creationId xmlns:a16="http://schemas.microsoft.com/office/drawing/2014/main" id="{70754478-696C-411E-A5D6-7470506E867E}"/>
            </a:ext>
          </a:extLst>
        </xdr:cNvPr>
        <xdr:cNvSpPr/>
      </xdr:nvSpPr>
      <xdr:spPr>
        <a:xfrm>
          <a:off x="11582402" y="2878677"/>
          <a:ext cx="3931920" cy="27432"/>
        </a:xfrm>
        <a:prstGeom prst="rect">
          <a:avLst/>
        </a:prstGeom>
        <a:solidFill>
          <a:srgbClr val="C94C4C"/>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19</xdr:col>
      <xdr:colOff>16935</xdr:colOff>
      <xdr:row>22</xdr:row>
      <xdr:rowOff>177808</xdr:rowOff>
    </xdr:from>
    <xdr:to>
      <xdr:col>25</xdr:col>
      <xdr:colOff>291255</xdr:colOff>
      <xdr:row>23</xdr:row>
      <xdr:rowOff>18974</xdr:rowOff>
    </xdr:to>
    <xdr:sp macro="" textlink="">
      <xdr:nvSpPr>
        <xdr:cNvPr id="44" name="Rectangle 43">
          <a:extLst>
            <a:ext uri="{FF2B5EF4-FFF2-40B4-BE49-F238E27FC236}">
              <a16:creationId xmlns:a16="http://schemas.microsoft.com/office/drawing/2014/main" id="{36DD4A47-4EE4-43DC-8E6D-2A7FA0505DAA}"/>
            </a:ext>
          </a:extLst>
        </xdr:cNvPr>
        <xdr:cNvSpPr/>
      </xdr:nvSpPr>
      <xdr:spPr>
        <a:xfrm>
          <a:off x="11599335" y="4275675"/>
          <a:ext cx="3931920" cy="27432"/>
        </a:xfrm>
        <a:prstGeom prst="rect">
          <a:avLst/>
        </a:prstGeom>
        <a:solidFill>
          <a:srgbClr val="E58A2B"/>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18</xdr:col>
      <xdr:colOff>609599</xdr:colOff>
      <xdr:row>30</xdr:row>
      <xdr:rowOff>59287</xdr:rowOff>
    </xdr:from>
    <xdr:to>
      <xdr:col>25</xdr:col>
      <xdr:colOff>274319</xdr:colOff>
      <xdr:row>30</xdr:row>
      <xdr:rowOff>86719</xdr:rowOff>
    </xdr:to>
    <xdr:sp macro="" textlink="">
      <xdr:nvSpPr>
        <xdr:cNvPr id="45" name="Rectangle 44">
          <a:extLst>
            <a:ext uri="{FF2B5EF4-FFF2-40B4-BE49-F238E27FC236}">
              <a16:creationId xmlns:a16="http://schemas.microsoft.com/office/drawing/2014/main" id="{32727D85-E01D-4B76-9840-608915D05F80}"/>
            </a:ext>
          </a:extLst>
        </xdr:cNvPr>
        <xdr:cNvSpPr/>
      </xdr:nvSpPr>
      <xdr:spPr>
        <a:xfrm>
          <a:off x="11582399" y="5647287"/>
          <a:ext cx="3931920" cy="27432"/>
        </a:xfrm>
        <a:prstGeom prst="rect">
          <a:avLst/>
        </a:prstGeom>
        <a:solidFill>
          <a:srgbClr val="C94C4C"/>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18</xdr:col>
      <xdr:colOff>609595</xdr:colOff>
      <xdr:row>37</xdr:row>
      <xdr:rowOff>118544</xdr:rowOff>
    </xdr:from>
    <xdr:to>
      <xdr:col>25</xdr:col>
      <xdr:colOff>274315</xdr:colOff>
      <xdr:row>37</xdr:row>
      <xdr:rowOff>145976</xdr:rowOff>
    </xdr:to>
    <xdr:sp macro="" textlink="">
      <xdr:nvSpPr>
        <xdr:cNvPr id="50" name="Rectangle 49">
          <a:extLst>
            <a:ext uri="{FF2B5EF4-FFF2-40B4-BE49-F238E27FC236}">
              <a16:creationId xmlns:a16="http://schemas.microsoft.com/office/drawing/2014/main" id="{00ED3F8A-68D4-47DC-8055-0E252391A207}"/>
            </a:ext>
          </a:extLst>
        </xdr:cNvPr>
        <xdr:cNvSpPr/>
      </xdr:nvSpPr>
      <xdr:spPr>
        <a:xfrm>
          <a:off x="11582395" y="7010411"/>
          <a:ext cx="3931920" cy="27432"/>
        </a:xfrm>
        <a:prstGeom prst="rect">
          <a:avLst/>
        </a:prstGeom>
        <a:solidFill>
          <a:srgbClr val="E58A2B"/>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84666</xdr:colOff>
      <xdr:row>14</xdr:row>
      <xdr:rowOff>25401</xdr:rowOff>
    </xdr:from>
    <xdr:to>
      <xdr:col>5</xdr:col>
      <xdr:colOff>493098</xdr:colOff>
      <xdr:row>28</xdr:row>
      <xdr:rowOff>160867</xdr:rowOff>
    </xdr:to>
    <xdr:graphicFrame macro="">
      <xdr:nvGraphicFramePr>
        <xdr:cNvPr id="19" name="Chart 18">
          <a:extLst>
            <a:ext uri="{FF2B5EF4-FFF2-40B4-BE49-F238E27FC236}">
              <a16:creationId xmlns:a16="http://schemas.microsoft.com/office/drawing/2014/main" id="{343FDF9C-6889-4130-9492-255A5E22E6B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592666</xdr:colOff>
      <xdr:row>14</xdr:row>
      <xdr:rowOff>42334</xdr:rowOff>
    </xdr:from>
    <xdr:to>
      <xdr:col>11</xdr:col>
      <xdr:colOff>373210</xdr:colOff>
      <xdr:row>28</xdr:row>
      <xdr:rowOff>177800</xdr:rowOff>
    </xdr:to>
    <xdr:graphicFrame macro="">
      <xdr:nvGraphicFramePr>
        <xdr:cNvPr id="21" name="Chart 20">
          <a:extLst>
            <a:ext uri="{FF2B5EF4-FFF2-40B4-BE49-F238E27FC236}">
              <a16:creationId xmlns:a16="http://schemas.microsoft.com/office/drawing/2014/main" id="{BAFAA630-3986-4631-B4B1-EDFCC2AF17A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11</xdr:col>
      <xdr:colOff>474133</xdr:colOff>
      <xdr:row>14</xdr:row>
      <xdr:rowOff>50801</xdr:rowOff>
    </xdr:from>
    <xdr:to>
      <xdr:col>18</xdr:col>
      <xdr:colOff>413173</xdr:colOff>
      <xdr:row>29</xdr:row>
      <xdr:rowOff>1</xdr:rowOff>
    </xdr:to>
    <xdr:graphicFrame macro="">
      <xdr:nvGraphicFramePr>
        <xdr:cNvPr id="51" name="Chart 50">
          <a:extLst>
            <a:ext uri="{FF2B5EF4-FFF2-40B4-BE49-F238E27FC236}">
              <a16:creationId xmlns:a16="http://schemas.microsoft.com/office/drawing/2014/main" id="{12BAD671-BC55-4347-931E-503B91FB0C6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101600</xdr:colOff>
      <xdr:row>29</xdr:row>
      <xdr:rowOff>101600</xdr:rowOff>
    </xdr:from>
    <xdr:to>
      <xdr:col>7</xdr:col>
      <xdr:colOff>580136</xdr:colOff>
      <xdr:row>44</xdr:row>
      <xdr:rowOff>50800</xdr:rowOff>
    </xdr:to>
    <xdr:graphicFrame macro="">
      <xdr:nvGraphicFramePr>
        <xdr:cNvPr id="66" name="Chart 65">
          <a:extLst>
            <a:ext uri="{FF2B5EF4-FFF2-40B4-BE49-F238E27FC236}">
              <a16:creationId xmlns:a16="http://schemas.microsoft.com/office/drawing/2014/main" id="{9D544E8B-325F-4B14-8909-2E699D7F17C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12</xdr:col>
      <xdr:colOff>575733</xdr:colOff>
      <xdr:row>29</xdr:row>
      <xdr:rowOff>101600</xdr:rowOff>
    </xdr:from>
    <xdr:to>
      <xdr:col>18</xdr:col>
      <xdr:colOff>411141</xdr:colOff>
      <xdr:row>44</xdr:row>
      <xdr:rowOff>50800</xdr:rowOff>
    </xdr:to>
    <xdr:graphicFrame macro="">
      <xdr:nvGraphicFramePr>
        <xdr:cNvPr id="67" name="Chart 66">
          <a:extLst>
            <a:ext uri="{FF2B5EF4-FFF2-40B4-BE49-F238E27FC236}">
              <a16:creationId xmlns:a16="http://schemas.microsoft.com/office/drawing/2014/main" id="{E9BD54CA-A281-4541-A5D6-0E71F8EA573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HILPA PATEL" refreshedDate="46279.666113078703" backgroundQuery="1" createdVersion="8" refreshedVersion="8" minRefreshableVersion="3" recordCount="0" supportSubquery="1" supportAdvancedDrill="1" xr:uid="{77411427-964E-4D4B-98F6-7570A9086D1D}">
  <cacheSource type="external" connectionId="7"/>
  <cacheFields count="3">
    <cacheField name="[vw_CustomerChurnAnalysis].[InternetService].[InternetService]" caption="InternetService" numFmtId="0" hierarchy="15" level="1">
      <sharedItems count="3">
        <s v="DSL"/>
        <s v="Fiber optic"/>
        <s v="No"/>
      </sharedItems>
    </cacheField>
    <cacheField name="[Measures].[Customer Churn Rate]" caption="Customer Churn Rate" numFmtId="0" hierarchy="58" level="32767"/>
    <cacheField name="[vw_CustomerChurnAnalysis].[PaymentMethod].[PaymentMethod]" caption="PaymentMethod" numFmtId="0" hierarchy="24" level="1">
      <sharedItems containsSemiMixedTypes="0" containsNonDate="0" containsString="0"/>
    </cacheField>
  </cacheFields>
  <cacheHierarchies count="71">
    <cacheHierarchy uniqueName="[vw_ChurnByContract].[Contract]" caption="Contract" attribute="1" defaultMemberUniqueName="[vw_ChurnByContract].[Contract].[All]" allUniqueName="[vw_ChurnByContract].[Contract].[All]" dimensionUniqueName="[vw_ChurnByContract]" displayFolder="" count="0" memberValueDatatype="130" unbalanced="0"/>
    <cacheHierarchy uniqueName="[vw_ChurnByContract].[TotalCustomers]" caption="TotalCustomers" attribute="1" defaultMemberUniqueName="[vw_ChurnByContract].[TotalCustomers].[All]" allUniqueName="[vw_ChurnByContract].[TotalCustomers].[All]" dimensionUniqueName="[vw_ChurnByContract]" displayFolder="" count="0" memberValueDatatype="20" unbalanced="0"/>
    <cacheHierarchy uniqueName="[vw_ChurnByContract].[ChurnedCustomers]" caption="ChurnedCustomers" attribute="1" defaultMemberUniqueName="[vw_ChurnByContract].[ChurnedCustomers].[All]" allUniqueName="[vw_ChurnByContract].[ChurnedCustomers].[All]" dimensionUniqueName="[vw_ChurnByContract]" displayFolder="" count="0" memberValueDatatype="20" unbalanced="0"/>
    <cacheHierarchy uniqueName="[vw_ChurnByContract].[ChurnRate]" caption="ChurnRate" attribute="1" defaultMemberUniqueName="[vw_ChurnByContract].[ChurnRate].[All]" allUniqueName="[vw_ChurnByContract].[ChurnRate].[All]" dimensionUniqueName="[vw_ChurnByContract]" displayFolder="" count="0" memberValueDatatype="5" unbalanced="0"/>
    <cacheHierarchy uniqueName="[vw_ChurnByTenure].[TenureGroup]" caption="TenureGroup" attribute="1" defaultMemberUniqueName="[vw_ChurnByTenure].[TenureGroup].[All]" allUniqueName="[vw_ChurnByTenure].[TenureGroup].[All]" dimensionUniqueName="[vw_ChurnByTenure]" displayFolder="" count="0" memberValueDatatype="130" unbalanced="0"/>
    <cacheHierarchy uniqueName="[vw_ChurnByTenure].[TotalCustomers]" caption="TotalCustomers" attribute="1" defaultMemberUniqueName="[vw_ChurnByTenure].[TotalCustomers].[All]" allUniqueName="[vw_ChurnByTenure].[TotalCustomers].[All]" dimensionUniqueName="[vw_ChurnByTenure]" displayFolder="" count="0" memberValueDatatype="20" unbalanced="0"/>
    <cacheHierarchy uniqueName="[vw_ChurnByTenure].[ChurnedCustomers]" caption="ChurnedCustomers" attribute="1" defaultMemberUniqueName="[vw_ChurnByTenure].[ChurnedCustomers].[All]" allUniqueName="[vw_ChurnByTenure].[ChurnedCustomers].[All]" dimensionUniqueName="[vw_ChurnByTenure]" displayFolder="" count="0" memberValueDatatype="20" unbalanced="0"/>
    <cacheHierarchy uniqueName="[vw_ChurnByTenure].[ChurnRate]" caption="ChurnRate" attribute="1" defaultMemberUniqueName="[vw_ChurnByTenure].[ChurnRate].[All]" allUniqueName="[vw_ChurnByTenure].[ChurnRate].[All]" dimensionUniqueName="[vw_ChurnByTenure]" displayFolder="" count="0" memberValueDatatype="5" unbalanced="0"/>
    <cacheHierarchy uniqueName="[vw_CustomerChurnAnalysis].[CustomerID]" caption="CustomerID" attribute="1" defaultMemberUniqueName="[vw_CustomerChurnAnalysis].[CustomerID].[All]" allUniqueName="[vw_CustomerChurnAnalysis].[CustomerID].[All]" dimensionUniqueName="[vw_CustomerChurnAnalysis]" displayFolder="" count="0" memberValueDatatype="130" unbalanced="0"/>
    <cacheHierarchy uniqueName="[vw_CustomerChurnAnalysis].[Gender]" caption="Gender" attribute="1" defaultMemberUniqueName="[vw_CustomerChurnAnalysis].[Gender].[All]" allUniqueName="[vw_CustomerChurnAnalysis].[Gender].[All]" dimensionUniqueName="[vw_CustomerChurnAnalysis]" displayFolder="" count="2" memberValueDatatype="130" unbalanced="0"/>
    <cacheHierarchy uniqueName="[vw_CustomerChurnAnalysis].[SeniorCitizen]" caption="SeniorCitizen" attribute="1" defaultMemberUniqueName="[vw_CustomerChurnAnalysis].[SeniorCitizen].[All]" allUniqueName="[vw_CustomerChurnAnalysis].[SeniorCitizen].[All]" dimensionUniqueName="[vw_CustomerChurnAnalysis]" displayFolder="" count="2" memberValueDatatype="11" unbalanced="0"/>
    <cacheHierarchy uniqueName="[vw_CustomerChurnAnalysis].[Partner]" caption="Partner" attribute="1" defaultMemberUniqueName="[vw_CustomerChurnAnalysis].[Partner].[All]" allUniqueName="[vw_CustomerChurnAnalysis].[Partner].[All]" dimensionUniqueName="[vw_CustomerChurnAnalysis]" displayFolder="" count="0" memberValueDatatype="130" unbalanced="0"/>
    <cacheHierarchy uniqueName="[vw_CustomerChurnAnalysis].[Dependents]" caption="Dependents" attribute="1" defaultMemberUniqueName="[vw_CustomerChurnAnalysis].[Dependents].[All]" allUniqueName="[vw_CustomerChurnAnalysis].[Dependents].[All]" dimensionUniqueName="[vw_CustomerChurnAnalysis]" displayFolder="" count="0" memberValueDatatype="130" unbalanced="0"/>
    <cacheHierarchy uniqueName="[vw_CustomerChurnAnalysis].[PhoneService]" caption="PhoneService" attribute="1" defaultMemberUniqueName="[vw_CustomerChurnAnalysis].[PhoneService].[All]" allUniqueName="[vw_CustomerChurnAnalysis].[PhoneService].[All]" dimensionUniqueName="[vw_CustomerChurnAnalysis]" displayFolder="" count="0" memberValueDatatype="130" unbalanced="0"/>
    <cacheHierarchy uniqueName="[vw_CustomerChurnAnalysis].[MultipleLines]" caption="MultipleLines" attribute="1" defaultMemberUniqueName="[vw_CustomerChurnAnalysis].[MultipleLines].[All]" allUniqueName="[vw_CustomerChurnAnalysis].[MultipleLines].[All]" dimensionUniqueName="[vw_CustomerChurnAnalysis]" displayFolder="" count="0" memberValueDatatype="130" unbalanced="0"/>
    <cacheHierarchy uniqueName="[vw_CustomerChurnAnalysis].[InternetService]" caption="InternetService" attribute="1" defaultMemberUniqueName="[vw_CustomerChurnAnalysis].[InternetService].[All]" allUniqueName="[vw_CustomerChurnAnalysis].[InternetService].[All]" dimensionUniqueName="[vw_CustomerChurnAnalysis]" displayFolder="" count="2" memberValueDatatype="130" unbalanced="0">
      <fieldsUsage count="2">
        <fieldUsage x="-1"/>
        <fieldUsage x="0"/>
      </fieldsUsage>
    </cacheHierarchy>
    <cacheHierarchy uniqueName="[vw_CustomerChurnAnalysis].[OnlineSecurity]" caption="OnlineSecurity" attribute="1" defaultMemberUniqueName="[vw_CustomerChurnAnalysis].[OnlineSecurity].[All]" allUniqueName="[vw_CustomerChurnAnalysis].[OnlineSecurity].[All]" dimensionUniqueName="[vw_CustomerChurnAnalysis]" displayFolder="" count="0" memberValueDatatype="130" unbalanced="0"/>
    <cacheHierarchy uniqueName="[vw_CustomerChurnAnalysis].[OnlineBackup]" caption="OnlineBackup" attribute="1" defaultMemberUniqueName="[vw_CustomerChurnAnalysis].[OnlineBackup].[All]" allUniqueName="[vw_CustomerChurnAnalysis].[OnlineBackup].[All]" dimensionUniqueName="[vw_CustomerChurnAnalysis]" displayFolder="" count="0" memberValueDatatype="130" unbalanced="0"/>
    <cacheHierarchy uniqueName="[vw_CustomerChurnAnalysis].[DeviceProtection]" caption="DeviceProtection" attribute="1" defaultMemberUniqueName="[vw_CustomerChurnAnalysis].[DeviceProtection].[All]" allUniqueName="[vw_CustomerChurnAnalysis].[DeviceProtection].[All]" dimensionUniqueName="[vw_CustomerChurnAnalysis]" displayFolder="" count="0" memberValueDatatype="130" unbalanced="0"/>
    <cacheHierarchy uniqueName="[vw_CustomerChurnAnalysis].[TechSupport]" caption="TechSupport" attribute="1" defaultMemberUniqueName="[vw_CustomerChurnAnalysis].[TechSupport].[All]" allUniqueName="[vw_CustomerChurnAnalysis].[TechSupport].[All]" dimensionUniqueName="[vw_CustomerChurnAnalysis]" displayFolder="" count="0" memberValueDatatype="130" unbalanced="0"/>
    <cacheHierarchy uniqueName="[vw_CustomerChurnAnalysis].[StreamingTV]" caption="StreamingTV" attribute="1" defaultMemberUniqueName="[vw_CustomerChurnAnalysis].[StreamingTV].[All]" allUniqueName="[vw_CustomerChurnAnalysis].[StreamingTV].[All]" dimensionUniqueName="[vw_CustomerChurnAnalysis]" displayFolder="" count="0" memberValueDatatype="130" unbalanced="0"/>
    <cacheHierarchy uniqueName="[vw_CustomerChurnAnalysis].[StreamingMovies]" caption="StreamingMovies" attribute="1" defaultMemberUniqueName="[vw_CustomerChurnAnalysis].[StreamingMovies].[All]" allUniqueName="[vw_CustomerChurnAnalysis].[StreamingMovies].[All]" dimensionUniqueName="[vw_CustomerChurnAnalysis]" displayFolder="" count="0" memberValueDatatype="130" unbalanced="0"/>
    <cacheHierarchy uniqueName="[vw_CustomerChurnAnalysis].[Contract]" caption="Contract" attribute="1" defaultMemberUniqueName="[vw_CustomerChurnAnalysis].[Contract].[All]" allUniqueName="[vw_CustomerChurnAnalysis].[Contract].[All]" dimensionUniqueName="[vw_CustomerChurnAnalysis]" displayFolder="" count="2" memberValueDatatype="130" unbalanced="0"/>
    <cacheHierarchy uniqueName="[vw_CustomerChurnAnalysis].[PaperlessBilling]" caption="PaperlessBilling" attribute="1" defaultMemberUniqueName="[vw_CustomerChurnAnalysis].[PaperlessBilling].[All]" allUniqueName="[vw_CustomerChurnAnalysis].[PaperlessBilling].[All]" dimensionUniqueName="[vw_CustomerChurnAnalysis]" displayFolder="" count="0" memberValueDatatype="130" unbalanced="0"/>
    <cacheHierarchy uniqueName="[vw_CustomerChurnAnalysis].[PaymentMethod]" caption="PaymentMethod" attribute="1" defaultMemberUniqueName="[vw_CustomerChurnAnalysis].[PaymentMethod].[All]" allUniqueName="[vw_CustomerChurnAnalysis].[PaymentMethod].[All]" dimensionUniqueName="[vw_CustomerChurnAnalysis]" displayFolder="" count="2" memberValueDatatype="130" unbalanced="0">
      <fieldsUsage count="2">
        <fieldUsage x="-1"/>
        <fieldUsage x="2"/>
      </fieldsUsage>
    </cacheHierarchy>
    <cacheHierarchy uniqueName="[vw_CustomerChurnAnalysis].[MonthlyCharges]" caption="MonthlyCharges" attribute="1" defaultMemberUniqueName="[vw_CustomerChurnAnalysis].[MonthlyCharges].[All]" allUniqueName="[vw_CustomerChurnAnalysis].[MonthlyCharges].[All]" dimensionUniqueName="[vw_CustomerChurnAnalysis]" displayFolder="" count="0" memberValueDatatype="5" unbalanced="0"/>
    <cacheHierarchy uniqueName="[vw_CustomerChurnAnalysis].[TotalCharges]" caption="TotalCharges" attribute="1" defaultMemberUniqueName="[vw_CustomerChurnAnalysis].[TotalCharges].[All]" allUniqueName="[vw_CustomerChurnAnalysis].[TotalCharges].[All]" dimensionUniqueName="[vw_CustomerChurnAnalysis]" displayFolder="" count="0" memberValueDatatype="5" unbalanced="0"/>
    <cacheHierarchy uniqueName="[vw_CustomerChurnAnalysis].[Tenure]" caption="Tenure" attribute="1" defaultMemberUniqueName="[vw_CustomerChurnAnalysis].[Tenure].[All]" allUniqueName="[vw_CustomerChurnAnalysis].[Tenure].[All]" dimensionUniqueName="[vw_CustomerChurnAnalysis]" displayFolder="" count="0" memberValueDatatype="20" unbalanced="0"/>
    <cacheHierarchy uniqueName="[vw_CustomerChurnAnalysis].[Churn]" caption="Churn" attribute="1" defaultMemberUniqueName="[vw_CustomerChurnAnalysis].[Churn].[All]" allUniqueName="[vw_CustomerChurnAnalysis].[Churn].[All]" dimensionUniqueName="[vw_CustomerChurnAnalysis]" displayFolder="" count="0" memberValueDatatype="130" unbalanced="0"/>
    <cacheHierarchy uniqueName="[vw_CustomerChurnAnalysis].[Monthly Charge Band]" caption="Monthly Charge Band" attribute="1" defaultMemberUniqueName="[vw_CustomerChurnAnalysis].[Monthly Charge Band].[All]" allUniqueName="[vw_CustomerChurnAnalysis].[Monthly Charge Band].[All]" dimensionUniqueName="[vw_CustomerChurnAnalysis]" displayFolder="" count="0" memberValueDatatype="130" unbalanced="0"/>
    <cacheHierarchy uniqueName="[vw_CustomerRisk].[CustomerID]" caption="CustomerID" attribute="1" defaultMemberUniqueName="[vw_CustomerRisk].[CustomerID].[All]" allUniqueName="[vw_CustomerRisk].[CustomerID].[All]" dimensionUniqueName="[vw_CustomerRisk]" displayFolder="" count="0" memberValueDatatype="130" unbalanced="0"/>
    <cacheHierarchy uniqueName="[vw_CustomerRisk].[Contract]" caption="Contract" attribute="1" defaultMemberUniqueName="[vw_CustomerRisk].[Contract].[All]" allUniqueName="[vw_CustomerRisk].[Contract].[All]" dimensionUniqueName="[vw_CustomerRisk]" displayFolder="" count="0" memberValueDatatype="130" unbalanced="0"/>
    <cacheHierarchy uniqueName="[vw_CustomerRisk].[Tenure]" caption="Tenure" attribute="1" defaultMemberUniqueName="[vw_CustomerRisk].[Tenure].[All]" allUniqueName="[vw_CustomerRisk].[Tenure].[All]" dimensionUniqueName="[vw_CustomerRisk]" displayFolder="" count="0" memberValueDatatype="20" unbalanced="0"/>
    <cacheHierarchy uniqueName="[vw_CustomerRisk].[MonthlyCharges]" caption="MonthlyCharges" attribute="1" defaultMemberUniqueName="[vw_CustomerRisk].[MonthlyCharges].[All]" allUniqueName="[vw_CustomerRisk].[MonthlyCharges].[All]" dimensionUniqueName="[vw_CustomerRisk]" displayFolder="" count="0" memberValueDatatype="5" unbalanced="0"/>
    <cacheHierarchy uniqueName="[vw_CustomerRisk].[Churn]" caption="Churn" attribute="1" defaultMemberUniqueName="[vw_CustomerRisk].[Churn].[All]" allUniqueName="[vw_CustomerRisk].[Churn].[All]" dimensionUniqueName="[vw_CustomerRisk]" displayFolder="" count="0" memberValueDatatype="130" unbalanced="0"/>
    <cacheHierarchy uniqueName="[vw_CustomerRisk].[ChurnStatus]" caption="ChurnStatus" attribute="1" defaultMemberUniqueName="[vw_CustomerRisk].[ChurnStatus].[All]" allUniqueName="[vw_CustomerRisk].[ChurnStatus].[All]" dimensionUniqueName="[vw_CustomerRisk]" displayFolder="" count="0" memberValueDatatype="130" unbalanced="0"/>
    <cacheHierarchy uniqueName="[vw_CustomerRisk].[RiskScore]" caption="RiskScore" attribute="1" defaultMemberUniqueName="[vw_CustomerRisk].[RiskScore].[All]" allUniqueName="[vw_CustomerRisk].[RiskScore].[All]" dimensionUniqueName="[vw_CustomerRisk]" displayFolder="" count="0" memberValueDatatype="20" unbalanced="0"/>
    <cacheHierarchy uniqueName="[vw_CustomerRisk].[RetentionRisk]" caption="RetentionRisk" attribute="1" defaultMemberUniqueName="[vw_CustomerRisk].[RetentionRisk].[All]" allUniqueName="[vw_CustomerRisk].[RetentionRisk].[All]" dimensionUniqueName="[vw_CustomerRisk]" displayFolder="" count="0" memberValueDatatype="130" unbalanced="0"/>
    <cacheHierarchy uniqueName="[vw_CustomerRisk].[EstimatedCustomerValue]" caption="EstimatedCustomerValue" attribute="1" defaultMemberUniqueName="[vw_CustomerRisk].[EstimatedCustomerValue].[All]" allUniqueName="[vw_CustomerRisk].[EstimatedCustomerValue].[All]" dimensionUniqueName="[vw_CustomerRisk]" displayFolder="" count="0" memberValueDatatype="5" unbalanced="0"/>
    <cacheHierarchy uniqueName="[vw_HighValueRiskCustomers].[CustomerID]" caption="CustomerID" attribute="1" defaultMemberUniqueName="[vw_HighValueRiskCustomers].[CustomerID].[All]" allUniqueName="[vw_HighValueRiskCustomers].[CustomerID].[All]" dimensionUniqueName="[vw_HighValueRiskCustomers]" displayFolder="" count="0" memberValueDatatype="130" unbalanced="0"/>
    <cacheHierarchy uniqueName="[vw_HighValueRiskCustomers].[Contract]" caption="Contract" attribute="1" defaultMemberUniqueName="[vw_HighValueRiskCustomers].[Contract].[All]" allUniqueName="[vw_HighValueRiskCustomers].[Contract].[All]" dimensionUniqueName="[vw_HighValueRiskCustomers]" displayFolder="" count="0" memberValueDatatype="130" unbalanced="0"/>
    <cacheHierarchy uniqueName="[vw_HighValueRiskCustomers].[Tenure]" caption="Tenure" attribute="1" defaultMemberUniqueName="[vw_HighValueRiskCustomers].[Tenure].[All]" allUniqueName="[vw_HighValueRiskCustomers].[Tenure].[All]" dimensionUniqueName="[vw_HighValueRiskCustomers]" displayFolder="" count="0" memberValueDatatype="20" unbalanced="0"/>
    <cacheHierarchy uniqueName="[vw_HighValueRiskCustomers].[MonthlyCharges]" caption="MonthlyCharges" attribute="1" defaultMemberUniqueName="[vw_HighValueRiskCustomers].[MonthlyCharges].[All]" allUniqueName="[vw_HighValueRiskCustomers].[MonthlyCharges].[All]" dimensionUniqueName="[vw_HighValueRiskCustomers]" displayFolder="" count="0" memberValueDatatype="5" unbalanced="0"/>
    <cacheHierarchy uniqueName="[vw_HighValueRiskCustomers].[ChurnStatus]" caption="ChurnStatus" attribute="1" defaultMemberUniqueName="[vw_HighValueRiskCustomers].[ChurnStatus].[All]" allUniqueName="[vw_HighValueRiskCustomers].[ChurnStatus].[All]" dimensionUniqueName="[vw_HighValueRiskCustomers]" displayFolder="" count="0" memberValueDatatype="130" unbalanced="0"/>
    <cacheHierarchy uniqueName="[vw_HighValueRiskCustomers].[RiskScore]" caption="RiskScore" attribute="1" defaultMemberUniqueName="[vw_HighValueRiskCustomers].[RiskScore].[All]" allUniqueName="[vw_HighValueRiskCustomers].[RiskScore].[All]" dimensionUniqueName="[vw_HighValueRiskCustomers]" displayFolder="" count="0" memberValueDatatype="20" unbalanced="0"/>
    <cacheHierarchy uniqueName="[vw_HighValueRiskCustomers].[RetentionRisk]" caption="RetentionRisk" attribute="1" defaultMemberUniqueName="[vw_HighValueRiskCustomers].[RetentionRisk].[All]" allUniqueName="[vw_HighValueRiskCustomers].[RetentionRisk].[All]" dimensionUniqueName="[vw_HighValueRiskCustomers]" displayFolder="" count="0" memberValueDatatype="130" unbalanced="0"/>
    <cacheHierarchy uniqueName="[vw_HighValueRiskCustomers].[EstimatedCustomerValue]" caption="EstimatedCustomerValue" attribute="1" defaultMemberUniqueName="[vw_HighValueRiskCustomers].[EstimatedCustomerValue].[All]" allUniqueName="[vw_HighValueRiskCustomers].[EstimatedCustomerValue].[All]" dimensionUniqueName="[vw_HighValueRiskCustomers]" displayFolder="" count="0" memberValueDatatype="5" unbalanced="0"/>
    <cacheHierarchy uniqueName="[Measures].[Count of CustomerID]" caption="Count of CustomerID" measure="1" displayFolder="" measureGroup="vw_CustomerChurnAnalysis" count="0">
      <extLst>
        <ext xmlns:x15="http://schemas.microsoft.com/office/spreadsheetml/2010/11/main" uri="{B97F6D7D-B522-45F9-BDA1-12C45D357490}">
          <x15:cacheHierarchy aggregatedColumn="8"/>
        </ext>
      </extLst>
    </cacheHierarchy>
    <cacheHierarchy uniqueName="[Measures].[Sum of MonthlyCharges]" caption="Sum of MonthlyCharges" measure="1" displayFolder="" measureGroup="vw_CustomerChurnAnalysis" count="0">
      <extLst>
        <ext xmlns:x15="http://schemas.microsoft.com/office/spreadsheetml/2010/11/main" uri="{B97F6D7D-B522-45F9-BDA1-12C45D357490}">
          <x15:cacheHierarchy aggregatedColumn="25"/>
        </ext>
      </extLst>
    </cacheHierarchy>
    <cacheHierarchy uniqueName="[Measures].[Average of MonthlyCharges]" caption="Average of MonthlyCharges" measure="1" displayFolder="" measureGroup="vw_CustomerChurnAnalysis" count="0">
      <extLst>
        <ext xmlns:x15="http://schemas.microsoft.com/office/spreadsheetml/2010/11/main" uri="{B97F6D7D-B522-45F9-BDA1-12C45D357490}">
          <x15:cacheHierarchy aggregatedColumn="25"/>
        </ext>
      </extLst>
    </cacheHierarchy>
    <cacheHierarchy uniqueName="[Measures].[Count of CustomerID 2]" caption="Count of CustomerID 2" measure="1" displayFolder="" measureGroup="vw_HighValueRiskCustomers" count="0">
      <extLst>
        <ext xmlns:x15="http://schemas.microsoft.com/office/spreadsheetml/2010/11/main" uri="{B97F6D7D-B522-45F9-BDA1-12C45D357490}">
          <x15:cacheHierarchy aggregatedColumn="39"/>
        </ext>
      </extLst>
    </cacheHierarchy>
    <cacheHierarchy uniqueName="[Measures].[Sum of EstimatedCustomerValue]" caption="Sum of EstimatedCustomerValue" measure="1" displayFolder="" measureGroup="vw_HighValueRiskCustomers" count="0">
      <extLst>
        <ext xmlns:x15="http://schemas.microsoft.com/office/spreadsheetml/2010/11/main" uri="{B97F6D7D-B522-45F9-BDA1-12C45D357490}">
          <x15:cacheHierarchy aggregatedColumn="46"/>
        </ext>
      </extLst>
    </cacheHierarchy>
    <cacheHierarchy uniqueName="[Measures].[Sum of Tenure]" caption="Sum of Tenure" measure="1" displayFolder="" measureGroup="vw_CustomerChurnAnalysis" count="0">
      <extLst>
        <ext xmlns:x15="http://schemas.microsoft.com/office/spreadsheetml/2010/11/main" uri="{B97F6D7D-B522-45F9-BDA1-12C45D357490}">
          <x15:cacheHierarchy aggregatedColumn="27"/>
        </ext>
      </extLst>
    </cacheHierarchy>
    <cacheHierarchy uniqueName="[Measures].[Average of Tenure]" caption="Average of Tenure" measure="1" displayFolder="" measureGroup="vw_CustomerChurnAnalysis" count="0">
      <extLst>
        <ext xmlns:x15="http://schemas.microsoft.com/office/spreadsheetml/2010/11/main" uri="{B97F6D7D-B522-45F9-BDA1-12C45D357490}">
          <x15:cacheHierarchy aggregatedColumn="27"/>
        </ext>
      </extLst>
    </cacheHierarchy>
    <cacheHierarchy uniqueName="[Measures].[Sum of ChurnRate]" caption="Sum of ChurnRate" measure="1" displayFolder="" measureGroup="vw_ChurnByContract" count="0">
      <extLst>
        <ext xmlns:x15="http://schemas.microsoft.com/office/spreadsheetml/2010/11/main" uri="{B97F6D7D-B522-45F9-BDA1-12C45D357490}">
          <x15:cacheHierarchy aggregatedColumn="3"/>
        </ext>
      </extLst>
    </cacheHierarchy>
    <cacheHierarchy uniqueName="[Measures].[Count of CustomerID 3]" caption="Count of CustomerID 3" measure="1" displayFolder="" measureGroup="vw_CustomerRisk" count="0">
      <extLst>
        <ext xmlns:x15="http://schemas.microsoft.com/office/spreadsheetml/2010/11/main" uri="{B97F6D7D-B522-45F9-BDA1-12C45D357490}">
          <x15:cacheHierarchy aggregatedColumn="30"/>
        </ext>
      </extLst>
    </cacheHierarchy>
    <cacheHierarchy uniqueName="[Measures].[Churn Rate]" caption="Churn Rate" measure="1" displayFolder="" measureGroup="vw_CustomerChurnAnalysis" count="0"/>
    <cacheHierarchy uniqueName="[Measures].[Contract Churn Rate]" caption="Contract Churn Rate" measure="1" displayFolder="" measureGroup="vw_ChurnByContract" count="0"/>
    <cacheHierarchy uniqueName="[Measures].[Customer Churn Rate]" caption="Customer Churn Rate" measure="1" displayFolder="" measureGroup="vw_CustomerChurnAnalysis" count="0" oneField="1">
      <fieldsUsage count="1">
        <fieldUsage x="1"/>
      </fieldsUsage>
    </cacheHierarchy>
    <cacheHierarchy uniqueName="[Measures].[Revenue Lost]" caption="Revenue Lost" measure="1" displayFolder="" measureGroup="vw_CustomerChurnAnalysis" count="0"/>
    <cacheHierarchy uniqueName="[Measures].[High-Value At-Risk Customers]" caption="High-Value At-Risk Customers" measure="1" displayFolder="" measureGroup="vw_CustomerChurnAnalysis" count="0"/>
    <cacheHierarchy uniqueName="[Measures].[Estimated Value At Risk]" caption="Estimated Value At Risk" measure="1" displayFolder="" measureGroup="vw_CustomerChurnAnalysis" count="0"/>
    <cacheHierarchy uniqueName="[Measures].[High Risk Customers]" caption="High Risk Customers" measure="1" displayFolder="" measureGroup="vw_CustomerChurnAnalysis" count="0"/>
    <cacheHierarchy uniqueName="[Measures].[Medium Risk Customers]" caption="Medium Risk Customers" measure="1" displayFolder="" measureGroup="vw_CustomerChurnAnalysis" count="0"/>
    <cacheHierarchy uniqueName="[Measures].[Low Risk Customers]" caption="Low Risk Customers" measure="1" displayFolder="" measureGroup="vw_CustomerChurnAnalysis" count="0"/>
    <cacheHierarchy uniqueName="[Measures].[__XL_Count vw_ChurnByContract]" caption="__XL_Count vw_ChurnByContract" measure="1" displayFolder="" measureGroup="vw_ChurnByContract" count="0" hidden="1"/>
    <cacheHierarchy uniqueName="[Measures].[__XL_Count vw_ChurnByTenure]" caption="__XL_Count vw_ChurnByTenure" measure="1" displayFolder="" measureGroup="vw_ChurnByTenure" count="0" hidden="1"/>
    <cacheHierarchy uniqueName="[Measures].[__XL_Count vw_CustomerChurnAnalysis]" caption="__XL_Count vw_CustomerChurnAnalysis" measure="1" displayFolder="" measureGroup="vw_CustomerChurnAnalysis" count="0" hidden="1"/>
    <cacheHierarchy uniqueName="[Measures].[__XL_Count vw_CustomerRisk]" caption="__XL_Count vw_CustomerRisk" measure="1" displayFolder="" measureGroup="vw_CustomerRisk" count="0" hidden="1"/>
    <cacheHierarchy uniqueName="[Measures].[__XL_Count vw_HighValueRiskCustomers]" caption="__XL_Count vw_HighValueRiskCustomers" measure="1" displayFolder="" measureGroup="vw_HighValueRiskCustomers" count="0" hidden="1"/>
    <cacheHierarchy uniqueName="[Measures].[__No measures defined]" caption="__No measures defined" measure="1" displayFolder="" count="0" hidden="1"/>
  </cacheHierarchies>
  <kpis count="0"/>
  <dimensions count="6">
    <dimension measure="1" name="Measures" uniqueName="[Measures]" caption="Measures"/>
    <dimension name="vw_ChurnByContract" uniqueName="[vw_ChurnByContract]" caption="vw_ChurnByContract"/>
    <dimension name="vw_ChurnByTenure" uniqueName="[vw_ChurnByTenure]" caption="vw_ChurnByTenure"/>
    <dimension name="vw_CustomerChurnAnalysis" uniqueName="[vw_CustomerChurnAnalysis]" caption="vw_CustomerChurnAnalysis"/>
    <dimension name="vw_CustomerRisk" uniqueName="[vw_CustomerRisk]" caption="vw_CustomerRisk"/>
    <dimension name="vw_HighValueRiskCustomers" uniqueName="[vw_HighValueRiskCustomers]" caption="vw_HighValueRiskCustomers"/>
  </dimensions>
  <measureGroups count="5">
    <measureGroup name="vw_ChurnByContract" caption="vw_ChurnByContract"/>
    <measureGroup name="vw_ChurnByTenure" caption="vw_ChurnByTenure"/>
    <measureGroup name="vw_CustomerChurnAnalysis" caption="vw_CustomerChurnAnalysis"/>
    <measureGroup name="vw_CustomerRisk" caption="vw_CustomerRisk"/>
    <measureGroup name="vw_HighValueRiskCustomers" caption="vw_HighValueRiskCustomers"/>
  </measureGroups>
  <maps count="5">
    <map measureGroup="0" dimension="1"/>
    <map measureGroup="1" dimension="2"/>
    <map measureGroup="2" dimension="3"/>
    <map measureGroup="3" dimension="4"/>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HILPA PATEL" refreshedDate="46279.666113425927" backgroundQuery="1" createdVersion="8" refreshedVersion="8" minRefreshableVersion="3" recordCount="0" supportSubquery="1" supportAdvancedDrill="1" xr:uid="{BCB87A79-22F2-4574-97E5-5F97C8F896FA}">
  <cacheSource type="external" connectionId="7"/>
  <cacheFields count="3">
    <cacheField name="[Measures].[Count of CustomerID]" caption="Count of CustomerID" numFmtId="0" hierarchy="47" level="32767"/>
    <cacheField name="[vw_CustomerChurnAnalysis].[Monthly Charge Band].[Monthly Charge Band]" caption="Monthly Charge Band" numFmtId="0" hierarchy="29" level="1">
      <sharedItems count="6">
        <s v="01 - $0-$20"/>
        <s v="02 - $20-$40"/>
        <s v="03 - $40-$60"/>
        <s v="04 - $60-$80"/>
        <s v="05 - $80-$100"/>
        <s v="06 - $100-$120"/>
      </sharedItems>
    </cacheField>
    <cacheField name="[vw_CustomerChurnAnalysis].[PaymentMethod].[PaymentMethod]" caption="PaymentMethod" numFmtId="0" hierarchy="24" level="1">
      <sharedItems containsSemiMixedTypes="0" containsNonDate="0" containsString="0"/>
    </cacheField>
  </cacheFields>
  <cacheHierarchies count="71">
    <cacheHierarchy uniqueName="[vw_ChurnByContract].[Contract]" caption="Contract" attribute="1" defaultMemberUniqueName="[vw_ChurnByContract].[Contract].[All]" allUniqueName="[vw_ChurnByContract].[Contract].[All]" dimensionUniqueName="[vw_ChurnByContract]" displayFolder="" count="0" memberValueDatatype="130" unbalanced="0"/>
    <cacheHierarchy uniqueName="[vw_ChurnByContract].[TotalCustomers]" caption="TotalCustomers" attribute="1" defaultMemberUniqueName="[vw_ChurnByContract].[TotalCustomers].[All]" allUniqueName="[vw_ChurnByContract].[TotalCustomers].[All]" dimensionUniqueName="[vw_ChurnByContract]" displayFolder="" count="0" memberValueDatatype="20" unbalanced="0"/>
    <cacheHierarchy uniqueName="[vw_ChurnByContract].[ChurnedCustomers]" caption="ChurnedCustomers" attribute="1" defaultMemberUniqueName="[vw_ChurnByContract].[ChurnedCustomers].[All]" allUniqueName="[vw_ChurnByContract].[ChurnedCustomers].[All]" dimensionUniqueName="[vw_ChurnByContract]" displayFolder="" count="0" memberValueDatatype="20" unbalanced="0"/>
    <cacheHierarchy uniqueName="[vw_ChurnByContract].[ChurnRate]" caption="ChurnRate" attribute="1" defaultMemberUniqueName="[vw_ChurnByContract].[ChurnRate].[All]" allUniqueName="[vw_ChurnByContract].[ChurnRate].[All]" dimensionUniqueName="[vw_ChurnByContract]" displayFolder="" count="0" memberValueDatatype="5" unbalanced="0"/>
    <cacheHierarchy uniqueName="[vw_ChurnByTenure].[TenureGroup]" caption="TenureGroup" attribute="1" defaultMemberUniqueName="[vw_ChurnByTenure].[TenureGroup].[All]" allUniqueName="[vw_ChurnByTenure].[TenureGroup].[All]" dimensionUniqueName="[vw_ChurnByTenure]" displayFolder="" count="0" memberValueDatatype="130" unbalanced="0"/>
    <cacheHierarchy uniqueName="[vw_ChurnByTenure].[TotalCustomers]" caption="TotalCustomers" attribute="1" defaultMemberUniqueName="[vw_ChurnByTenure].[TotalCustomers].[All]" allUniqueName="[vw_ChurnByTenure].[TotalCustomers].[All]" dimensionUniqueName="[vw_ChurnByTenure]" displayFolder="" count="0" memberValueDatatype="20" unbalanced="0"/>
    <cacheHierarchy uniqueName="[vw_ChurnByTenure].[ChurnedCustomers]" caption="ChurnedCustomers" attribute="1" defaultMemberUniqueName="[vw_ChurnByTenure].[ChurnedCustomers].[All]" allUniqueName="[vw_ChurnByTenure].[ChurnedCustomers].[All]" dimensionUniqueName="[vw_ChurnByTenure]" displayFolder="" count="0" memberValueDatatype="20" unbalanced="0"/>
    <cacheHierarchy uniqueName="[vw_ChurnByTenure].[ChurnRate]" caption="ChurnRate" attribute="1" defaultMemberUniqueName="[vw_ChurnByTenure].[ChurnRate].[All]" allUniqueName="[vw_ChurnByTenure].[ChurnRate].[All]" dimensionUniqueName="[vw_ChurnByTenure]" displayFolder="" count="0" memberValueDatatype="5" unbalanced="0"/>
    <cacheHierarchy uniqueName="[vw_CustomerChurnAnalysis].[CustomerID]" caption="CustomerID" attribute="1" defaultMemberUniqueName="[vw_CustomerChurnAnalysis].[CustomerID].[All]" allUniqueName="[vw_CustomerChurnAnalysis].[CustomerID].[All]" dimensionUniqueName="[vw_CustomerChurnAnalysis]" displayFolder="" count="0" memberValueDatatype="130" unbalanced="0"/>
    <cacheHierarchy uniqueName="[vw_CustomerChurnAnalysis].[Gender]" caption="Gender" attribute="1" defaultMemberUniqueName="[vw_CustomerChurnAnalysis].[Gender].[All]" allUniqueName="[vw_CustomerChurnAnalysis].[Gender].[All]" dimensionUniqueName="[vw_CustomerChurnAnalysis]" displayFolder="" count="2" memberValueDatatype="130" unbalanced="0"/>
    <cacheHierarchy uniqueName="[vw_CustomerChurnAnalysis].[SeniorCitizen]" caption="SeniorCitizen" attribute="1" defaultMemberUniqueName="[vw_CustomerChurnAnalysis].[SeniorCitizen].[All]" allUniqueName="[vw_CustomerChurnAnalysis].[SeniorCitizen].[All]" dimensionUniqueName="[vw_CustomerChurnAnalysis]" displayFolder="" count="2" memberValueDatatype="11" unbalanced="0"/>
    <cacheHierarchy uniqueName="[vw_CustomerChurnAnalysis].[Partner]" caption="Partner" attribute="1" defaultMemberUniqueName="[vw_CustomerChurnAnalysis].[Partner].[All]" allUniqueName="[vw_CustomerChurnAnalysis].[Partner].[All]" dimensionUniqueName="[vw_CustomerChurnAnalysis]" displayFolder="" count="0" memberValueDatatype="130" unbalanced="0"/>
    <cacheHierarchy uniqueName="[vw_CustomerChurnAnalysis].[Dependents]" caption="Dependents" attribute="1" defaultMemberUniqueName="[vw_CustomerChurnAnalysis].[Dependents].[All]" allUniqueName="[vw_CustomerChurnAnalysis].[Dependents].[All]" dimensionUniqueName="[vw_CustomerChurnAnalysis]" displayFolder="" count="0" memberValueDatatype="130" unbalanced="0"/>
    <cacheHierarchy uniqueName="[vw_CustomerChurnAnalysis].[PhoneService]" caption="PhoneService" attribute="1" defaultMemberUniqueName="[vw_CustomerChurnAnalysis].[PhoneService].[All]" allUniqueName="[vw_CustomerChurnAnalysis].[PhoneService].[All]" dimensionUniqueName="[vw_CustomerChurnAnalysis]" displayFolder="" count="0" memberValueDatatype="130" unbalanced="0"/>
    <cacheHierarchy uniqueName="[vw_CustomerChurnAnalysis].[MultipleLines]" caption="MultipleLines" attribute="1" defaultMemberUniqueName="[vw_CustomerChurnAnalysis].[MultipleLines].[All]" allUniqueName="[vw_CustomerChurnAnalysis].[MultipleLines].[All]" dimensionUniqueName="[vw_CustomerChurnAnalysis]" displayFolder="" count="0" memberValueDatatype="130" unbalanced="0"/>
    <cacheHierarchy uniqueName="[vw_CustomerChurnAnalysis].[InternetService]" caption="InternetService" attribute="1" defaultMemberUniqueName="[vw_CustomerChurnAnalysis].[InternetService].[All]" allUniqueName="[vw_CustomerChurnAnalysis].[InternetService].[All]" dimensionUniqueName="[vw_CustomerChurnAnalysis]" displayFolder="" count="2" memberValueDatatype="130" unbalanced="0"/>
    <cacheHierarchy uniqueName="[vw_CustomerChurnAnalysis].[OnlineSecurity]" caption="OnlineSecurity" attribute="1" defaultMemberUniqueName="[vw_CustomerChurnAnalysis].[OnlineSecurity].[All]" allUniqueName="[vw_CustomerChurnAnalysis].[OnlineSecurity].[All]" dimensionUniqueName="[vw_CustomerChurnAnalysis]" displayFolder="" count="0" memberValueDatatype="130" unbalanced="0"/>
    <cacheHierarchy uniqueName="[vw_CustomerChurnAnalysis].[OnlineBackup]" caption="OnlineBackup" attribute="1" defaultMemberUniqueName="[vw_CustomerChurnAnalysis].[OnlineBackup].[All]" allUniqueName="[vw_CustomerChurnAnalysis].[OnlineBackup].[All]" dimensionUniqueName="[vw_CustomerChurnAnalysis]" displayFolder="" count="0" memberValueDatatype="130" unbalanced="0"/>
    <cacheHierarchy uniqueName="[vw_CustomerChurnAnalysis].[DeviceProtection]" caption="DeviceProtection" attribute="1" defaultMemberUniqueName="[vw_CustomerChurnAnalysis].[DeviceProtection].[All]" allUniqueName="[vw_CustomerChurnAnalysis].[DeviceProtection].[All]" dimensionUniqueName="[vw_CustomerChurnAnalysis]" displayFolder="" count="0" memberValueDatatype="130" unbalanced="0"/>
    <cacheHierarchy uniqueName="[vw_CustomerChurnAnalysis].[TechSupport]" caption="TechSupport" attribute="1" defaultMemberUniqueName="[vw_CustomerChurnAnalysis].[TechSupport].[All]" allUniqueName="[vw_CustomerChurnAnalysis].[TechSupport].[All]" dimensionUniqueName="[vw_CustomerChurnAnalysis]" displayFolder="" count="0" memberValueDatatype="130" unbalanced="0"/>
    <cacheHierarchy uniqueName="[vw_CustomerChurnAnalysis].[StreamingTV]" caption="StreamingTV" attribute="1" defaultMemberUniqueName="[vw_CustomerChurnAnalysis].[StreamingTV].[All]" allUniqueName="[vw_CustomerChurnAnalysis].[StreamingTV].[All]" dimensionUniqueName="[vw_CustomerChurnAnalysis]" displayFolder="" count="0" memberValueDatatype="130" unbalanced="0"/>
    <cacheHierarchy uniqueName="[vw_CustomerChurnAnalysis].[StreamingMovies]" caption="StreamingMovies" attribute="1" defaultMemberUniqueName="[vw_CustomerChurnAnalysis].[StreamingMovies].[All]" allUniqueName="[vw_CustomerChurnAnalysis].[StreamingMovies].[All]" dimensionUniqueName="[vw_CustomerChurnAnalysis]" displayFolder="" count="0" memberValueDatatype="130" unbalanced="0"/>
    <cacheHierarchy uniqueName="[vw_CustomerChurnAnalysis].[Contract]" caption="Contract" attribute="1" defaultMemberUniqueName="[vw_CustomerChurnAnalysis].[Contract].[All]" allUniqueName="[vw_CustomerChurnAnalysis].[Contract].[All]" dimensionUniqueName="[vw_CustomerChurnAnalysis]" displayFolder="" count="2" memberValueDatatype="130" unbalanced="0"/>
    <cacheHierarchy uniqueName="[vw_CustomerChurnAnalysis].[PaperlessBilling]" caption="PaperlessBilling" attribute="1" defaultMemberUniqueName="[vw_CustomerChurnAnalysis].[PaperlessBilling].[All]" allUniqueName="[vw_CustomerChurnAnalysis].[PaperlessBilling].[All]" dimensionUniqueName="[vw_CustomerChurnAnalysis]" displayFolder="" count="0" memberValueDatatype="130" unbalanced="0"/>
    <cacheHierarchy uniqueName="[vw_CustomerChurnAnalysis].[PaymentMethod]" caption="PaymentMethod" attribute="1" defaultMemberUniqueName="[vw_CustomerChurnAnalysis].[PaymentMethod].[All]" allUniqueName="[vw_CustomerChurnAnalysis].[PaymentMethod].[All]" dimensionUniqueName="[vw_CustomerChurnAnalysis]" displayFolder="" count="2" memberValueDatatype="130" unbalanced="0">
      <fieldsUsage count="2">
        <fieldUsage x="-1"/>
        <fieldUsage x="2"/>
      </fieldsUsage>
    </cacheHierarchy>
    <cacheHierarchy uniqueName="[vw_CustomerChurnAnalysis].[MonthlyCharges]" caption="MonthlyCharges" attribute="1" defaultMemberUniqueName="[vw_CustomerChurnAnalysis].[MonthlyCharges].[All]" allUniqueName="[vw_CustomerChurnAnalysis].[MonthlyCharges].[All]" dimensionUniqueName="[vw_CustomerChurnAnalysis]" displayFolder="" count="0" memberValueDatatype="5" unbalanced="0"/>
    <cacheHierarchy uniqueName="[vw_CustomerChurnAnalysis].[TotalCharges]" caption="TotalCharges" attribute="1" defaultMemberUniqueName="[vw_CustomerChurnAnalysis].[TotalCharges].[All]" allUniqueName="[vw_CustomerChurnAnalysis].[TotalCharges].[All]" dimensionUniqueName="[vw_CustomerChurnAnalysis]" displayFolder="" count="0" memberValueDatatype="5" unbalanced="0"/>
    <cacheHierarchy uniqueName="[vw_CustomerChurnAnalysis].[Tenure]" caption="Tenure" attribute="1" defaultMemberUniqueName="[vw_CustomerChurnAnalysis].[Tenure].[All]" allUniqueName="[vw_CustomerChurnAnalysis].[Tenure].[All]" dimensionUniqueName="[vw_CustomerChurnAnalysis]" displayFolder="" count="0" memberValueDatatype="20" unbalanced="0"/>
    <cacheHierarchy uniqueName="[vw_CustomerChurnAnalysis].[Churn]" caption="Churn" attribute="1" defaultMemberUniqueName="[vw_CustomerChurnAnalysis].[Churn].[All]" allUniqueName="[vw_CustomerChurnAnalysis].[Churn].[All]" dimensionUniqueName="[vw_CustomerChurnAnalysis]" displayFolder="" count="0" memberValueDatatype="130" unbalanced="0"/>
    <cacheHierarchy uniqueName="[vw_CustomerChurnAnalysis].[Monthly Charge Band]" caption="Monthly Charge Band" attribute="1" defaultMemberUniqueName="[vw_CustomerChurnAnalysis].[Monthly Charge Band].[All]" allUniqueName="[vw_CustomerChurnAnalysis].[Monthly Charge Band].[All]" dimensionUniqueName="[vw_CustomerChurnAnalysis]" displayFolder="" count="2" memberValueDatatype="130" unbalanced="0">
      <fieldsUsage count="2">
        <fieldUsage x="-1"/>
        <fieldUsage x="1"/>
      </fieldsUsage>
    </cacheHierarchy>
    <cacheHierarchy uniqueName="[vw_CustomerRisk].[CustomerID]" caption="CustomerID" attribute="1" defaultMemberUniqueName="[vw_CustomerRisk].[CustomerID].[All]" allUniqueName="[vw_CustomerRisk].[CustomerID].[All]" dimensionUniqueName="[vw_CustomerRisk]" displayFolder="" count="0" memberValueDatatype="130" unbalanced="0"/>
    <cacheHierarchy uniqueName="[vw_CustomerRisk].[Contract]" caption="Contract" attribute="1" defaultMemberUniqueName="[vw_CustomerRisk].[Contract].[All]" allUniqueName="[vw_CustomerRisk].[Contract].[All]" dimensionUniqueName="[vw_CustomerRisk]" displayFolder="" count="0" memberValueDatatype="130" unbalanced="0"/>
    <cacheHierarchy uniqueName="[vw_CustomerRisk].[Tenure]" caption="Tenure" attribute="1" defaultMemberUniqueName="[vw_CustomerRisk].[Tenure].[All]" allUniqueName="[vw_CustomerRisk].[Tenure].[All]" dimensionUniqueName="[vw_CustomerRisk]" displayFolder="" count="0" memberValueDatatype="20" unbalanced="0"/>
    <cacheHierarchy uniqueName="[vw_CustomerRisk].[MonthlyCharges]" caption="MonthlyCharges" attribute="1" defaultMemberUniqueName="[vw_CustomerRisk].[MonthlyCharges].[All]" allUniqueName="[vw_CustomerRisk].[MonthlyCharges].[All]" dimensionUniqueName="[vw_CustomerRisk]" displayFolder="" count="0" memberValueDatatype="5" unbalanced="0"/>
    <cacheHierarchy uniqueName="[vw_CustomerRisk].[Churn]" caption="Churn" attribute="1" defaultMemberUniqueName="[vw_CustomerRisk].[Churn].[All]" allUniqueName="[vw_CustomerRisk].[Churn].[All]" dimensionUniqueName="[vw_CustomerRisk]" displayFolder="" count="0" memberValueDatatype="130" unbalanced="0"/>
    <cacheHierarchy uniqueName="[vw_CustomerRisk].[ChurnStatus]" caption="ChurnStatus" attribute="1" defaultMemberUniqueName="[vw_CustomerRisk].[ChurnStatus].[All]" allUniqueName="[vw_CustomerRisk].[ChurnStatus].[All]" dimensionUniqueName="[vw_CustomerRisk]" displayFolder="" count="0" memberValueDatatype="130" unbalanced="0"/>
    <cacheHierarchy uniqueName="[vw_CustomerRisk].[RiskScore]" caption="RiskScore" attribute="1" defaultMemberUniqueName="[vw_CustomerRisk].[RiskScore].[All]" allUniqueName="[vw_CustomerRisk].[RiskScore].[All]" dimensionUniqueName="[vw_CustomerRisk]" displayFolder="" count="0" memberValueDatatype="20" unbalanced="0"/>
    <cacheHierarchy uniqueName="[vw_CustomerRisk].[RetentionRisk]" caption="RetentionRisk" attribute="1" defaultMemberUniqueName="[vw_CustomerRisk].[RetentionRisk].[All]" allUniqueName="[vw_CustomerRisk].[RetentionRisk].[All]" dimensionUniqueName="[vw_CustomerRisk]" displayFolder="" count="0" memberValueDatatype="130" unbalanced="0"/>
    <cacheHierarchy uniqueName="[vw_CustomerRisk].[EstimatedCustomerValue]" caption="EstimatedCustomerValue" attribute="1" defaultMemberUniqueName="[vw_CustomerRisk].[EstimatedCustomerValue].[All]" allUniqueName="[vw_CustomerRisk].[EstimatedCustomerValue].[All]" dimensionUniqueName="[vw_CustomerRisk]" displayFolder="" count="0" memberValueDatatype="5" unbalanced="0"/>
    <cacheHierarchy uniqueName="[vw_HighValueRiskCustomers].[CustomerID]" caption="CustomerID" attribute="1" defaultMemberUniqueName="[vw_HighValueRiskCustomers].[CustomerID].[All]" allUniqueName="[vw_HighValueRiskCustomers].[CustomerID].[All]" dimensionUniqueName="[vw_HighValueRiskCustomers]" displayFolder="" count="0" memberValueDatatype="130" unbalanced="0"/>
    <cacheHierarchy uniqueName="[vw_HighValueRiskCustomers].[Contract]" caption="Contract" attribute="1" defaultMemberUniqueName="[vw_HighValueRiskCustomers].[Contract].[All]" allUniqueName="[vw_HighValueRiskCustomers].[Contract].[All]" dimensionUniqueName="[vw_HighValueRiskCustomers]" displayFolder="" count="0" memberValueDatatype="130" unbalanced="0"/>
    <cacheHierarchy uniqueName="[vw_HighValueRiskCustomers].[Tenure]" caption="Tenure" attribute="1" defaultMemberUniqueName="[vw_HighValueRiskCustomers].[Tenure].[All]" allUniqueName="[vw_HighValueRiskCustomers].[Tenure].[All]" dimensionUniqueName="[vw_HighValueRiskCustomers]" displayFolder="" count="0" memberValueDatatype="20" unbalanced="0"/>
    <cacheHierarchy uniqueName="[vw_HighValueRiskCustomers].[MonthlyCharges]" caption="MonthlyCharges" attribute="1" defaultMemberUniqueName="[vw_HighValueRiskCustomers].[MonthlyCharges].[All]" allUniqueName="[vw_HighValueRiskCustomers].[MonthlyCharges].[All]" dimensionUniqueName="[vw_HighValueRiskCustomers]" displayFolder="" count="0" memberValueDatatype="5" unbalanced="0"/>
    <cacheHierarchy uniqueName="[vw_HighValueRiskCustomers].[ChurnStatus]" caption="ChurnStatus" attribute="1" defaultMemberUniqueName="[vw_HighValueRiskCustomers].[ChurnStatus].[All]" allUniqueName="[vw_HighValueRiskCustomers].[ChurnStatus].[All]" dimensionUniqueName="[vw_HighValueRiskCustomers]" displayFolder="" count="0" memberValueDatatype="130" unbalanced="0"/>
    <cacheHierarchy uniqueName="[vw_HighValueRiskCustomers].[RiskScore]" caption="RiskScore" attribute="1" defaultMemberUniqueName="[vw_HighValueRiskCustomers].[RiskScore].[All]" allUniqueName="[vw_HighValueRiskCustomers].[RiskScore].[All]" dimensionUniqueName="[vw_HighValueRiskCustomers]" displayFolder="" count="0" memberValueDatatype="20" unbalanced="0"/>
    <cacheHierarchy uniqueName="[vw_HighValueRiskCustomers].[RetentionRisk]" caption="RetentionRisk" attribute="1" defaultMemberUniqueName="[vw_HighValueRiskCustomers].[RetentionRisk].[All]" allUniqueName="[vw_HighValueRiskCustomers].[RetentionRisk].[All]" dimensionUniqueName="[vw_HighValueRiskCustomers]" displayFolder="" count="0" memberValueDatatype="130" unbalanced="0"/>
    <cacheHierarchy uniqueName="[vw_HighValueRiskCustomers].[EstimatedCustomerValue]" caption="EstimatedCustomerValue" attribute="1" defaultMemberUniqueName="[vw_HighValueRiskCustomers].[EstimatedCustomerValue].[All]" allUniqueName="[vw_HighValueRiskCustomers].[EstimatedCustomerValue].[All]" dimensionUniqueName="[vw_HighValueRiskCustomers]" displayFolder="" count="0" memberValueDatatype="5" unbalanced="0"/>
    <cacheHierarchy uniqueName="[Measures].[Count of CustomerID]" caption="Count of CustomerID" measure="1" displayFolder="" measureGroup="vw_CustomerChurnAnalysis" count="0" oneField="1">
      <fieldsUsage count="1">
        <fieldUsage x="0"/>
      </fieldsUsage>
      <extLst>
        <ext xmlns:x15="http://schemas.microsoft.com/office/spreadsheetml/2010/11/main" uri="{B97F6D7D-B522-45F9-BDA1-12C45D357490}">
          <x15:cacheHierarchy aggregatedColumn="8"/>
        </ext>
      </extLst>
    </cacheHierarchy>
    <cacheHierarchy uniqueName="[Measures].[Sum of MonthlyCharges]" caption="Sum of MonthlyCharges" measure="1" displayFolder="" measureGroup="vw_CustomerChurnAnalysis" count="0">
      <extLst>
        <ext xmlns:x15="http://schemas.microsoft.com/office/spreadsheetml/2010/11/main" uri="{B97F6D7D-B522-45F9-BDA1-12C45D357490}">
          <x15:cacheHierarchy aggregatedColumn="25"/>
        </ext>
      </extLst>
    </cacheHierarchy>
    <cacheHierarchy uniqueName="[Measures].[Average of MonthlyCharges]" caption="Average of MonthlyCharges" measure="1" displayFolder="" measureGroup="vw_CustomerChurnAnalysis" count="0">
      <extLst>
        <ext xmlns:x15="http://schemas.microsoft.com/office/spreadsheetml/2010/11/main" uri="{B97F6D7D-B522-45F9-BDA1-12C45D357490}">
          <x15:cacheHierarchy aggregatedColumn="25"/>
        </ext>
      </extLst>
    </cacheHierarchy>
    <cacheHierarchy uniqueName="[Measures].[Count of CustomerID 2]" caption="Count of CustomerID 2" measure="1" displayFolder="" measureGroup="vw_HighValueRiskCustomers" count="0">
      <extLst>
        <ext xmlns:x15="http://schemas.microsoft.com/office/spreadsheetml/2010/11/main" uri="{B97F6D7D-B522-45F9-BDA1-12C45D357490}">
          <x15:cacheHierarchy aggregatedColumn="39"/>
        </ext>
      </extLst>
    </cacheHierarchy>
    <cacheHierarchy uniqueName="[Measures].[Sum of EstimatedCustomerValue]" caption="Sum of EstimatedCustomerValue" measure="1" displayFolder="" measureGroup="vw_HighValueRiskCustomers" count="0">
      <extLst>
        <ext xmlns:x15="http://schemas.microsoft.com/office/spreadsheetml/2010/11/main" uri="{B97F6D7D-B522-45F9-BDA1-12C45D357490}">
          <x15:cacheHierarchy aggregatedColumn="46"/>
        </ext>
      </extLst>
    </cacheHierarchy>
    <cacheHierarchy uniqueName="[Measures].[Sum of Tenure]" caption="Sum of Tenure" measure="1" displayFolder="" measureGroup="vw_CustomerChurnAnalysis" count="0">
      <extLst>
        <ext xmlns:x15="http://schemas.microsoft.com/office/spreadsheetml/2010/11/main" uri="{B97F6D7D-B522-45F9-BDA1-12C45D357490}">
          <x15:cacheHierarchy aggregatedColumn="27"/>
        </ext>
      </extLst>
    </cacheHierarchy>
    <cacheHierarchy uniqueName="[Measures].[Average of Tenure]" caption="Average of Tenure" measure="1" displayFolder="" measureGroup="vw_CustomerChurnAnalysis" count="0">
      <extLst>
        <ext xmlns:x15="http://schemas.microsoft.com/office/spreadsheetml/2010/11/main" uri="{B97F6D7D-B522-45F9-BDA1-12C45D357490}">
          <x15:cacheHierarchy aggregatedColumn="27"/>
        </ext>
      </extLst>
    </cacheHierarchy>
    <cacheHierarchy uniqueName="[Measures].[Sum of ChurnRate]" caption="Sum of ChurnRate" measure="1" displayFolder="" measureGroup="vw_ChurnByContract" count="0">
      <extLst>
        <ext xmlns:x15="http://schemas.microsoft.com/office/spreadsheetml/2010/11/main" uri="{B97F6D7D-B522-45F9-BDA1-12C45D357490}">
          <x15:cacheHierarchy aggregatedColumn="3"/>
        </ext>
      </extLst>
    </cacheHierarchy>
    <cacheHierarchy uniqueName="[Measures].[Count of CustomerID 3]" caption="Count of CustomerID 3" measure="1" displayFolder="" measureGroup="vw_CustomerRisk" count="0">
      <extLst>
        <ext xmlns:x15="http://schemas.microsoft.com/office/spreadsheetml/2010/11/main" uri="{B97F6D7D-B522-45F9-BDA1-12C45D357490}">
          <x15:cacheHierarchy aggregatedColumn="30"/>
        </ext>
      </extLst>
    </cacheHierarchy>
    <cacheHierarchy uniqueName="[Measures].[Churn Rate]" caption="Churn Rate" measure="1" displayFolder="" measureGroup="vw_CustomerChurnAnalysis" count="0"/>
    <cacheHierarchy uniqueName="[Measures].[Contract Churn Rate]" caption="Contract Churn Rate" measure="1" displayFolder="" measureGroup="vw_ChurnByContract" count="0"/>
    <cacheHierarchy uniqueName="[Measures].[Customer Churn Rate]" caption="Customer Churn Rate" measure="1" displayFolder="" measureGroup="vw_CustomerChurnAnalysis" count="0"/>
    <cacheHierarchy uniqueName="[Measures].[Revenue Lost]" caption="Revenue Lost" measure="1" displayFolder="" measureGroup="vw_CustomerChurnAnalysis" count="0"/>
    <cacheHierarchy uniqueName="[Measures].[High-Value At-Risk Customers]" caption="High-Value At-Risk Customers" measure="1" displayFolder="" measureGroup="vw_CustomerChurnAnalysis" count="0"/>
    <cacheHierarchy uniqueName="[Measures].[Estimated Value At Risk]" caption="Estimated Value At Risk" measure="1" displayFolder="" measureGroup="vw_CustomerChurnAnalysis" count="0"/>
    <cacheHierarchy uniqueName="[Measures].[High Risk Customers]" caption="High Risk Customers" measure="1" displayFolder="" measureGroup="vw_CustomerChurnAnalysis" count="0"/>
    <cacheHierarchy uniqueName="[Measures].[Medium Risk Customers]" caption="Medium Risk Customers" measure="1" displayFolder="" measureGroup="vw_CustomerChurnAnalysis" count="0"/>
    <cacheHierarchy uniqueName="[Measures].[Low Risk Customers]" caption="Low Risk Customers" measure="1" displayFolder="" measureGroup="vw_CustomerChurnAnalysis" count="0"/>
    <cacheHierarchy uniqueName="[Measures].[__XL_Count vw_ChurnByContract]" caption="__XL_Count vw_ChurnByContract" measure="1" displayFolder="" measureGroup="vw_ChurnByContract" count="0" hidden="1"/>
    <cacheHierarchy uniqueName="[Measures].[__XL_Count vw_ChurnByTenure]" caption="__XL_Count vw_ChurnByTenure" measure="1" displayFolder="" measureGroup="vw_ChurnByTenure" count="0" hidden="1"/>
    <cacheHierarchy uniqueName="[Measures].[__XL_Count vw_CustomerChurnAnalysis]" caption="__XL_Count vw_CustomerChurnAnalysis" measure="1" displayFolder="" measureGroup="vw_CustomerChurnAnalysis" count="0" hidden="1"/>
    <cacheHierarchy uniqueName="[Measures].[__XL_Count vw_CustomerRisk]" caption="__XL_Count vw_CustomerRisk" measure="1" displayFolder="" measureGroup="vw_CustomerRisk" count="0" hidden="1"/>
    <cacheHierarchy uniqueName="[Measures].[__XL_Count vw_HighValueRiskCustomers]" caption="__XL_Count vw_HighValueRiskCustomers" measure="1" displayFolder="" measureGroup="vw_HighValueRiskCustomers" count="0" hidden="1"/>
    <cacheHierarchy uniqueName="[Measures].[__No measures defined]" caption="__No measures defined" measure="1" displayFolder="" count="0" hidden="1"/>
  </cacheHierarchies>
  <kpis count="0"/>
  <dimensions count="6">
    <dimension measure="1" name="Measures" uniqueName="[Measures]" caption="Measures"/>
    <dimension name="vw_ChurnByContract" uniqueName="[vw_ChurnByContract]" caption="vw_ChurnByContract"/>
    <dimension name="vw_ChurnByTenure" uniqueName="[vw_ChurnByTenure]" caption="vw_ChurnByTenure"/>
    <dimension name="vw_CustomerChurnAnalysis" uniqueName="[vw_CustomerChurnAnalysis]" caption="vw_CustomerChurnAnalysis"/>
    <dimension name="vw_CustomerRisk" uniqueName="[vw_CustomerRisk]" caption="vw_CustomerRisk"/>
    <dimension name="vw_HighValueRiskCustomers" uniqueName="[vw_HighValueRiskCustomers]" caption="vw_HighValueRiskCustomers"/>
  </dimensions>
  <measureGroups count="5">
    <measureGroup name="vw_ChurnByContract" caption="vw_ChurnByContract"/>
    <measureGroup name="vw_ChurnByTenure" caption="vw_ChurnByTenure"/>
    <measureGroup name="vw_CustomerChurnAnalysis" caption="vw_CustomerChurnAnalysis"/>
    <measureGroup name="vw_CustomerRisk" caption="vw_CustomerRisk"/>
    <measureGroup name="vw_HighValueRiskCustomers" caption="vw_HighValueRiskCustomers"/>
  </measureGroups>
  <maps count="5">
    <map measureGroup="0" dimension="1"/>
    <map measureGroup="1" dimension="2"/>
    <map measureGroup="2" dimension="3"/>
    <map measureGroup="3" dimension="4"/>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HILPA PATEL" refreshedDate="46279.666114004627" backgroundQuery="1" createdVersion="8" refreshedVersion="8" minRefreshableVersion="3" recordCount="0" supportSubquery="1" supportAdvancedDrill="1" xr:uid="{B7628361-1297-48EE-99C0-C426682EB6EF}">
  <cacheSource type="external" connectionId="7"/>
  <cacheFields count="3">
    <cacheField name="[Measures].[Revenue Lost]" caption="Revenue Lost" numFmtId="0" hierarchy="59" level="32767"/>
    <cacheField name="[vw_CustomerChurnAnalysis].[Contract].[Contract]" caption="Contract" numFmtId="0" hierarchy="22" level="1">
      <sharedItems count="3">
        <s v="Month-to-month"/>
        <s v="One year"/>
        <s v="Two year"/>
      </sharedItems>
    </cacheField>
    <cacheField name="[vw_CustomerChurnAnalysis].[PaymentMethod].[PaymentMethod]" caption="PaymentMethod" numFmtId="0" hierarchy="24" level="1">
      <sharedItems containsSemiMixedTypes="0" containsNonDate="0" containsString="0"/>
    </cacheField>
  </cacheFields>
  <cacheHierarchies count="71">
    <cacheHierarchy uniqueName="[vw_ChurnByContract].[Contract]" caption="Contract" attribute="1" defaultMemberUniqueName="[vw_ChurnByContract].[Contract].[All]" allUniqueName="[vw_ChurnByContract].[Contract].[All]" dimensionUniqueName="[vw_ChurnByContract]" displayFolder="" count="0" memberValueDatatype="130" unbalanced="0"/>
    <cacheHierarchy uniqueName="[vw_ChurnByContract].[TotalCustomers]" caption="TotalCustomers" attribute="1" defaultMemberUniqueName="[vw_ChurnByContract].[TotalCustomers].[All]" allUniqueName="[vw_ChurnByContract].[TotalCustomers].[All]" dimensionUniqueName="[vw_ChurnByContract]" displayFolder="" count="0" memberValueDatatype="20" unbalanced="0"/>
    <cacheHierarchy uniqueName="[vw_ChurnByContract].[ChurnedCustomers]" caption="ChurnedCustomers" attribute="1" defaultMemberUniqueName="[vw_ChurnByContract].[ChurnedCustomers].[All]" allUniqueName="[vw_ChurnByContract].[ChurnedCustomers].[All]" dimensionUniqueName="[vw_ChurnByContract]" displayFolder="" count="0" memberValueDatatype="20" unbalanced="0"/>
    <cacheHierarchy uniqueName="[vw_ChurnByContract].[ChurnRate]" caption="ChurnRate" attribute="1" defaultMemberUniqueName="[vw_ChurnByContract].[ChurnRate].[All]" allUniqueName="[vw_ChurnByContract].[ChurnRate].[All]" dimensionUniqueName="[vw_ChurnByContract]" displayFolder="" count="0" memberValueDatatype="5" unbalanced="0"/>
    <cacheHierarchy uniqueName="[vw_ChurnByTenure].[TenureGroup]" caption="TenureGroup" attribute="1" defaultMemberUniqueName="[vw_ChurnByTenure].[TenureGroup].[All]" allUniqueName="[vw_ChurnByTenure].[TenureGroup].[All]" dimensionUniqueName="[vw_ChurnByTenure]" displayFolder="" count="0" memberValueDatatype="130" unbalanced="0"/>
    <cacheHierarchy uniqueName="[vw_ChurnByTenure].[TotalCustomers]" caption="TotalCustomers" attribute="1" defaultMemberUniqueName="[vw_ChurnByTenure].[TotalCustomers].[All]" allUniqueName="[vw_ChurnByTenure].[TotalCustomers].[All]" dimensionUniqueName="[vw_ChurnByTenure]" displayFolder="" count="0" memberValueDatatype="20" unbalanced="0"/>
    <cacheHierarchy uniqueName="[vw_ChurnByTenure].[ChurnedCustomers]" caption="ChurnedCustomers" attribute="1" defaultMemberUniqueName="[vw_ChurnByTenure].[ChurnedCustomers].[All]" allUniqueName="[vw_ChurnByTenure].[ChurnedCustomers].[All]" dimensionUniqueName="[vw_ChurnByTenure]" displayFolder="" count="0" memberValueDatatype="20" unbalanced="0"/>
    <cacheHierarchy uniqueName="[vw_ChurnByTenure].[ChurnRate]" caption="ChurnRate" attribute="1" defaultMemberUniqueName="[vw_ChurnByTenure].[ChurnRate].[All]" allUniqueName="[vw_ChurnByTenure].[ChurnRate].[All]" dimensionUniqueName="[vw_ChurnByTenure]" displayFolder="" count="0" memberValueDatatype="5" unbalanced="0"/>
    <cacheHierarchy uniqueName="[vw_CustomerChurnAnalysis].[CustomerID]" caption="CustomerID" attribute="1" defaultMemberUniqueName="[vw_CustomerChurnAnalysis].[CustomerID].[All]" allUniqueName="[vw_CustomerChurnAnalysis].[CustomerID].[All]" dimensionUniqueName="[vw_CustomerChurnAnalysis]" displayFolder="" count="0" memberValueDatatype="130" unbalanced="0"/>
    <cacheHierarchy uniqueName="[vw_CustomerChurnAnalysis].[Gender]" caption="Gender" attribute="1" defaultMemberUniqueName="[vw_CustomerChurnAnalysis].[Gender].[All]" allUniqueName="[vw_CustomerChurnAnalysis].[Gender].[All]" dimensionUniqueName="[vw_CustomerChurnAnalysis]" displayFolder="" count="2" memberValueDatatype="130" unbalanced="0"/>
    <cacheHierarchy uniqueName="[vw_CustomerChurnAnalysis].[SeniorCitizen]" caption="SeniorCitizen" attribute="1" defaultMemberUniqueName="[vw_CustomerChurnAnalysis].[SeniorCitizen].[All]" allUniqueName="[vw_CustomerChurnAnalysis].[SeniorCitizen].[All]" dimensionUniqueName="[vw_CustomerChurnAnalysis]" displayFolder="" count="2" memberValueDatatype="11" unbalanced="0"/>
    <cacheHierarchy uniqueName="[vw_CustomerChurnAnalysis].[Partner]" caption="Partner" attribute="1" defaultMemberUniqueName="[vw_CustomerChurnAnalysis].[Partner].[All]" allUniqueName="[vw_CustomerChurnAnalysis].[Partner].[All]" dimensionUniqueName="[vw_CustomerChurnAnalysis]" displayFolder="" count="0" memberValueDatatype="130" unbalanced="0"/>
    <cacheHierarchy uniqueName="[vw_CustomerChurnAnalysis].[Dependents]" caption="Dependents" attribute="1" defaultMemberUniqueName="[vw_CustomerChurnAnalysis].[Dependents].[All]" allUniqueName="[vw_CustomerChurnAnalysis].[Dependents].[All]" dimensionUniqueName="[vw_CustomerChurnAnalysis]" displayFolder="" count="0" memberValueDatatype="130" unbalanced="0"/>
    <cacheHierarchy uniqueName="[vw_CustomerChurnAnalysis].[PhoneService]" caption="PhoneService" attribute="1" defaultMemberUniqueName="[vw_CustomerChurnAnalysis].[PhoneService].[All]" allUniqueName="[vw_CustomerChurnAnalysis].[PhoneService].[All]" dimensionUniqueName="[vw_CustomerChurnAnalysis]" displayFolder="" count="0" memberValueDatatype="130" unbalanced="0"/>
    <cacheHierarchy uniqueName="[vw_CustomerChurnAnalysis].[MultipleLines]" caption="MultipleLines" attribute="1" defaultMemberUniqueName="[vw_CustomerChurnAnalysis].[MultipleLines].[All]" allUniqueName="[vw_CustomerChurnAnalysis].[MultipleLines].[All]" dimensionUniqueName="[vw_CustomerChurnAnalysis]" displayFolder="" count="0" memberValueDatatype="130" unbalanced="0"/>
    <cacheHierarchy uniqueName="[vw_CustomerChurnAnalysis].[InternetService]" caption="InternetService" attribute="1" defaultMemberUniqueName="[vw_CustomerChurnAnalysis].[InternetService].[All]" allUniqueName="[vw_CustomerChurnAnalysis].[InternetService].[All]" dimensionUniqueName="[vw_CustomerChurnAnalysis]" displayFolder="" count="2" memberValueDatatype="130" unbalanced="0"/>
    <cacheHierarchy uniqueName="[vw_CustomerChurnAnalysis].[OnlineSecurity]" caption="OnlineSecurity" attribute="1" defaultMemberUniqueName="[vw_CustomerChurnAnalysis].[OnlineSecurity].[All]" allUniqueName="[vw_CustomerChurnAnalysis].[OnlineSecurity].[All]" dimensionUniqueName="[vw_CustomerChurnAnalysis]" displayFolder="" count="0" memberValueDatatype="130" unbalanced="0"/>
    <cacheHierarchy uniqueName="[vw_CustomerChurnAnalysis].[OnlineBackup]" caption="OnlineBackup" attribute="1" defaultMemberUniqueName="[vw_CustomerChurnAnalysis].[OnlineBackup].[All]" allUniqueName="[vw_CustomerChurnAnalysis].[OnlineBackup].[All]" dimensionUniqueName="[vw_CustomerChurnAnalysis]" displayFolder="" count="0" memberValueDatatype="130" unbalanced="0"/>
    <cacheHierarchy uniqueName="[vw_CustomerChurnAnalysis].[DeviceProtection]" caption="DeviceProtection" attribute="1" defaultMemberUniqueName="[vw_CustomerChurnAnalysis].[DeviceProtection].[All]" allUniqueName="[vw_CustomerChurnAnalysis].[DeviceProtection].[All]" dimensionUniqueName="[vw_CustomerChurnAnalysis]" displayFolder="" count="0" memberValueDatatype="130" unbalanced="0"/>
    <cacheHierarchy uniqueName="[vw_CustomerChurnAnalysis].[TechSupport]" caption="TechSupport" attribute="1" defaultMemberUniqueName="[vw_CustomerChurnAnalysis].[TechSupport].[All]" allUniqueName="[vw_CustomerChurnAnalysis].[TechSupport].[All]" dimensionUniqueName="[vw_CustomerChurnAnalysis]" displayFolder="" count="0" memberValueDatatype="130" unbalanced="0"/>
    <cacheHierarchy uniqueName="[vw_CustomerChurnAnalysis].[StreamingTV]" caption="StreamingTV" attribute="1" defaultMemberUniqueName="[vw_CustomerChurnAnalysis].[StreamingTV].[All]" allUniqueName="[vw_CustomerChurnAnalysis].[StreamingTV].[All]" dimensionUniqueName="[vw_CustomerChurnAnalysis]" displayFolder="" count="0" memberValueDatatype="130" unbalanced="0"/>
    <cacheHierarchy uniqueName="[vw_CustomerChurnAnalysis].[StreamingMovies]" caption="StreamingMovies" attribute="1" defaultMemberUniqueName="[vw_CustomerChurnAnalysis].[StreamingMovies].[All]" allUniqueName="[vw_CustomerChurnAnalysis].[StreamingMovies].[All]" dimensionUniqueName="[vw_CustomerChurnAnalysis]" displayFolder="" count="0" memberValueDatatype="130" unbalanced="0"/>
    <cacheHierarchy uniqueName="[vw_CustomerChurnAnalysis].[Contract]" caption="Contract" attribute="1" defaultMemberUniqueName="[vw_CustomerChurnAnalysis].[Contract].[All]" allUniqueName="[vw_CustomerChurnAnalysis].[Contract].[All]" dimensionUniqueName="[vw_CustomerChurnAnalysis]" displayFolder="" count="2" memberValueDatatype="130" unbalanced="0">
      <fieldsUsage count="2">
        <fieldUsage x="-1"/>
        <fieldUsage x="1"/>
      </fieldsUsage>
    </cacheHierarchy>
    <cacheHierarchy uniqueName="[vw_CustomerChurnAnalysis].[PaperlessBilling]" caption="PaperlessBilling" attribute="1" defaultMemberUniqueName="[vw_CustomerChurnAnalysis].[PaperlessBilling].[All]" allUniqueName="[vw_CustomerChurnAnalysis].[PaperlessBilling].[All]" dimensionUniqueName="[vw_CustomerChurnAnalysis]" displayFolder="" count="0" memberValueDatatype="130" unbalanced="0"/>
    <cacheHierarchy uniqueName="[vw_CustomerChurnAnalysis].[PaymentMethod]" caption="PaymentMethod" attribute="1" defaultMemberUniqueName="[vw_CustomerChurnAnalysis].[PaymentMethod].[All]" allUniqueName="[vw_CustomerChurnAnalysis].[PaymentMethod].[All]" dimensionUniqueName="[vw_CustomerChurnAnalysis]" displayFolder="" count="2" memberValueDatatype="130" unbalanced="0">
      <fieldsUsage count="2">
        <fieldUsage x="-1"/>
        <fieldUsage x="2"/>
      </fieldsUsage>
    </cacheHierarchy>
    <cacheHierarchy uniqueName="[vw_CustomerChurnAnalysis].[MonthlyCharges]" caption="MonthlyCharges" attribute="1" defaultMemberUniqueName="[vw_CustomerChurnAnalysis].[MonthlyCharges].[All]" allUniqueName="[vw_CustomerChurnAnalysis].[MonthlyCharges].[All]" dimensionUniqueName="[vw_CustomerChurnAnalysis]" displayFolder="" count="0" memberValueDatatype="5" unbalanced="0"/>
    <cacheHierarchy uniqueName="[vw_CustomerChurnAnalysis].[TotalCharges]" caption="TotalCharges" attribute="1" defaultMemberUniqueName="[vw_CustomerChurnAnalysis].[TotalCharges].[All]" allUniqueName="[vw_CustomerChurnAnalysis].[TotalCharges].[All]" dimensionUniqueName="[vw_CustomerChurnAnalysis]" displayFolder="" count="0" memberValueDatatype="5" unbalanced="0"/>
    <cacheHierarchy uniqueName="[vw_CustomerChurnAnalysis].[Tenure]" caption="Tenure" attribute="1" defaultMemberUniqueName="[vw_CustomerChurnAnalysis].[Tenure].[All]" allUniqueName="[vw_CustomerChurnAnalysis].[Tenure].[All]" dimensionUniqueName="[vw_CustomerChurnAnalysis]" displayFolder="" count="0" memberValueDatatype="20" unbalanced="0"/>
    <cacheHierarchy uniqueName="[vw_CustomerChurnAnalysis].[Churn]" caption="Churn" attribute="1" defaultMemberUniqueName="[vw_CustomerChurnAnalysis].[Churn].[All]" allUniqueName="[vw_CustomerChurnAnalysis].[Churn].[All]" dimensionUniqueName="[vw_CustomerChurnAnalysis]" displayFolder="" count="0" memberValueDatatype="130" unbalanced="0"/>
    <cacheHierarchy uniqueName="[vw_CustomerChurnAnalysis].[Monthly Charge Band]" caption="Monthly Charge Band" attribute="1" defaultMemberUniqueName="[vw_CustomerChurnAnalysis].[Monthly Charge Band].[All]" allUniqueName="[vw_CustomerChurnAnalysis].[Monthly Charge Band].[All]" dimensionUniqueName="[vw_CustomerChurnAnalysis]" displayFolder="" count="0" memberValueDatatype="130" unbalanced="0"/>
    <cacheHierarchy uniqueName="[vw_CustomerRisk].[CustomerID]" caption="CustomerID" attribute="1" defaultMemberUniqueName="[vw_CustomerRisk].[CustomerID].[All]" allUniqueName="[vw_CustomerRisk].[CustomerID].[All]" dimensionUniqueName="[vw_CustomerRisk]" displayFolder="" count="0" memberValueDatatype="130" unbalanced="0"/>
    <cacheHierarchy uniqueName="[vw_CustomerRisk].[Contract]" caption="Contract" attribute="1" defaultMemberUniqueName="[vw_CustomerRisk].[Contract].[All]" allUniqueName="[vw_CustomerRisk].[Contract].[All]" dimensionUniqueName="[vw_CustomerRisk]" displayFolder="" count="0" memberValueDatatype="130" unbalanced="0"/>
    <cacheHierarchy uniqueName="[vw_CustomerRisk].[Tenure]" caption="Tenure" attribute="1" defaultMemberUniqueName="[vw_CustomerRisk].[Tenure].[All]" allUniqueName="[vw_CustomerRisk].[Tenure].[All]" dimensionUniqueName="[vw_CustomerRisk]" displayFolder="" count="0" memberValueDatatype="20" unbalanced="0"/>
    <cacheHierarchy uniqueName="[vw_CustomerRisk].[MonthlyCharges]" caption="MonthlyCharges" attribute="1" defaultMemberUniqueName="[vw_CustomerRisk].[MonthlyCharges].[All]" allUniqueName="[vw_CustomerRisk].[MonthlyCharges].[All]" dimensionUniqueName="[vw_CustomerRisk]" displayFolder="" count="0" memberValueDatatype="5" unbalanced="0"/>
    <cacheHierarchy uniqueName="[vw_CustomerRisk].[Churn]" caption="Churn" attribute="1" defaultMemberUniqueName="[vw_CustomerRisk].[Churn].[All]" allUniqueName="[vw_CustomerRisk].[Churn].[All]" dimensionUniqueName="[vw_CustomerRisk]" displayFolder="" count="0" memberValueDatatype="130" unbalanced="0"/>
    <cacheHierarchy uniqueName="[vw_CustomerRisk].[ChurnStatus]" caption="ChurnStatus" attribute="1" defaultMemberUniqueName="[vw_CustomerRisk].[ChurnStatus].[All]" allUniqueName="[vw_CustomerRisk].[ChurnStatus].[All]" dimensionUniqueName="[vw_CustomerRisk]" displayFolder="" count="0" memberValueDatatype="130" unbalanced="0"/>
    <cacheHierarchy uniqueName="[vw_CustomerRisk].[RiskScore]" caption="RiskScore" attribute="1" defaultMemberUniqueName="[vw_CustomerRisk].[RiskScore].[All]" allUniqueName="[vw_CustomerRisk].[RiskScore].[All]" dimensionUniqueName="[vw_CustomerRisk]" displayFolder="" count="0" memberValueDatatype="20" unbalanced="0"/>
    <cacheHierarchy uniqueName="[vw_CustomerRisk].[RetentionRisk]" caption="RetentionRisk" attribute="1" defaultMemberUniqueName="[vw_CustomerRisk].[RetentionRisk].[All]" allUniqueName="[vw_CustomerRisk].[RetentionRisk].[All]" dimensionUniqueName="[vw_CustomerRisk]" displayFolder="" count="0" memberValueDatatype="130" unbalanced="0"/>
    <cacheHierarchy uniqueName="[vw_CustomerRisk].[EstimatedCustomerValue]" caption="EstimatedCustomerValue" attribute="1" defaultMemberUniqueName="[vw_CustomerRisk].[EstimatedCustomerValue].[All]" allUniqueName="[vw_CustomerRisk].[EstimatedCustomerValue].[All]" dimensionUniqueName="[vw_CustomerRisk]" displayFolder="" count="0" memberValueDatatype="5" unbalanced="0"/>
    <cacheHierarchy uniqueName="[vw_HighValueRiskCustomers].[CustomerID]" caption="CustomerID" attribute="1" defaultMemberUniqueName="[vw_HighValueRiskCustomers].[CustomerID].[All]" allUniqueName="[vw_HighValueRiskCustomers].[CustomerID].[All]" dimensionUniqueName="[vw_HighValueRiskCustomers]" displayFolder="" count="0" memberValueDatatype="130" unbalanced="0"/>
    <cacheHierarchy uniqueName="[vw_HighValueRiskCustomers].[Contract]" caption="Contract" attribute="1" defaultMemberUniqueName="[vw_HighValueRiskCustomers].[Contract].[All]" allUniqueName="[vw_HighValueRiskCustomers].[Contract].[All]" dimensionUniqueName="[vw_HighValueRiskCustomers]" displayFolder="" count="0" memberValueDatatype="130" unbalanced="0"/>
    <cacheHierarchy uniqueName="[vw_HighValueRiskCustomers].[Tenure]" caption="Tenure" attribute="1" defaultMemberUniqueName="[vw_HighValueRiskCustomers].[Tenure].[All]" allUniqueName="[vw_HighValueRiskCustomers].[Tenure].[All]" dimensionUniqueName="[vw_HighValueRiskCustomers]" displayFolder="" count="0" memberValueDatatype="20" unbalanced="0"/>
    <cacheHierarchy uniqueName="[vw_HighValueRiskCustomers].[MonthlyCharges]" caption="MonthlyCharges" attribute="1" defaultMemberUniqueName="[vw_HighValueRiskCustomers].[MonthlyCharges].[All]" allUniqueName="[vw_HighValueRiskCustomers].[MonthlyCharges].[All]" dimensionUniqueName="[vw_HighValueRiskCustomers]" displayFolder="" count="0" memberValueDatatype="5" unbalanced="0"/>
    <cacheHierarchy uniqueName="[vw_HighValueRiskCustomers].[ChurnStatus]" caption="ChurnStatus" attribute="1" defaultMemberUniqueName="[vw_HighValueRiskCustomers].[ChurnStatus].[All]" allUniqueName="[vw_HighValueRiskCustomers].[ChurnStatus].[All]" dimensionUniqueName="[vw_HighValueRiskCustomers]" displayFolder="" count="0" memberValueDatatype="130" unbalanced="0"/>
    <cacheHierarchy uniqueName="[vw_HighValueRiskCustomers].[RiskScore]" caption="RiskScore" attribute="1" defaultMemberUniqueName="[vw_HighValueRiskCustomers].[RiskScore].[All]" allUniqueName="[vw_HighValueRiskCustomers].[RiskScore].[All]" dimensionUniqueName="[vw_HighValueRiskCustomers]" displayFolder="" count="0" memberValueDatatype="20" unbalanced="0"/>
    <cacheHierarchy uniqueName="[vw_HighValueRiskCustomers].[RetentionRisk]" caption="RetentionRisk" attribute="1" defaultMemberUniqueName="[vw_HighValueRiskCustomers].[RetentionRisk].[All]" allUniqueName="[vw_HighValueRiskCustomers].[RetentionRisk].[All]" dimensionUniqueName="[vw_HighValueRiskCustomers]" displayFolder="" count="0" memberValueDatatype="130" unbalanced="0"/>
    <cacheHierarchy uniqueName="[vw_HighValueRiskCustomers].[EstimatedCustomerValue]" caption="EstimatedCustomerValue" attribute="1" defaultMemberUniqueName="[vw_HighValueRiskCustomers].[EstimatedCustomerValue].[All]" allUniqueName="[vw_HighValueRiskCustomers].[EstimatedCustomerValue].[All]" dimensionUniqueName="[vw_HighValueRiskCustomers]" displayFolder="" count="0" memberValueDatatype="5" unbalanced="0"/>
    <cacheHierarchy uniqueName="[Measures].[Count of CustomerID]" caption="Count of CustomerID" measure="1" displayFolder="" measureGroup="vw_CustomerChurnAnalysis" count="0">
      <extLst>
        <ext xmlns:x15="http://schemas.microsoft.com/office/spreadsheetml/2010/11/main" uri="{B97F6D7D-B522-45F9-BDA1-12C45D357490}">
          <x15:cacheHierarchy aggregatedColumn="8"/>
        </ext>
      </extLst>
    </cacheHierarchy>
    <cacheHierarchy uniqueName="[Measures].[Sum of MonthlyCharges]" caption="Sum of MonthlyCharges" measure="1" displayFolder="" measureGroup="vw_CustomerChurnAnalysis" count="0">
      <extLst>
        <ext xmlns:x15="http://schemas.microsoft.com/office/spreadsheetml/2010/11/main" uri="{B97F6D7D-B522-45F9-BDA1-12C45D357490}">
          <x15:cacheHierarchy aggregatedColumn="25"/>
        </ext>
      </extLst>
    </cacheHierarchy>
    <cacheHierarchy uniqueName="[Measures].[Average of MonthlyCharges]" caption="Average of MonthlyCharges" measure="1" displayFolder="" measureGroup="vw_CustomerChurnAnalysis" count="0">
      <extLst>
        <ext xmlns:x15="http://schemas.microsoft.com/office/spreadsheetml/2010/11/main" uri="{B97F6D7D-B522-45F9-BDA1-12C45D357490}">
          <x15:cacheHierarchy aggregatedColumn="25"/>
        </ext>
      </extLst>
    </cacheHierarchy>
    <cacheHierarchy uniqueName="[Measures].[Count of CustomerID 2]" caption="Count of CustomerID 2" measure="1" displayFolder="" measureGroup="vw_HighValueRiskCustomers" count="0">
      <extLst>
        <ext xmlns:x15="http://schemas.microsoft.com/office/spreadsheetml/2010/11/main" uri="{B97F6D7D-B522-45F9-BDA1-12C45D357490}">
          <x15:cacheHierarchy aggregatedColumn="39"/>
        </ext>
      </extLst>
    </cacheHierarchy>
    <cacheHierarchy uniqueName="[Measures].[Sum of EstimatedCustomerValue]" caption="Sum of EstimatedCustomerValue" measure="1" displayFolder="" measureGroup="vw_HighValueRiskCustomers" count="0">
      <extLst>
        <ext xmlns:x15="http://schemas.microsoft.com/office/spreadsheetml/2010/11/main" uri="{B97F6D7D-B522-45F9-BDA1-12C45D357490}">
          <x15:cacheHierarchy aggregatedColumn="46"/>
        </ext>
      </extLst>
    </cacheHierarchy>
    <cacheHierarchy uniqueName="[Measures].[Sum of Tenure]" caption="Sum of Tenure" measure="1" displayFolder="" measureGroup="vw_CustomerChurnAnalysis" count="0">
      <extLst>
        <ext xmlns:x15="http://schemas.microsoft.com/office/spreadsheetml/2010/11/main" uri="{B97F6D7D-B522-45F9-BDA1-12C45D357490}">
          <x15:cacheHierarchy aggregatedColumn="27"/>
        </ext>
      </extLst>
    </cacheHierarchy>
    <cacheHierarchy uniqueName="[Measures].[Average of Tenure]" caption="Average of Tenure" measure="1" displayFolder="" measureGroup="vw_CustomerChurnAnalysis" count="0">
      <extLst>
        <ext xmlns:x15="http://schemas.microsoft.com/office/spreadsheetml/2010/11/main" uri="{B97F6D7D-B522-45F9-BDA1-12C45D357490}">
          <x15:cacheHierarchy aggregatedColumn="27"/>
        </ext>
      </extLst>
    </cacheHierarchy>
    <cacheHierarchy uniqueName="[Measures].[Sum of ChurnRate]" caption="Sum of ChurnRate" measure="1" displayFolder="" measureGroup="vw_ChurnByContract" count="0">
      <extLst>
        <ext xmlns:x15="http://schemas.microsoft.com/office/spreadsheetml/2010/11/main" uri="{B97F6D7D-B522-45F9-BDA1-12C45D357490}">
          <x15:cacheHierarchy aggregatedColumn="3"/>
        </ext>
      </extLst>
    </cacheHierarchy>
    <cacheHierarchy uniqueName="[Measures].[Count of CustomerID 3]" caption="Count of CustomerID 3" measure="1" displayFolder="" measureGroup="vw_CustomerRisk" count="0">
      <extLst>
        <ext xmlns:x15="http://schemas.microsoft.com/office/spreadsheetml/2010/11/main" uri="{B97F6D7D-B522-45F9-BDA1-12C45D357490}">
          <x15:cacheHierarchy aggregatedColumn="30"/>
        </ext>
      </extLst>
    </cacheHierarchy>
    <cacheHierarchy uniqueName="[Measures].[Churn Rate]" caption="Churn Rate" measure="1" displayFolder="" measureGroup="vw_CustomerChurnAnalysis" count="0"/>
    <cacheHierarchy uniqueName="[Measures].[Contract Churn Rate]" caption="Contract Churn Rate" measure="1" displayFolder="" measureGroup="vw_ChurnByContract" count="0"/>
    <cacheHierarchy uniqueName="[Measures].[Customer Churn Rate]" caption="Customer Churn Rate" measure="1" displayFolder="" measureGroup="vw_CustomerChurnAnalysis" count="0"/>
    <cacheHierarchy uniqueName="[Measures].[Revenue Lost]" caption="Revenue Lost" measure="1" displayFolder="" measureGroup="vw_CustomerChurnAnalysis" count="0" oneField="1">
      <fieldsUsage count="1">
        <fieldUsage x="0"/>
      </fieldsUsage>
    </cacheHierarchy>
    <cacheHierarchy uniqueName="[Measures].[High-Value At-Risk Customers]" caption="High-Value At-Risk Customers" measure="1" displayFolder="" measureGroup="vw_CustomerChurnAnalysis" count="0"/>
    <cacheHierarchy uniqueName="[Measures].[Estimated Value At Risk]" caption="Estimated Value At Risk" measure="1" displayFolder="" measureGroup="vw_CustomerChurnAnalysis" count="0"/>
    <cacheHierarchy uniqueName="[Measures].[High Risk Customers]" caption="High Risk Customers" measure="1" displayFolder="" measureGroup="vw_CustomerChurnAnalysis" count="0"/>
    <cacheHierarchy uniqueName="[Measures].[Medium Risk Customers]" caption="Medium Risk Customers" measure="1" displayFolder="" measureGroup="vw_CustomerChurnAnalysis" count="0"/>
    <cacheHierarchy uniqueName="[Measures].[Low Risk Customers]" caption="Low Risk Customers" measure="1" displayFolder="" measureGroup="vw_CustomerChurnAnalysis" count="0"/>
    <cacheHierarchy uniqueName="[Measures].[__XL_Count vw_ChurnByContract]" caption="__XL_Count vw_ChurnByContract" measure="1" displayFolder="" measureGroup="vw_ChurnByContract" count="0" hidden="1"/>
    <cacheHierarchy uniqueName="[Measures].[__XL_Count vw_ChurnByTenure]" caption="__XL_Count vw_ChurnByTenure" measure="1" displayFolder="" measureGroup="vw_ChurnByTenure" count="0" hidden="1"/>
    <cacheHierarchy uniqueName="[Measures].[__XL_Count vw_CustomerChurnAnalysis]" caption="__XL_Count vw_CustomerChurnAnalysis" measure="1" displayFolder="" measureGroup="vw_CustomerChurnAnalysis" count="0" hidden="1"/>
    <cacheHierarchy uniqueName="[Measures].[__XL_Count vw_CustomerRisk]" caption="__XL_Count vw_CustomerRisk" measure="1" displayFolder="" measureGroup="vw_CustomerRisk" count="0" hidden="1"/>
    <cacheHierarchy uniqueName="[Measures].[__XL_Count vw_HighValueRiskCustomers]" caption="__XL_Count vw_HighValueRiskCustomers" measure="1" displayFolder="" measureGroup="vw_HighValueRiskCustomers" count="0" hidden="1"/>
    <cacheHierarchy uniqueName="[Measures].[__No measures defined]" caption="__No measures defined" measure="1" displayFolder="" count="0" hidden="1"/>
  </cacheHierarchies>
  <kpis count="0"/>
  <dimensions count="6">
    <dimension measure="1" name="Measures" uniqueName="[Measures]" caption="Measures"/>
    <dimension name="vw_ChurnByContract" uniqueName="[vw_ChurnByContract]" caption="vw_ChurnByContract"/>
    <dimension name="vw_ChurnByTenure" uniqueName="[vw_ChurnByTenure]" caption="vw_ChurnByTenure"/>
    <dimension name="vw_CustomerChurnAnalysis" uniqueName="[vw_CustomerChurnAnalysis]" caption="vw_CustomerChurnAnalysis"/>
    <dimension name="vw_CustomerRisk" uniqueName="[vw_CustomerRisk]" caption="vw_CustomerRisk"/>
    <dimension name="vw_HighValueRiskCustomers" uniqueName="[vw_HighValueRiskCustomers]" caption="vw_HighValueRiskCustomers"/>
  </dimensions>
  <measureGroups count="5">
    <measureGroup name="vw_ChurnByContract" caption="vw_ChurnByContract"/>
    <measureGroup name="vw_ChurnByTenure" caption="vw_ChurnByTenure"/>
    <measureGroup name="vw_CustomerChurnAnalysis" caption="vw_CustomerChurnAnalysis"/>
    <measureGroup name="vw_CustomerRisk" caption="vw_CustomerRisk"/>
    <measureGroup name="vw_HighValueRiskCustomers" caption="vw_HighValueRiskCustomers"/>
  </measureGroups>
  <maps count="5">
    <map measureGroup="0" dimension="1"/>
    <map measureGroup="1" dimension="2"/>
    <map measureGroup="2" dimension="3"/>
    <map measureGroup="3" dimension="4"/>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HILPA PATEL" refreshedDate="46279.666114120373" backgroundQuery="1" createdVersion="8" refreshedVersion="8" minRefreshableVersion="3" recordCount="0" supportSubquery="1" supportAdvancedDrill="1" xr:uid="{D6E1ED79-24FA-4B85-B5B0-555C6874364A}">
  <cacheSource type="external" connectionId="7"/>
  <cacheFields count="2">
    <cacheField name="[Measures].[Average of Tenure]" caption="Average of Tenure" numFmtId="0" hierarchy="53" level="32767"/>
    <cacheField name="[vw_CustomerChurnAnalysis].[PaymentMethod].[PaymentMethod]" caption="PaymentMethod" numFmtId="0" hierarchy="24" level="1">
      <sharedItems containsSemiMixedTypes="0" containsNonDate="0" containsString="0"/>
    </cacheField>
  </cacheFields>
  <cacheHierarchies count="71">
    <cacheHierarchy uniqueName="[vw_ChurnByContract].[Contract]" caption="Contract" attribute="1" defaultMemberUniqueName="[vw_ChurnByContract].[Contract].[All]" allUniqueName="[vw_ChurnByContract].[Contract].[All]" dimensionUniqueName="[vw_ChurnByContract]" displayFolder="" count="0" memberValueDatatype="130" unbalanced="0"/>
    <cacheHierarchy uniqueName="[vw_ChurnByContract].[TotalCustomers]" caption="TotalCustomers" attribute="1" defaultMemberUniqueName="[vw_ChurnByContract].[TotalCustomers].[All]" allUniqueName="[vw_ChurnByContract].[TotalCustomers].[All]" dimensionUniqueName="[vw_ChurnByContract]" displayFolder="" count="0" memberValueDatatype="20" unbalanced="0"/>
    <cacheHierarchy uniqueName="[vw_ChurnByContract].[ChurnedCustomers]" caption="ChurnedCustomers" attribute="1" defaultMemberUniqueName="[vw_ChurnByContract].[ChurnedCustomers].[All]" allUniqueName="[vw_ChurnByContract].[ChurnedCustomers].[All]" dimensionUniqueName="[vw_ChurnByContract]" displayFolder="" count="0" memberValueDatatype="20" unbalanced="0"/>
    <cacheHierarchy uniqueName="[vw_ChurnByContract].[ChurnRate]" caption="ChurnRate" attribute="1" defaultMemberUniqueName="[vw_ChurnByContract].[ChurnRate].[All]" allUniqueName="[vw_ChurnByContract].[ChurnRate].[All]" dimensionUniqueName="[vw_ChurnByContract]" displayFolder="" count="0" memberValueDatatype="5" unbalanced="0"/>
    <cacheHierarchy uniqueName="[vw_ChurnByTenure].[TenureGroup]" caption="TenureGroup" attribute="1" defaultMemberUniqueName="[vw_ChurnByTenure].[TenureGroup].[All]" allUniqueName="[vw_ChurnByTenure].[TenureGroup].[All]" dimensionUniqueName="[vw_ChurnByTenure]" displayFolder="" count="0" memberValueDatatype="130" unbalanced="0"/>
    <cacheHierarchy uniqueName="[vw_ChurnByTenure].[TotalCustomers]" caption="TotalCustomers" attribute="1" defaultMemberUniqueName="[vw_ChurnByTenure].[TotalCustomers].[All]" allUniqueName="[vw_ChurnByTenure].[TotalCustomers].[All]" dimensionUniqueName="[vw_ChurnByTenure]" displayFolder="" count="0" memberValueDatatype="20" unbalanced="0"/>
    <cacheHierarchy uniqueName="[vw_ChurnByTenure].[ChurnedCustomers]" caption="ChurnedCustomers" attribute="1" defaultMemberUniqueName="[vw_ChurnByTenure].[ChurnedCustomers].[All]" allUniqueName="[vw_ChurnByTenure].[ChurnedCustomers].[All]" dimensionUniqueName="[vw_ChurnByTenure]" displayFolder="" count="0" memberValueDatatype="20" unbalanced="0"/>
    <cacheHierarchy uniqueName="[vw_ChurnByTenure].[ChurnRate]" caption="ChurnRate" attribute="1" defaultMemberUniqueName="[vw_ChurnByTenure].[ChurnRate].[All]" allUniqueName="[vw_ChurnByTenure].[ChurnRate].[All]" dimensionUniqueName="[vw_ChurnByTenure]" displayFolder="" count="0" memberValueDatatype="5" unbalanced="0"/>
    <cacheHierarchy uniqueName="[vw_CustomerChurnAnalysis].[CustomerID]" caption="CustomerID" attribute="1" defaultMemberUniqueName="[vw_CustomerChurnAnalysis].[CustomerID].[All]" allUniqueName="[vw_CustomerChurnAnalysis].[CustomerID].[All]" dimensionUniqueName="[vw_CustomerChurnAnalysis]" displayFolder="" count="0" memberValueDatatype="130" unbalanced="0"/>
    <cacheHierarchy uniqueName="[vw_CustomerChurnAnalysis].[Gender]" caption="Gender" attribute="1" defaultMemberUniqueName="[vw_CustomerChurnAnalysis].[Gender].[All]" allUniqueName="[vw_CustomerChurnAnalysis].[Gender].[All]" dimensionUniqueName="[vw_CustomerChurnAnalysis]" displayFolder="" count="2" memberValueDatatype="130" unbalanced="0"/>
    <cacheHierarchy uniqueName="[vw_CustomerChurnAnalysis].[SeniorCitizen]" caption="SeniorCitizen" attribute="1" defaultMemberUniqueName="[vw_CustomerChurnAnalysis].[SeniorCitizen].[All]" allUniqueName="[vw_CustomerChurnAnalysis].[SeniorCitizen].[All]" dimensionUniqueName="[vw_CustomerChurnAnalysis]" displayFolder="" count="2" memberValueDatatype="11" unbalanced="0"/>
    <cacheHierarchy uniqueName="[vw_CustomerChurnAnalysis].[Partner]" caption="Partner" attribute="1" defaultMemberUniqueName="[vw_CustomerChurnAnalysis].[Partner].[All]" allUniqueName="[vw_CustomerChurnAnalysis].[Partner].[All]" dimensionUniqueName="[vw_CustomerChurnAnalysis]" displayFolder="" count="0" memberValueDatatype="130" unbalanced="0"/>
    <cacheHierarchy uniqueName="[vw_CustomerChurnAnalysis].[Dependents]" caption="Dependents" attribute="1" defaultMemberUniqueName="[vw_CustomerChurnAnalysis].[Dependents].[All]" allUniqueName="[vw_CustomerChurnAnalysis].[Dependents].[All]" dimensionUniqueName="[vw_CustomerChurnAnalysis]" displayFolder="" count="0" memberValueDatatype="130" unbalanced="0"/>
    <cacheHierarchy uniqueName="[vw_CustomerChurnAnalysis].[PhoneService]" caption="PhoneService" attribute="1" defaultMemberUniqueName="[vw_CustomerChurnAnalysis].[PhoneService].[All]" allUniqueName="[vw_CustomerChurnAnalysis].[PhoneService].[All]" dimensionUniqueName="[vw_CustomerChurnAnalysis]" displayFolder="" count="0" memberValueDatatype="130" unbalanced="0"/>
    <cacheHierarchy uniqueName="[vw_CustomerChurnAnalysis].[MultipleLines]" caption="MultipleLines" attribute="1" defaultMemberUniqueName="[vw_CustomerChurnAnalysis].[MultipleLines].[All]" allUniqueName="[vw_CustomerChurnAnalysis].[MultipleLines].[All]" dimensionUniqueName="[vw_CustomerChurnAnalysis]" displayFolder="" count="0" memberValueDatatype="130" unbalanced="0"/>
    <cacheHierarchy uniqueName="[vw_CustomerChurnAnalysis].[InternetService]" caption="InternetService" attribute="1" defaultMemberUniqueName="[vw_CustomerChurnAnalysis].[InternetService].[All]" allUniqueName="[vw_CustomerChurnAnalysis].[InternetService].[All]" dimensionUniqueName="[vw_CustomerChurnAnalysis]" displayFolder="" count="2" memberValueDatatype="130" unbalanced="0"/>
    <cacheHierarchy uniqueName="[vw_CustomerChurnAnalysis].[OnlineSecurity]" caption="OnlineSecurity" attribute="1" defaultMemberUniqueName="[vw_CustomerChurnAnalysis].[OnlineSecurity].[All]" allUniqueName="[vw_CustomerChurnAnalysis].[OnlineSecurity].[All]" dimensionUniqueName="[vw_CustomerChurnAnalysis]" displayFolder="" count="0" memberValueDatatype="130" unbalanced="0"/>
    <cacheHierarchy uniqueName="[vw_CustomerChurnAnalysis].[OnlineBackup]" caption="OnlineBackup" attribute="1" defaultMemberUniqueName="[vw_CustomerChurnAnalysis].[OnlineBackup].[All]" allUniqueName="[vw_CustomerChurnAnalysis].[OnlineBackup].[All]" dimensionUniqueName="[vw_CustomerChurnAnalysis]" displayFolder="" count="0" memberValueDatatype="130" unbalanced="0"/>
    <cacheHierarchy uniqueName="[vw_CustomerChurnAnalysis].[DeviceProtection]" caption="DeviceProtection" attribute="1" defaultMemberUniqueName="[vw_CustomerChurnAnalysis].[DeviceProtection].[All]" allUniqueName="[vw_CustomerChurnAnalysis].[DeviceProtection].[All]" dimensionUniqueName="[vw_CustomerChurnAnalysis]" displayFolder="" count="0" memberValueDatatype="130" unbalanced="0"/>
    <cacheHierarchy uniqueName="[vw_CustomerChurnAnalysis].[TechSupport]" caption="TechSupport" attribute="1" defaultMemberUniqueName="[vw_CustomerChurnAnalysis].[TechSupport].[All]" allUniqueName="[vw_CustomerChurnAnalysis].[TechSupport].[All]" dimensionUniqueName="[vw_CustomerChurnAnalysis]" displayFolder="" count="0" memberValueDatatype="130" unbalanced="0"/>
    <cacheHierarchy uniqueName="[vw_CustomerChurnAnalysis].[StreamingTV]" caption="StreamingTV" attribute="1" defaultMemberUniqueName="[vw_CustomerChurnAnalysis].[StreamingTV].[All]" allUniqueName="[vw_CustomerChurnAnalysis].[StreamingTV].[All]" dimensionUniqueName="[vw_CustomerChurnAnalysis]" displayFolder="" count="0" memberValueDatatype="130" unbalanced="0"/>
    <cacheHierarchy uniqueName="[vw_CustomerChurnAnalysis].[StreamingMovies]" caption="StreamingMovies" attribute="1" defaultMemberUniqueName="[vw_CustomerChurnAnalysis].[StreamingMovies].[All]" allUniqueName="[vw_CustomerChurnAnalysis].[StreamingMovies].[All]" dimensionUniqueName="[vw_CustomerChurnAnalysis]" displayFolder="" count="0" memberValueDatatype="130" unbalanced="0"/>
    <cacheHierarchy uniqueName="[vw_CustomerChurnAnalysis].[Contract]" caption="Contract" attribute="1" defaultMemberUniqueName="[vw_CustomerChurnAnalysis].[Contract].[All]" allUniqueName="[vw_CustomerChurnAnalysis].[Contract].[All]" dimensionUniqueName="[vw_CustomerChurnAnalysis]" displayFolder="" count="2" memberValueDatatype="130" unbalanced="0"/>
    <cacheHierarchy uniqueName="[vw_CustomerChurnAnalysis].[PaperlessBilling]" caption="PaperlessBilling" attribute="1" defaultMemberUniqueName="[vw_CustomerChurnAnalysis].[PaperlessBilling].[All]" allUniqueName="[vw_CustomerChurnAnalysis].[PaperlessBilling].[All]" dimensionUniqueName="[vw_CustomerChurnAnalysis]" displayFolder="" count="0" memberValueDatatype="130" unbalanced="0"/>
    <cacheHierarchy uniqueName="[vw_CustomerChurnAnalysis].[PaymentMethod]" caption="PaymentMethod" attribute="1" defaultMemberUniqueName="[vw_CustomerChurnAnalysis].[PaymentMethod].[All]" allUniqueName="[vw_CustomerChurnAnalysis].[PaymentMethod].[All]" dimensionUniqueName="[vw_CustomerChurnAnalysis]" displayFolder="" count="2" memberValueDatatype="130" unbalanced="0">
      <fieldsUsage count="2">
        <fieldUsage x="-1"/>
        <fieldUsage x="1"/>
      </fieldsUsage>
    </cacheHierarchy>
    <cacheHierarchy uniqueName="[vw_CustomerChurnAnalysis].[MonthlyCharges]" caption="MonthlyCharges" attribute="1" defaultMemberUniqueName="[vw_CustomerChurnAnalysis].[MonthlyCharges].[All]" allUniqueName="[vw_CustomerChurnAnalysis].[MonthlyCharges].[All]" dimensionUniqueName="[vw_CustomerChurnAnalysis]" displayFolder="" count="0" memberValueDatatype="5" unbalanced="0"/>
    <cacheHierarchy uniqueName="[vw_CustomerChurnAnalysis].[TotalCharges]" caption="TotalCharges" attribute="1" defaultMemberUniqueName="[vw_CustomerChurnAnalysis].[TotalCharges].[All]" allUniqueName="[vw_CustomerChurnAnalysis].[TotalCharges].[All]" dimensionUniqueName="[vw_CustomerChurnAnalysis]" displayFolder="" count="0" memberValueDatatype="5" unbalanced="0"/>
    <cacheHierarchy uniqueName="[vw_CustomerChurnAnalysis].[Tenure]" caption="Tenure" attribute="1" defaultMemberUniqueName="[vw_CustomerChurnAnalysis].[Tenure].[All]" allUniqueName="[vw_CustomerChurnAnalysis].[Tenure].[All]" dimensionUniqueName="[vw_CustomerChurnAnalysis]" displayFolder="" count="0" memberValueDatatype="20" unbalanced="0"/>
    <cacheHierarchy uniqueName="[vw_CustomerChurnAnalysis].[Churn]" caption="Churn" attribute="1" defaultMemberUniqueName="[vw_CustomerChurnAnalysis].[Churn].[All]" allUniqueName="[vw_CustomerChurnAnalysis].[Churn].[All]" dimensionUniqueName="[vw_CustomerChurnAnalysis]" displayFolder="" count="0" memberValueDatatype="130" unbalanced="0"/>
    <cacheHierarchy uniqueName="[vw_CustomerChurnAnalysis].[Monthly Charge Band]" caption="Monthly Charge Band" attribute="1" defaultMemberUniqueName="[vw_CustomerChurnAnalysis].[Monthly Charge Band].[All]" allUniqueName="[vw_CustomerChurnAnalysis].[Monthly Charge Band].[All]" dimensionUniqueName="[vw_CustomerChurnAnalysis]" displayFolder="" count="0" memberValueDatatype="130" unbalanced="0"/>
    <cacheHierarchy uniqueName="[vw_CustomerRisk].[CustomerID]" caption="CustomerID" attribute="1" defaultMemberUniqueName="[vw_CustomerRisk].[CustomerID].[All]" allUniqueName="[vw_CustomerRisk].[CustomerID].[All]" dimensionUniqueName="[vw_CustomerRisk]" displayFolder="" count="0" memberValueDatatype="130" unbalanced="0"/>
    <cacheHierarchy uniqueName="[vw_CustomerRisk].[Contract]" caption="Contract" attribute="1" defaultMemberUniqueName="[vw_CustomerRisk].[Contract].[All]" allUniqueName="[vw_CustomerRisk].[Contract].[All]" dimensionUniqueName="[vw_CustomerRisk]" displayFolder="" count="0" memberValueDatatype="130" unbalanced="0"/>
    <cacheHierarchy uniqueName="[vw_CustomerRisk].[Tenure]" caption="Tenure" attribute="1" defaultMemberUniqueName="[vw_CustomerRisk].[Tenure].[All]" allUniqueName="[vw_CustomerRisk].[Tenure].[All]" dimensionUniqueName="[vw_CustomerRisk]" displayFolder="" count="0" memberValueDatatype="20" unbalanced="0"/>
    <cacheHierarchy uniqueName="[vw_CustomerRisk].[MonthlyCharges]" caption="MonthlyCharges" attribute="1" defaultMemberUniqueName="[vw_CustomerRisk].[MonthlyCharges].[All]" allUniqueName="[vw_CustomerRisk].[MonthlyCharges].[All]" dimensionUniqueName="[vw_CustomerRisk]" displayFolder="" count="0" memberValueDatatype="5" unbalanced="0"/>
    <cacheHierarchy uniqueName="[vw_CustomerRisk].[Churn]" caption="Churn" attribute="1" defaultMemberUniqueName="[vw_CustomerRisk].[Churn].[All]" allUniqueName="[vw_CustomerRisk].[Churn].[All]" dimensionUniqueName="[vw_CustomerRisk]" displayFolder="" count="0" memberValueDatatype="130" unbalanced="0"/>
    <cacheHierarchy uniqueName="[vw_CustomerRisk].[ChurnStatus]" caption="ChurnStatus" attribute="1" defaultMemberUniqueName="[vw_CustomerRisk].[ChurnStatus].[All]" allUniqueName="[vw_CustomerRisk].[ChurnStatus].[All]" dimensionUniqueName="[vw_CustomerRisk]" displayFolder="" count="0" memberValueDatatype="130" unbalanced="0"/>
    <cacheHierarchy uniqueName="[vw_CustomerRisk].[RiskScore]" caption="RiskScore" attribute="1" defaultMemberUniqueName="[vw_CustomerRisk].[RiskScore].[All]" allUniqueName="[vw_CustomerRisk].[RiskScore].[All]" dimensionUniqueName="[vw_CustomerRisk]" displayFolder="" count="0" memberValueDatatype="20" unbalanced="0"/>
    <cacheHierarchy uniqueName="[vw_CustomerRisk].[RetentionRisk]" caption="RetentionRisk" attribute="1" defaultMemberUniqueName="[vw_CustomerRisk].[RetentionRisk].[All]" allUniqueName="[vw_CustomerRisk].[RetentionRisk].[All]" dimensionUniqueName="[vw_CustomerRisk]" displayFolder="" count="0" memberValueDatatype="130" unbalanced="0"/>
    <cacheHierarchy uniqueName="[vw_CustomerRisk].[EstimatedCustomerValue]" caption="EstimatedCustomerValue" attribute="1" defaultMemberUniqueName="[vw_CustomerRisk].[EstimatedCustomerValue].[All]" allUniqueName="[vw_CustomerRisk].[EstimatedCustomerValue].[All]" dimensionUniqueName="[vw_CustomerRisk]" displayFolder="" count="0" memberValueDatatype="5" unbalanced="0"/>
    <cacheHierarchy uniqueName="[vw_HighValueRiskCustomers].[CustomerID]" caption="CustomerID" attribute="1" defaultMemberUniqueName="[vw_HighValueRiskCustomers].[CustomerID].[All]" allUniqueName="[vw_HighValueRiskCustomers].[CustomerID].[All]" dimensionUniqueName="[vw_HighValueRiskCustomers]" displayFolder="" count="0" memberValueDatatype="130" unbalanced="0"/>
    <cacheHierarchy uniqueName="[vw_HighValueRiskCustomers].[Contract]" caption="Contract" attribute="1" defaultMemberUniqueName="[vw_HighValueRiskCustomers].[Contract].[All]" allUniqueName="[vw_HighValueRiskCustomers].[Contract].[All]" dimensionUniqueName="[vw_HighValueRiskCustomers]" displayFolder="" count="0" memberValueDatatype="130" unbalanced="0"/>
    <cacheHierarchy uniqueName="[vw_HighValueRiskCustomers].[Tenure]" caption="Tenure" attribute="1" defaultMemberUniqueName="[vw_HighValueRiskCustomers].[Tenure].[All]" allUniqueName="[vw_HighValueRiskCustomers].[Tenure].[All]" dimensionUniqueName="[vw_HighValueRiskCustomers]" displayFolder="" count="0" memberValueDatatype="20" unbalanced="0"/>
    <cacheHierarchy uniqueName="[vw_HighValueRiskCustomers].[MonthlyCharges]" caption="MonthlyCharges" attribute="1" defaultMemberUniqueName="[vw_HighValueRiskCustomers].[MonthlyCharges].[All]" allUniqueName="[vw_HighValueRiskCustomers].[MonthlyCharges].[All]" dimensionUniqueName="[vw_HighValueRiskCustomers]" displayFolder="" count="0" memberValueDatatype="5" unbalanced="0"/>
    <cacheHierarchy uniqueName="[vw_HighValueRiskCustomers].[ChurnStatus]" caption="ChurnStatus" attribute="1" defaultMemberUniqueName="[vw_HighValueRiskCustomers].[ChurnStatus].[All]" allUniqueName="[vw_HighValueRiskCustomers].[ChurnStatus].[All]" dimensionUniqueName="[vw_HighValueRiskCustomers]" displayFolder="" count="0" memberValueDatatype="130" unbalanced="0"/>
    <cacheHierarchy uniqueName="[vw_HighValueRiskCustomers].[RiskScore]" caption="RiskScore" attribute="1" defaultMemberUniqueName="[vw_HighValueRiskCustomers].[RiskScore].[All]" allUniqueName="[vw_HighValueRiskCustomers].[RiskScore].[All]" dimensionUniqueName="[vw_HighValueRiskCustomers]" displayFolder="" count="0" memberValueDatatype="20" unbalanced="0"/>
    <cacheHierarchy uniqueName="[vw_HighValueRiskCustomers].[RetentionRisk]" caption="RetentionRisk" attribute="1" defaultMemberUniqueName="[vw_HighValueRiskCustomers].[RetentionRisk].[All]" allUniqueName="[vw_HighValueRiskCustomers].[RetentionRisk].[All]" dimensionUniqueName="[vw_HighValueRiskCustomers]" displayFolder="" count="0" memberValueDatatype="130" unbalanced="0"/>
    <cacheHierarchy uniqueName="[vw_HighValueRiskCustomers].[EstimatedCustomerValue]" caption="EstimatedCustomerValue" attribute="1" defaultMemberUniqueName="[vw_HighValueRiskCustomers].[EstimatedCustomerValue].[All]" allUniqueName="[vw_HighValueRiskCustomers].[EstimatedCustomerValue].[All]" dimensionUniqueName="[vw_HighValueRiskCustomers]" displayFolder="" count="0" memberValueDatatype="5" unbalanced="0"/>
    <cacheHierarchy uniqueName="[Measures].[Count of CustomerID]" caption="Count of CustomerID" measure="1" displayFolder="" measureGroup="vw_CustomerChurnAnalysis" count="0">
      <extLst>
        <ext xmlns:x15="http://schemas.microsoft.com/office/spreadsheetml/2010/11/main" uri="{B97F6D7D-B522-45F9-BDA1-12C45D357490}">
          <x15:cacheHierarchy aggregatedColumn="8"/>
        </ext>
      </extLst>
    </cacheHierarchy>
    <cacheHierarchy uniqueName="[Measures].[Sum of MonthlyCharges]" caption="Sum of MonthlyCharges" measure="1" displayFolder="" measureGroup="vw_CustomerChurnAnalysis" count="0">
      <extLst>
        <ext xmlns:x15="http://schemas.microsoft.com/office/spreadsheetml/2010/11/main" uri="{B97F6D7D-B522-45F9-BDA1-12C45D357490}">
          <x15:cacheHierarchy aggregatedColumn="25"/>
        </ext>
      </extLst>
    </cacheHierarchy>
    <cacheHierarchy uniqueName="[Measures].[Average of MonthlyCharges]" caption="Average of MonthlyCharges" measure="1" displayFolder="" measureGroup="vw_CustomerChurnAnalysis" count="0">
      <extLst>
        <ext xmlns:x15="http://schemas.microsoft.com/office/spreadsheetml/2010/11/main" uri="{B97F6D7D-B522-45F9-BDA1-12C45D357490}">
          <x15:cacheHierarchy aggregatedColumn="25"/>
        </ext>
      </extLst>
    </cacheHierarchy>
    <cacheHierarchy uniqueName="[Measures].[Count of CustomerID 2]" caption="Count of CustomerID 2" measure="1" displayFolder="" measureGroup="vw_HighValueRiskCustomers" count="0">
      <extLst>
        <ext xmlns:x15="http://schemas.microsoft.com/office/spreadsheetml/2010/11/main" uri="{B97F6D7D-B522-45F9-BDA1-12C45D357490}">
          <x15:cacheHierarchy aggregatedColumn="39"/>
        </ext>
      </extLst>
    </cacheHierarchy>
    <cacheHierarchy uniqueName="[Measures].[Sum of EstimatedCustomerValue]" caption="Sum of EstimatedCustomerValue" measure="1" displayFolder="" measureGroup="vw_HighValueRiskCustomers" count="0">
      <extLst>
        <ext xmlns:x15="http://schemas.microsoft.com/office/spreadsheetml/2010/11/main" uri="{B97F6D7D-B522-45F9-BDA1-12C45D357490}">
          <x15:cacheHierarchy aggregatedColumn="46"/>
        </ext>
      </extLst>
    </cacheHierarchy>
    <cacheHierarchy uniqueName="[Measures].[Sum of Tenure]" caption="Sum of Tenure" measure="1" displayFolder="" measureGroup="vw_CustomerChurnAnalysis" count="0">
      <extLst>
        <ext xmlns:x15="http://schemas.microsoft.com/office/spreadsheetml/2010/11/main" uri="{B97F6D7D-B522-45F9-BDA1-12C45D357490}">
          <x15:cacheHierarchy aggregatedColumn="27"/>
        </ext>
      </extLst>
    </cacheHierarchy>
    <cacheHierarchy uniqueName="[Measures].[Average of Tenure]" caption="Average of Tenure" measure="1" displayFolder="" measureGroup="vw_CustomerChurnAnalysis" count="0" oneField="1">
      <fieldsUsage count="1">
        <fieldUsage x="0"/>
      </fieldsUsage>
      <extLst>
        <ext xmlns:x15="http://schemas.microsoft.com/office/spreadsheetml/2010/11/main" uri="{B97F6D7D-B522-45F9-BDA1-12C45D357490}">
          <x15:cacheHierarchy aggregatedColumn="27"/>
        </ext>
      </extLst>
    </cacheHierarchy>
    <cacheHierarchy uniqueName="[Measures].[Sum of ChurnRate]" caption="Sum of ChurnRate" measure="1" displayFolder="" measureGroup="vw_ChurnByContract" count="0">
      <extLst>
        <ext xmlns:x15="http://schemas.microsoft.com/office/spreadsheetml/2010/11/main" uri="{B97F6D7D-B522-45F9-BDA1-12C45D357490}">
          <x15:cacheHierarchy aggregatedColumn="3"/>
        </ext>
      </extLst>
    </cacheHierarchy>
    <cacheHierarchy uniqueName="[Measures].[Count of CustomerID 3]" caption="Count of CustomerID 3" measure="1" displayFolder="" measureGroup="vw_CustomerRisk" count="0">
      <extLst>
        <ext xmlns:x15="http://schemas.microsoft.com/office/spreadsheetml/2010/11/main" uri="{B97F6D7D-B522-45F9-BDA1-12C45D357490}">
          <x15:cacheHierarchy aggregatedColumn="30"/>
        </ext>
      </extLst>
    </cacheHierarchy>
    <cacheHierarchy uniqueName="[Measures].[Churn Rate]" caption="Churn Rate" measure="1" displayFolder="" measureGroup="vw_CustomerChurnAnalysis" count="0"/>
    <cacheHierarchy uniqueName="[Measures].[Contract Churn Rate]" caption="Contract Churn Rate" measure="1" displayFolder="" measureGroup="vw_ChurnByContract" count="0"/>
    <cacheHierarchy uniqueName="[Measures].[Customer Churn Rate]" caption="Customer Churn Rate" measure="1" displayFolder="" measureGroup="vw_CustomerChurnAnalysis" count="0"/>
    <cacheHierarchy uniqueName="[Measures].[Revenue Lost]" caption="Revenue Lost" measure="1" displayFolder="" measureGroup="vw_CustomerChurnAnalysis" count="0"/>
    <cacheHierarchy uniqueName="[Measures].[High-Value At-Risk Customers]" caption="High-Value At-Risk Customers" measure="1" displayFolder="" measureGroup="vw_CustomerChurnAnalysis" count="0"/>
    <cacheHierarchy uniqueName="[Measures].[Estimated Value At Risk]" caption="Estimated Value At Risk" measure="1" displayFolder="" measureGroup="vw_CustomerChurnAnalysis" count="0"/>
    <cacheHierarchy uniqueName="[Measures].[High Risk Customers]" caption="High Risk Customers" measure="1" displayFolder="" measureGroup="vw_CustomerChurnAnalysis" count="0"/>
    <cacheHierarchy uniqueName="[Measures].[Medium Risk Customers]" caption="Medium Risk Customers" measure="1" displayFolder="" measureGroup="vw_CustomerChurnAnalysis" count="0"/>
    <cacheHierarchy uniqueName="[Measures].[Low Risk Customers]" caption="Low Risk Customers" measure="1" displayFolder="" measureGroup="vw_CustomerChurnAnalysis" count="0"/>
    <cacheHierarchy uniqueName="[Measures].[__XL_Count vw_ChurnByContract]" caption="__XL_Count vw_ChurnByContract" measure="1" displayFolder="" measureGroup="vw_ChurnByContract" count="0" hidden="1"/>
    <cacheHierarchy uniqueName="[Measures].[__XL_Count vw_ChurnByTenure]" caption="__XL_Count vw_ChurnByTenure" measure="1" displayFolder="" measureGroup="vw_ChurnByTenure" count="0" hidden="1"/>
    <cacheHierarchy uniqueName="[Measures].[__XL_Count vw_CustomerChurnAnalysis]" caption="__XL_Count vw_CustomerChurnAnalysis" measure="1" displayFolder="" measureGroup="vw_CustomerChurnAnalysis" count="0" hidden="1"/>
    <cacheHierarchy uniqueName="[Measures].[__XL_Count vw_CustomerRisk]" caption="__XL_Count vw_CustomerRisk" measure="1" displayFolder="" measureGroup="vw_CustomerRisk" count="0" hidden="1"/>
    <cacheHierarchy uniqueName="[Measures].[__XL_Count vw_HighValueRiskCustomers]" caption="__XL_Count vw_HighValueRiskCustomers" measure="1" displayFolder="" measureGroup="vw_HighValueRiskCustomers" count="0" hidden="1"/>
    <cacheHierarchy uniqueName="[Measures].[__No measures defined]" caption="__No measures defined" measure="1" displayFolder="" count="0" hidden="1"/>
  </cacheHierarchies>
  <kpis count="0"/>
  <dimensions count="6">
    <dimension measure="1" name="Measures" uniqueName="[Measures]" caption="Measures"/>
    <dimension name="vw_ChurnByContract" uniqueName="[vw_ChurnByContract]" caption="vw_ChurnByContract"/>
    <dimension name="vw_ChurnByTenure" uniqueName="[vw_ChurnByTenure]" caption="vw_ChurnByTenure"/>
    <dimension name="vw_CustomerChurnAnalysis" uniqueName="[vw_CustomerChurnAnalysis]" caption="vw_CustomerChurnAnalysis"/>
    <dimension name="vw_CustomerRisk" uniqueName="[vw_CustomerRisk]" caption="vw_CustomerRisk"/>
    <dimension name="vw_HighValueRiskCustomers" uniqueName="[vw_HighValueRiskCustomers]" caption="vw_HighValueRiskCustomers"/>
  </dimensions>
  <measureGroups count="5">
    <measureGroup name="vw_ChurnByContract" caption="vw_ChurnByContract"/>
    <measureGroup name="vw_ChurnByTenure" caption="vw_ChurnByTenure"/>
    <measureGroup name="vw_CustomerChurnAnalysis" caption="vw_CustomerChurnAnalysis"/>
    <measureGroup name="vw_CustomerRisk" caption="vw_CustomerRisk"/>
    <measureGroup name="vw_HighValueRiskCustomers" caption="vw_HighValueRiskCustomers"/>
  </measureGroups>
  <maps count="5">
    <map measureGroup="0" dimension="1"/>
    <map measureGroup="1" dimension="2"/>
    <map measureGroup="2" dimension="3"/>
    <map measureGroup="3" dimension="4"/>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HILPA PATEL" refreshedDate="46279.666114120373" backgroundQuery="1" createdVersion="8" refreshedVersion="8" minRefreshableVersion="3" recordCount="0" supportSubquery="1" supportAdvancedDrill="1" xr:uid="{F9AFEF0C-36E7-46B1-9B6F-B00652F0649E}">
  <cacheSource type="external" connectionId="7"/>
  <cacheFields count="2">
    <cacheField name="[Measures].[Average of MonthlyCharges]" caption="Average of MonthlyCharges" numFmtId="0" hierarchy="49" level="32767"/>
    <cacheField name="[vw_CustomerChurnAnalysis].[PaymentMethod].[PaymentMethod]" caption="PaymentMethod" numFmtId="0" hierarchy="24" level="1">
      <sharedItems containsSemiMixedTypes="0" containsNonDate="0" containsString="0"/>
    </cacheField>
  </cacheFields>
  <cacheHierarchies count="71">
    <cacheHierarchy uniqueName="[vw_ChurnByContract].[Contract]" caption="Contract" attribute="1" defaultMemberUniqueName="[vw_ChurnByContract].[Contract].[All]" allUniqueName="[vw_ChurnByContract].[Contract].[All]" dimensionUniqueName="[vw_ChurnByContract]" displayFolder="" count="0" memberValueDatatype="130" unbalanced="0"/>
    <cacheHierarchy uniqueName="[vw_ChurnByContract].[TotalCustomers]" caption="TotalCustomers" attribute="1" defaultMemberUniqueName="[vw_ChurnByContract].[TotalCustomers].[All]" allUniqueName="[vw_ChurnByContract].[TotalCustomers].[All]" dimensionUniqueName="[vw_ChurnByContract]" displayFolder="" count="0" memberValueDatatype="20" unbalanced="0"/>
    <cacheHierarchy uniqueName="[vw_ChurnByContract].[ChurnedCustomers]" caption="ChurnedCustomers" attribute="1" defaultMemberUniqueName="[vw_ChurnByContract].[ChurnedCustomers].[All]" allUniqueName="[vw_ChurnByContract].[ChurnedCustomers].[All]" dimensionUniqueName="[vw_ChurnByContract]" displayFolder="" count="0" memberValueDatatype="20" unbalanced="0"/>
    <cacheHierarchy uniqueName="[vw_ChurnByContract].[ChurnRate]" caption="ChurnRate" attribute="1" defaultMemberUniqueName="[vw_ChurnByContract].[ChurnRate].[All]" allUniqueName="[vw_ChurnByContract].[ChurnRate].[All]" dimensionUniqueName="[vw_ChurnByContract]" displayFolder="" count="0" memberValueDatatype="5" unbalanced="0"/>
    <cacheHierarchy uniqueName="[vw_ChurnByTenure].[TenureGroup]" caption="TenureGroup" attribute="1" defaultMemberUniqueName="[vw_ChurnByTenure].[TenureGroup].[All]" allUniqueName="[vw_ChurnByTenure].[TenureGroup].[All]" dimensionUniqueName="[vw_ChurnByTenure]" displayFolder="" count="0" memberValueDatatype="130" unbalanced="0"/>
    <cacheHierarchy uniqueName="[vw_ChurnByTenure].[TotalCustomers]" caption="TotalCustomers" attribute="1" defaultMemberUniqueName="[vw_ChurnByTenure].[TotalCustomers].[All]" allUniqueName="[vw_ChurnByTenure].[TotalCustomers].[All]" dimensionUniqueName="[vw_ChurnByTenure]" displayFolder="" count="0" memberValueDatatype="20" unbalanced="0"/>
    <cacheHierarchy uniqueName="[vw_ChurnByTenure].[ChurnedCustomers]" caption="ChurnedCustomers" attribute="1" defaultMemberUniqueName="[vw_ChurnByTenure].[ChurnedCustomers].[All]" allUniqueName="[vw_ChurnByTenure].[ChurnedCustomers].[All]" dimensionUniqueName="[vw_ChurnByTenure]" displayFolder="" count="0" memberValueDatatype="20" unbalanced="0"/>
    <cacheHierarchy uniqueName="[vw_ChurnByTenure].[ChurnRate]" caption="ChurnRate" attribute="1" defaultMemberUniqueName="[vw_ChurnByTenure].[ChurnRate].[All]" allUniqueName="[vw_ChurnByTenure].[ChurnRate].[All]" dimensionUniqueName="[vw_ChurnByTenure]" displayFolder="" count="0" memberValueDatatype="5" unbalanced="0"/>
    <cacheHierarchy uniqueName="[vw_CustomerChurnAnalysis].[CustomerID]" caption="CustomerID" attribute="1" defaultMemberUniqueName="[vw_CustomerChurnAnalysis].[CustomerID].[All]" allUniqueName="[vw_CustomerChurnAnalysis].[CustomerID].[All]" dimensionUniqueName="[vw_CustomerChurnAnalysis]" displayFolder="" count="0" memberValueDatatype="130" unbalanced="0"/>
    <cacheHierarchy uniqueName="[vw_CustomerChurnAnalysis].[Gender]" caption="Gender" attribute="1" defaultMemberUniqueName="[vw_CustomerChurnAnalysis].[Gender].[All]" allUniqueName="[vw_CustomerChurnAnalysis].[Gender].[All]" dimensionUniqueName="[vw_CustomerChurnAnalysis]" displayFolder="" count="2" memberValueDatatype="130" unbalanced="0"/>
    <cacheHierarchy uniqueName="[vw_CustomerChurnAnalysis].[SeniorCitizen]" caption="SeniorCitizen" attribute="1" defaultMemberUniqueName="[vw_CustomerChurnAnalysis].[SeniorCitizen].[All]" allUniqueName="[vw_CustomerChurnAnalysis].[SeniorCitizen].[All]" dimensionUniqueName="[vw_CustomerChurnAnalysis]" displayFolder="" count="2" memberValueDatatype="11" unbalanced="0"/>
    <cacheHierarchy uniqueName="[vw_CustomerChurnAnalysis].[Partner]" caption="Partner" attribute="1" defaultMemberUniqueName="[vw_CustomerChurnAnalysis].[Partner].[All]" allUniqueName="[vw_CustomerChurnAnalysis].[Partner].[All]" dimensionUniqueName="[vw_CustomerChurnAnalysis]" displayFolder="" count="0" memberValueDatatype="130" unbalanced="0"/>
    <cacheHierarchy uniqueName="[vw_CustomerChurnAnalysis].[Dependents]" caption="Dependents" attribute="1" defaultMemberUniqueName="[vw_CustomerChurnAnalysis].[Dependents].[All]" allUniqueName="[vw_CustomerChurnAnalysis].[Dependents].[All]" dimensionUniqueName="[vw_CustomerChurnAnalysis]" displayFolder="" count="0" memberValueDatatype="130" unbalanced="0"/>
    <cacheHierarchy uniqueName="[vw_CustomerChurnAnalysis].[PhoneService]" caption="PhoneService" attribute="1" defaultMemberUniqueName="[vw_CustomerChurnAnalysis].[PhoneService].[All]" allUniqueName="[vw_CustomerChurnAnalysis].[PhoneService].[All]" dimensionUniqueName="[vw_CustomerChurnAnalysis]" displayFolder="" count="0" memberValueDatatype="130" unbalanced="0"/>
    <cacheHierarchy uniqueName="[vw_CustomerChurnAnalysis].[MultipleLines]" caption="MultipleLines" attribute="1" defaultMemberUniqueName="[vw_CustomerChurnAnalysis].[MultipleLines].[All]" allUniqueName="[vw_CustomerChurnAnalysis].[MultipleLines].[All]" dimensionUniqueName="[vw_CustomerChurnAnalysis]" displayFolder="" count="0" memberValueDatatype="130" unbalanced="0"/>
    <cacheHierarchy uniqueName="[vw_CustomerChurnAnalysis].[InternetService]" caption="InternetService" attribute="1" defaultMemberUniqueName="[vw_CustomerChurnAnalysis].[InternetService].[All]" allUniqueName="[vw_CustomerChurnAnalysis].[InternetService].[All]" dimensionUniqueName="[vw_CustomerChurnAnalysis]" displayFolder="" count="2" memberValueDatatype="130" unbalanced="0"/>
    <cacheHierarchy uniqueName="[vw_CustomerChurnAnalysis].[OnlineSecurity]" caption="OnlineSecurity" attribute="1" defaultMemberUniqueName="[vw_CustomerChurnAnalysis].[OnlineSecurity].[All]" allUniqueName="[vw_CustomerChurnAnalysis].[OnlineSecurity].[All]" dimensionUniqueName="[vw_CustomerChurnAnalysis]" displayFolder="" count="0" memberValueDatatype="130" unbalanced="0"/>
    <cacheHierarchy uniqueName="[vw_CustomerChurnAnalysis].[OnlineBackup]" caption="OnlineBackup" attribute="1" defaultMemberUniqueName="[vw_CustomerChurnAnalysis].[OnlineBackup].[All]" allUniqueName="[vw_CustomerChurnAnalysis].[OnlineBackup].[All]" dimensionUniqueName="[vw_CustomerChurnAnalysis]" displayFolder="" count="0" memberValueDatatype="130" unbalanced="0"/>
    <cacheHierarchy uniqueName="[vw_CustomerChurnAnalysis].[DeviceProtection]" caption="DeviceProtection" attribute="1" defaultMemberUniqueName="[vw_CustomerChurnAnalysis].[DeviceProtection].[All]" allUniqueName="[vw_CustomerChurnAnalysis].[DeviceProtection].[All]" dimensionUniqueName="[vw_CustomerChurnAnalysis]" displayFolder="" count="0" memberValueDatatype="130" unbalanced="0"/>
    <cacheHierarchy uniqueName="[vw_CustomerChurnAnalysis].[TechSupport]" caption="TechSupport" attribute="1" defaultMemberUniqueName="[vw_CustomerChurnAnalysis].[TechSupport].[All]" allUniqueName="[vw_CustomerChurnAnalysis].[TechSupport].[All]" dimensionUniqueName="[vw_CustomerChurnAnalysis]" displayFolder="" count="0" memberValueDatatype="130" unbalanced="0"/>
    <cacheHierarchy uniqueName="[vw_CustomerChurnAnalysis].[StreamingTV]" caption="StreamingTV" attribute="1" defaultMemberUniqueName="[vw_CustomerChurnAnalysis].[StreamingTV].[All]" allUniqueName="[vw_CustomerChurnAnalysis].[StreamingTV].[All]" dimensionUniqueName="[vw_CustomerChurnAnalysis]" displayFolder="" count="0" memberValueDatatype="130" unbalanced="0"/>
    <cacheHierarchy uniqueName="[vw_CustomerChurnAnalysis].[StreamingMovies]" caption="StreamingMovies" attribute="1" defaultMemberUniqueName="[vw_CustomerChurnAnalysis].[StreamingMovies].[All]" allUniqueName="[vw_CustomerChurnAnalysis].[StreamingMovies].[All]" dimensionUniqueName="[vw_CustomerChurnAnalysis]" displayFolder="" count="0" memberValueDatatype="130" unbalanced="0"/>
    <cacheHierarchy uniqueName="[vw_CustomerChurnAnalysis].[Contract]" caption="Contract" attribute="1" defaultMemberUniqueName="[vw_CustomerChurnAnalysis].[Contract].[All]" allUniqueName="[vw_CustomerChurnAnalysis].[Contract].[All]" dimensionUniqueName="[vw_CustomerChurnAnalysis]" displayFolder="" count="2" memberValueDatatype="130" unbalanced="0"/>
    <cacheHierarchy uniqueName="[vw_CustomerChurnAnalysis].[PaperlessBilling]" caption="PaperlessBilling" attribute="1" defaultMemberUniqueName="[vw_CustomerChurnAnalysis].[PaperlessBilling].[All]" allUniqueName="[vw_CustomerChurnAnalysis].[PaperlessBilling].[All]" dimensionUniqueName="[vw_CustomerChurnAnalysis]" displayFolder="" count="0" memberValueDatatype="130" unbalanced="0"/>
    <cacheHierarchy uniqueName="[vw_CustomerChurnAnalysis].[PaymentMethod]" caption="PaymentMethod" attribute="1" defaultMemberUniqueName="[vw_CustomerChurnAnalysis].[PaymentMethod].[All]" allUniqueName="[vw_CustomerChurnAnalysis].[PaymentMethod].[All]" dimensionUniqueName="[vw_CustomerChurnAnalysis]" displayFolder="" count="2" memberValueDatatype="130" unbalanced="0">
      <fieldsUsage count="2">
        <fieldUsage x="-1"/>
        <fieldUsage x="1"/>
      </fieldsUsage>
    </cacheHierarchy>
    <cacheHierarchy uniqueName="[vw_CustomerChurnAnalysis].[MonthlyCharges]" caption="MonthlyCharges" attribute="1" defaultMemberUniqueName="[vw_CustomerChurnAnalysis].[MonthlyCharges].[All]" allUniqueName="[vw_CustomerChurnAnalysis].[MonthlyCharges].[All]" dimensionUniqueName="[vw_CustomerChurnAnalysis]" displayFolder="" count="0" memberValueDatatype="5" unbalanced="0"/>
    <cacheHierarchy uniqueName="[vw_CustomerChurnAnalysis].[TotalCharges]" caption="TotalCharges" attribute="1" defaultMemberUniqueName="[vw_CustomerChurnAnalysis].[TotalCharges].[All]" allUniqueName="[vw_CustomerChurnAnalysis].[TotalCharges].[All]" dimensionUniqueName="[vw_CustomerChurnAnalysis]" displayFolder="" count="0" memberValueDatatype="5" unbalanced="0"/>
    <cacheHierarchy uniqueName="[vw_CustomerChurnAnalysis].[Tenure]" caption="Tenure" attribute="1" defaultMemberUniqueName="[vw_CustomerChurnAnalysis].[Tenure].[All]" allUniqueName="[vw_CustomerChurnAnalysis].[Tenure].[All]" dimensionUniqueName="[vw_CustomerChurnAnalysis]" displayFolder="" count="0" memberValueDatatype="20" unbalanced="0"/>
    <cacheHierarchy uniqueName="[vw_CustomerChurnAnalysis].[Churn]" caption="Churn" attribute="1" defaultMemberUniqueName="[vw_CustomerChurnAnalysis].[Churn].[All]" allUniqueName="[vw_CustomerChurnAnalysis].[Churn].[All]" dimensionUniqueName="[vw_CustomerChurnAnalysis]" displayFolder="" count="0" memberValueDatatype="130" unbalanced="0"/>
    <cacheHierarchy uniqueName="[vw_CustomerChurnAnalysis].[Monthly Charge Band]" caption="Monthly Charge Band" attribute="1" defaultMemberUniqueName="[vw_CustomerChurnAnalysis].[Monthly Charge Band].[All]" allUniqueName="[vw_CustomerChurnAnalysis].[Monthly Charge Band].[All]" dimensionUniqueName="[vw_CustomerChurnAnalysis]" displayFolder="" count="0" memberValueDatatype="130" unbalanced="0"/>
    <cacheHierarchy uniqueName="[vw_CustomerRisk].[CustomerID]" caption="CustomerID" attribute="1" defaultMemberUniqueName="[vw_CustomerRisk].[CustomerID].[All]" allUniqueName="[vw_CustomerRisk].[CustomerID].[All]" dimensionUniqueName="[vw_CustomerRisk]" displayFolder="" count="0" memberValueDatatype="130" unbalanced="0"/>
    <cacheHierarchy uniqueName="[vw_CustomerRisk].[Contract]" caption="Contract" attribute="1" defaultMemberUniqueName="[vw_CustomerRisk].[Contract].[All]" allUniqueName="[vw_CustomerRisk].[Contract].[All]" dimensionUniqueName="[vw_CustomerRisk]" displayFolder="" count="0" memberValueDatatype="130" unbalanced="0"/>
    <cacheHierarchy uniqueName="[vw_CustomerRisk].[Tenure]" caption="Tenure" attribute="1" defaultMemberUniqueName="[vw_CustomerRisk].[Tenure].[All]" allUniqueName="[vw_CustomerRisk].[Tenure].[All]" dimensionUniqueName="[vw_CustomerRisk]" displayFolder="" count="0" memberValueDatatype="20" unbalanced="0"/>
    <cacheHierarchy uniqueName="[vw_CustomerRisk].[MonthlyCharges]" caption="MonthlyCharges" attribute="1" defaultMemberUniqueName="[vw_CustomerRisk].[MonthlyCharges].[All]" allUniqueName="[vw_CustomerRisk].[MonthlyCharges].[All]" dimensionUniqueName="[vw_CustomerRisk]" displayFolder="" count="0" memberValueDatatype="5" unbalanced="0"/>
    <cacheHierarchy uniqueName="[vw_CustomerRisk].[Churn]" caption="Churn" attribute="1" defaultMemberUniqueName="[vw_CustomerRisk].[Churn].[All]" allUniqueName="[vw_CustomerRisk].[Churn].[All]" dimensionUniqueName="[vw_CustomerRisk]" displayFolder="" count="0" memberValueDatatype="130" unbalanced="0"/>
    <cacheHierarchy uniqueName="[vw_CustomerRisk].[ChurnStatus]" caption="ChurnStatus" attribute="1" defaultMemberUniqueName="[vw_CustomerRisk].[ChurnStatus].[All]" allUniqueName="[vw_CustomerRisk].[ChurnStatus].[All]" dimensionUniqueName="[vw_CustomerRisk]" displayFolder="" count="0" memberValueDatatype="130" unbalanced="0"/>
    <cacheHierarchy uniqueName="[vw_CustomerRisk].[RiskScore]" caption="RiskScore" attribute="1" defaultMemberUniqueName="[vw_CustomerRisk].[RiskScore].[All]" allUniqueName="[vw_CustomerRisk].[RiskScore].[All]" dimensionUniqueName="[vw_CustomerRisk]" displayFolder="" count="0" memberValueDatatype="20" unbalanced="0"/>
    <cacheHierarchy uniqueName="[vw_CustomerRisk].[RetentionRisk]" caption="RetentionRisk" attribute="1" defaultMemberUniqueName="[vw_CustomerRisk].[RetentionRisk].[All]" allUniqueName="[vw_CustomerRisk].[RetentionRisk].[All]" dimensionUniqueName="[vw_CustomerRisk]" displayFolder="" count="0" memberValueDatatype="130" unbalanced="0"/>
    <cacheHierarchy uniqueName="[vw_CustomerRisk].[EstimatedCustomerValue]" caption="EstimatedCustomerValue" attribute="1" defaultMemberUniqueName="[vw_CustomerRisk].[EstimatedCustomerValue].[All]" allUniqueName="[vw_CustomerRisk].[EstimatedCustomerValue].[All]" dimensionUniqueName="[vw_CustomerRisk]" displayFolder="" count="0" memberValueDatatype="5" unbalanced="0"/>
    <cacheHierarchy uniqueName="[vw_HighValueRiskCustomers].[CustomerID]" caption="CustomerID" attribute="1" defaultMemberUniqueName="[vw_HighValueRiskCustomers].[CustomerID].[All]" allUniqueName="[vw_HighValueRiskCustomers].[CustomerID].[All]" dimensionUniqueName="[vw_HighValueRiskCustomers]" displayFolder="" count="0" memberValueDatatype="130" unbalanced="0"/>
    <cacheHierarchy uniqueName="[vw_HighValueRiskCustomers].[Contract]" caption="Contract" attribute="1" defaultMemberUniqueName="[vw_HighValueRiskCustomers].[Contract].[All]" allUniqueName="[vw_HighValueRiskCustomers].[Contract].[All]" dimensionUniqueName="[vw_HighValueRiskCustomers]" displayFolder="" count="0" memberValueDatatype="130" unbalanced="0"/>
    <cacheHierarchy uniqueName="[vw_HighValueRiskCustomers].[Tenure]" caption="Tenure" attribute="1" defaultMemberUniqueName="[vw_HighValueRiskCustomers].[Tenure].[All]" allUniqueName="[vw_HighValueRiskCustomers].[Tenure].[All]" dimensionUniqueName="[vw_HighValueRiskCustomers]" displayFolder="" count="0" memberValueDatatype="20" unbalanced="0"/>
    <cacheHierarchy uniqueName="[vw_HighValueRiskCustomers].[MonthlyCharges]" caption="MonthlyCharges" attribute="1" defaultMemberUniqueName="[vw_HighValueRiskCustomers].[MonthlyCharges].[All]" allUniqueName="[vw_HighValueRiskCustomers].[MonthlyCharges].[All]" dimensionUniqueName="[vw_HighValueRiskCustomers]" displayFolder="" count="0" memberValueDatatype="5" unbalanced="0"/>
    <cacheHierarchy uniqueName="[vw_HighValueRiskCustomers].[ChurnStatus]" caption="ChurnStatus" attribute="1" defaultMemberUniqueName="[vw_HighValueRiskCustomers].[ChurnStatus].[All]" allUniqueName="[vw_HighValueRiskCustomers].[ChurnStatus].[All]" dimensionUniqueName="[vw_HighValueRiskCustomers]" displayFolder="" count="0" memberValueDatatype="130" unbalanced="0"/>
    <cacheHierarchy uniqueName="[vw_HighValueRiskCustomers].[RiskScore]" caption="RiskScore" attribute="1" defaultMemberUniqueName="[vw_HighValueRiskCustomers].[RiskScore].[All]" allUniqueName="[vw_HighValueRiskCustomers].[RiskScore].[All]" dimensionUniqueName="[vw_HighValueRiskCustomers]" displayFolder="" count="0" memberValueDatatype="20" unbalanced="0"/>
    <cacheHierarchy uniqueName="[vw_HighValueRiskCustomers].[RetentionRisk]" caption="RetentionRisk" attribute="1" defaultMemberUniqueName="[vw_HighValueRiskCustomers].[RetentionRisk].[All]" allUniqueName="[vw_HighValueRiskCustomers].[RetentionRisk].[All]" dimensionUniqueName="[vw_HighValueRiskCustomers]" displayFolder="" count="0" memberValueDatatype="130" unbalanced="0"/>
    <cacheHierarchy uniqueName="[vw_HighValueRiskCustomers].[EstimatedCustomerValue]" caption="EstimatedCustomerValue" attribute="1" defaultMemberUniqueName="[vw_HighValueRiskCustomers].[EstimatedCustomerValue].[All]" allUniqueName="[vw_HighValueRiskCustomers].[EstimatedCustomerValue].[All]" dimensionUniqueName="[vw_HighValueRiskCustomers]" displayFolder="" count="0" memberValueDatatype="5" unbalanced="0"/>
    <cacheHierarchy uniqueName="[Measures].[Count of CustomerID]" caption="Count of CustomerID" measure="1" displayFolder="" measureGroup="vw_CustomerChurnAnalysis" count="0">
      <extLst>
        <ext xmlns:x15="http://schemas.microsoft.com/office/spreadsheetml/2010/11/main" uri="{B97F6D7D-B522-45F9-BDA1-12C45D357490}">
          <x15:cacheHierarchy aggregatedColumn="8"/>
        </ext>
      </extLst>
    </cacheHierarchy>
    <cacheHierarchy uniqueName="[Measures].[Sum of MonthlyCharges]" caption="Sum of MonthlyCharges" measure="1" displayFolder="" measureGroup="vw_CustomerChurnAnalysis" count="0">
      <extLst>
        <ext xmlns:x15="http://schemas.microsoft.com/office/spreadsheetml/2010/11/main" uri="{B97F6D7D-B522-45F9-BDA1-12C45D357490}">
          <x15:cacheHierarchy aggregatedColumn="25"/>
        </ext>
      </extLst>
    </cacheHierarchy>
    <cacheHierarchy uniqueName="[Measures].[Average of MonthlyCharges]" caption="Average of MonthlyCharges" measure="1" displayFolder="" measureGroup="vw_CustomerChurnAnalysis" count="0" oneField="1">
      <fieldsUsage count="1">
        <fieldUsage x="0"/>
      </fieldsUsage>
      <extLst>
        <ext xmlns:x15="http://schemas.microsoft.com/office/spreadsheetml/2010/11/main" uri="{B97F6D7D-B522-45F9-BDA1-12C45D357490}">
          <x15:cacheHierarchy aggregatedColumn="25"/>
        </ext>
      </extLst>
    </cacheHierarchy>
    <cacheHierarchy uniqueName="[Measures].[Count of CustomerID 2]" caption="Count of CustomerID 2" measure="1" displayFolder="" measureGroup="vw_HighValueRiskCustomers" count="0">
      <extLst>
        <ext xmlns:x15="http://schemas.microsoft.com/office/spreadsheetml/2010/11/main" uri="{B97F6D7D-B522-45F9-BDA1-12C45D357490}">
          <x15:cacheHierarchy aggregatedColumn="39"/>
        </ext>
      </extLst>
    </cacheHierarchy>
    <cacheHierarchy uniqueName="[Measures].[Sum of EstimatedCustomerValue]" caption="Sum of EstimatedCustomerValue" measure="1" displayFolder="" measureGroup="vw_HighValueRiskCustomers" count="0">
      <extLst>
        <ext xmlns:x15="http://schemas.microsoft.com/office/spreadsheetml/2010/11/main" uri="{B97F6D7D-B522-45F9-BDA1-12C45D357490}">
          <x15:cacheHierarchy aggregatedColumn="46"/>
        </ext>
      </extLst>
    </cacheHierarchy>
    <cacheHierarchy uniqueName="[Measures].[Sum of Tenure]" caption="Sum of Tenure" measure="1" displayFolder="" measureGroup="vw_CustomerChurnAnalysis" count="0">
      <extLst>
        <ext xmlns:x15="http://schemas.microsoft.com/office/spreadsheetml/2010/11/main" uri="{B97F6D7D-B522-45F9-BDA1-12C45D357490}">
          <x15:cacheHierarchy aggregatedColumn="27"/>
        </ext>
      </extLst>
    </cacheHierarchy>
    <cacheHierarchy uniqueName="[Measures].[Average of Tenure]" caption="Average of Tenure" measure="1" displayFolder="" measureGroup="vw_CustomerChurnAnalysis" count="0">
      <extLst>
        <ext xmlns:x15="http://schemas.microsoft.com/office/spreadsheetml/2010/11/main" uri="{B97F6D7D-B522-45F9-BDA1-12C45D357490}">
          <x15:cacheHierarchy aggregatedColumn="27"/>
        </ext>
      </extLst>
    </cacheHierarchy>
    <cacheHierarchy uniqueName="[Measures].[Sum of ChurnRate]" caption="Sum of ChurnRate" measure="1" displayFolder="" measureGroup="vw_ChurnByContract" count="0">
      <extLst>
        <ext xmlns:x15="http://schemas.microsoft.com/office/spreadsheetml/2010/11/main" uri="{B97F6D7D-B522-45F9-BDA1-12C45D357490}">
          <x15:cacheHierarchy aggregatedColumn="3"/>
        </ext>
      </extLst>
    </cacheHierarchy>
    <cacheHierarchy uniqueName="[Measures].[Count of CustomerID 3]" caption="Count of CustomerID 3" measure="1" displayFolder="" measureGroup="vw_CustomerRisk" count="0">
      <extLst>
        <ext xmlns:x15="http://schemas.microsoft.com/office/spreadsheetml/2010/11/main" uri="{B97F6D7D-B522-45F9-BDA1-12C45D357490}">
          <x15:cacheHierarchy aggregatedColumn="30"/>
        </ext>
      </extLst>
    </cacheHierarchy>
    <cacheHierarchy uniqueName="[Measures].[Churn Rate]" caption="Churn Rate" measure="1" displayFolder="" measureGroup="vw_CustomerChurnAnalysis" count="0"/>
    <cacheHierarchy uniqueName="[Measures].[Contract Churn Rate]" caption="Contract Churn Rate" measure="1" displayFolder="" measureGroup="vw_ChurnByContract" count="0"/>
    <cacheHierarchy uniqueName="[Measures].[Customer Churn Rate]" caption="Customer Churn Rate" measure="1" displayFolder="" measureGroup="vw_CustomerChurnAnalysis" count="0"/>
    <cacheHierarchy uniqueName="[Measures].[Revenue Lost]" caption="Revenue Lost" measure="1" displayFolder="" measureGroup="vw_CustomerChurnAnalysis" count="0"/>
    <cacheHierarchy uniqueName="[Measures].[High-Value At-Risk Customers]" caption="High-Value At-Risk Customers" measure="1" displayFolder="" measureGroup="vw_CustomerChurnAnalysis" count="0"/>
    <cacheHierarchy uniqueName="[Measures].[Estimated Value At Risk]" caption="Estimated Value At Risk" measure="1" displayFolder="" measureGroup="vw_CustomerChurnAnalysis" count="0"/>
    <cacheHierarchy uniqueName="[Measures].[High Risk Customers]" caption="High Risk Customers" measure="1" displayFolder="" measureGroup="vw_CustomerChurnAnalysis" count="0"/>
    <cacheHierarchy uniqueName="[Measures].[Medium Risk Customers]" caption="Medium Risk Customers" measure="1" displayFolder="" measureGroup="vw_CustomerChurnAnalysis" count="0"/>
    <cacheHierarchy uniqueName="[Measures].[Low Risk Customers]" caption="Low Risk Customers" measure="1" displayFolder="" measureGroup="vw_CustomerChurnAnalysis" count="0"/>
    <cacheHierarchy uniqueName="[Measures].[__XL_Count vw_ChurnByContract]" caption="__XL_Count vw_ChurnByContract" measure="1" displayFolder="" measureGroup="vw_ChurnByContract" count="0" hidden="1"/>
    <cacheHierarchy uniqueName="[Measures].[__XL_Count vw_ChurnByTenure]" caption="__XL_Count vw_ChurnByTenure" measure="1" displayFolder="" measureGroup="vw_ChurnByTenure" count="0" hidden="1"/>
    <cacheHierarchy uniqueName="[Measures].[__XL_Count vw_CustomerChurnAnalysis]" caption="__XL_Count vw_CustomerChurnAnalysis" measure="1" displayFolder="" measureGroup="vw_CustomerChurnAnalysis" count="0" hidden="1"/>
    <cacheHierarchy uniqueName="[Measures].[__XL_Count vw_CustomerRisk]" caption="__XL_Count vw_CustomerRisk" measure="1" displayFolder="" measureGroup="vw_CustomerRisk" count="0" hidden="1"/>
    <cacheHierarchy uniqueName="[Measures].[__XL_Count vw_HighValueRiskCustomers]" caption="__XL_Count vw_HighValueRiskCustomers" measure="1" displayFolder="" measureGroup="vw_HighValueRiskCustomers" count="0" hidden="1"/>
    <cacheHierarchy uniqueName="[Measures].[__No measures defined]" caption="__No measures defined" measure="1" displayFolder="" count="0" hidden="1"/>
  </cacheHierarchies>
  <kpis count="0"/>
  <dimensions count="6">
    <dimension measure="1" name="Measures" uniqueName="[Measures]" caption="Measures"/>
    <dimension name="vw_ChurnByContract" uniqueName="[vw_ChurnByContract]" caption="vw_ChurnByContract"/>
    <dimension name="vw_ChurnByTenure" uniqueName="[vw_ChurnByTenure]" caption="vw_ChurnByTenure"/>
    <dimension name="vw_CustomerChurnAnalysis" uniqueName="[vw_CustomerChurnAnalysis]" caption="vw_CustomerChurnAnalysis"/>
    <dimension name="vw_CustomerRisk" uniqueName="[vw_CustomerRisk]" caption="vw_CustomerRisk"/>
    <dimension name="vw_HighValueRiskCustomers" uniqueName="[vw_HighValueRiskCustomers]" caption="vw_HighValueRiskCustomers"/>
  </dimensions>
  <measureGroups count="5">
    <measureGroup name="vw_ChurnByContract" caption="vw_ChurnByContract"/>
    <measureGroup name="vw_ChurnByTenure" caption="vw_ChurnByTenure"/>
    <measureGroup name="vw_CustomerChurnAnalysis" caption="vw_CustomerChurnAnalysis"/>
    <measureGroup name="vw_CustomerRisk" caption="vw_CustomerRisk"/>
    <measureGroup name="vw_HighValueRiskCustomers" caption="vw_HighValueRiskCustomers"/>
  </measureGroups>
  <maps count="5">
    <map measureGroup="0" dimension="1"/>
    <map measureGroup="1" dimension="2"/>
    <map measureGroup="2" dimension="3"/>
    <map measureGroup="3" dimension="4"/>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HILPA PATEL" refreshedDate="46279.666114236112" backgroundQuery="1" createdVersion="8" refreshedVersion="8" minRefreshableVersion="3" recordCount="0" supportSubquery="1" supportAdvancedDrill="1" xr:uid="{8824DD40-D7A2-4E3C-9811-DF315A66C601}">
  <cacheSource type="external" connectionId="7"/>
  <cacheFields count="3">
    <cacheField name="[Measures].[Count of CustomerID]" caption="Count of CustomerID" numFmtId="0" hierarchy="47" level="32767"/>
    <cacheField name="[vw_CustomerChurnAnalysis].[Churn].[Churn]" caption="Churn" numFmtId="0" hierarchy="28" level="1">
      <sharedItems containsSemiMixedTypes="0" containsNonDate="0" containsString="0"/>
    </cacheField>
    <cacheField name="[vw_CustomerChurnAnalysis].[PaymentMethod].[PaymentMethod]" caption="PaymentMethod" numFmtId="0" hierarchy="24" level="1">
      <sharedItems containsSemiMixedTypes="0" containsNonDate="0" containsString="0"/>
    </cacheField>
  </cacheFields>
  <cacheHierarchies count="71">
    <cacheHierarchy uniqueName="[vw_ChurnByContract].[Contract]" caption="Contract" attribute="1" defaultMemberUniqueName="[vw_ChurnByContract].[Contract].[All]" allUniqueName="[vw_ChurnByContract].[Contract].[All]" dimensionUniqueName="[vw_ChurnByContract]" displayFolder="" count="0" memberValueDatatype="130" unbalanced="0"/>
    <cacheHierarchy uniqueName="[vw_ChurnByContract].[TotalCustomers]" caption="TotalCustomers" attribute="1" defaultMemberUniqueName="[vw_ChurnByContract].[TotalCustomers].[All]" allUniqueName="[vw_ChurnByContract].[TotalCustomers].[All]" dimensionUniqueName="[vw_ChurnByContract]" displayFolder="" count="0" memberValueDatatype="20" unbalanced="0"/>
    <cacheHierarchy uniqueName="[vw_ChurnByContract].[ChurnedCustomers]" caption="ChurnedCustomers" attribute="1" defaultMemberUniqueName="[vw_ChurnByContract].[ChurnedCustomers].[All]" allUniqueName="[vw_ChurnByContract].[ChurnedCustomers].[All]" dimensionUniqueName="[vw_ChurnByContract]" displayFolder="" count="0" memberValueDatatype="20" unbalanced="0"/>
    <cacheHierarchy uniqueName="[vw_ChurnByContract].[ChurnRate]" caption="ChurnRate" attribute="1" defaultMemberUniqueName="[vw_ChurnByContract].[ChurnRate].[All]" allUniqueName="[vw_ChurnByContract].[ChurnRate].[All]" dimensionUniqueName="[vw_ChurnByContract]" displayFolder="" count="0" memberValueDatatype="5" unbalanced="0"/>
    <cacheHierarchy uniqueName="[vw_ChurnByTenure].[TenureGroup]" caption="TenureGroup" attribute="1" defaultMemberUniqueName="[vw_ChurnByTenure].[TenureGroup].[All]" allUniqueName="[vw_ChurnByTenure].[TenureGroup].[All]" dimensionUniqueName="[vw_ChurnByTenure]" displayFolder="" count="0" memberValueDatatype="130" unbalanced="0"/>
    <cacheHierarchy uniqueName="[vw_ChurnByTenure].[TotalCustomers]" caption="TotalCustomers" attribute="1" defaultMemberUniqueName="[vw_ChurnByTenure].[TotalCustomers].[All]" allUniqueName="[vw_ChurnByTenure].[TotalCustomers].[All]" dimensionUniqueName="[vw_ChurnByTenure]" displayFolder="" count="0" memberValueDatatype="20" unbalanced="0"/>
    <cacheHierarchy uniqueName="[vw_ChurnByTenure].[ChurnedCustomers]" caption="ChurnedCustomers" attribute="1" defaultMemberUniqueName="[vw_ChurnByTenure].[ChurnedCustomers].[All]" allUniqueName="[vw_ChurnByTenure].[ChurnedCustomers].[All]" dimensionUniqueName="[vw_ChurnByTenure]" displayFolder="" count="0" memberValueDatatype="20" unbalanced="0"/>
    <cacheHierarchy uniqueName="[vw_ChurnByTenure].[ChurnRate]" caption="ChurnRate" attribute="1" defaultMemberUniqueName="[vw_ChurnByTenure].[ChurnRate].[All]" allUniqueName="[vw_ChurnByTenure].[ChurnRate].[All]" dimensionUniqueName="[vw_ChurnByTenure]" displayFolder="" count="0" memberValueDatatype="5" unbalanced="0"/>
    <cacheHierarchy uniqueName="[vw_CustomerChurnAnalysis].[CustomerID]" caption="CustomerID" attribute="1" defaultMemberUniqueName="[vw_CustomerChurnAnalysis].[CustomerID].[All]" allUniqueName="[vw_CustomerChurnAnalysis].[CustomerID].[All]" dimensionUniqueName="[vw_CustomerChurnAnalysis]" displayFolder="" count="0" memberValueDatatype="130" unbalanced="0"/>
    <cacheHierarchy uniqueName="[vw_CustomerChurnAnalysis].[Gender]" caption="Gender" attribute="1" defaultMemberUniqueName="[vw_CustomerChurnAnalysis].[Gender].[All]" allUniqueName="[vw_CustomerChurnAnalysis].[Gender].[All]" dimensionUniqueName="[vw_CustomerChurnAnalysis]" displayFolder="" count="2" memberValueDatatype="130" unbalanced="0"/>
    <cacheHierarchy uniqueName="[vw_CustomerChurnAnalysis].[SeniorCitizen]" caption="SeniorCitizen" attribute="1" defaultMemberUniqueName="[vw_CustomerChurnAnalysis].[SeniorCitizen].[All]" allUniqueName="[vw_CustomerChurnAnalysis].[SeniorCitizen].[All]" dimensionUniqueName="[vw_CustomerChurnAnalysis]" displayFolder="" count="2" memberValueDatatype="11" unbalanced="0"/>
    <cacheHierarchy uniqueName="[vw_CustomerChurnAnalysis].[Partner]" caption="Partner" attribute="1" defaultMemberUniqueName="[vw_CustomerChurnAnalysis].[Partner].[All]" allUniqueName="[vw_CustomerChurnAnalysis].[Partner].[All]" dimensionUniqueName="[vw_CustomerChurnAnalysis]" displayFolder="" count="0" memberValueDatatype="130" unbalanced="0"/>
    <cacheHierarchy uniqueName="[vw_CustomerChurnAnalysis].[Dependents]" caption="Dependents" attribute="1" defaultMemberUniqueName="[vw_CustomerChurnAnalysis].[Dependents].[All]" allUniqueName="[vw_CustomerChurnAnalysis].[Dependents].[All]" dimensionUniqueName="[vw_CustomerChurnAnalysis]" displayFolder="" count="0" memberValueDatatype="130" unbalanced="0"/>
    <cacheHierarchy uniqueName="[vw_CustomerChurnAnalysis].[PhoneService]" caption="PhoneService" attribute="1" defaultMemberUniqueName="[vw_CustomerChurnAnalysis].[PhoneService].[All]" allUniqueName="[vw_CustomerChurnAnalysis].[PhoneService].[All]" dimensionUniqueName="[vw_CustomerChurnAnalysis]" displayFolder="" count="0" memberValueDatatype="130" unbalanced="0"/>
    <cacheHierarchy uniqueName="[vw_CustomerChurnAnalysis].[MultipleLines]" caption="MultipleLines" attribute="1" defaultMemberUniqueName="[vw_CustomerChurnAnalysis].[MultipleLines].[All]" allUniqueName="[vw_CustomerChurnAnalysis].[MultipleLines].[All]" dimensionUniqueName="[vw_CustomerChurnAnalysis]" displayFolder="" count="0" memberValueDatatype="130" unbalanced="0"/>
    <cacheHierarchy uniqueName="[vw_CustomerChurnAnalysis].[InternetService]" caption="InternetService" attribute="1" defaultMemberUniqueName="[vw_CustomerChurnAnalysis].[InternetService].[All]" allUniqueName="[vw_CustomerChurnAnalysis].[InternetService].[All]" dimensionUniqueName="[vw_CustomerChurnAnalysis]" displayFolder="" count="2" memberValueDatatype="130" unbalanced="0"/>
    <cacheHierarchy uniqueName="[vw_CustomerChurnAnalysis].[OnlineSecurity]" caption="OnlineSecurity" attribute="1" defaultMemberUniqueName="[vw_CustomerChurnAnalysis].[OnlineSecurity].[All]" allUniqueName="[vw_CustomerChurnAnalysis].[OnlineSecurity].[All]" dimensionUniqueName="[vw_CustomerChurnAnalysis]" displayFolder="" count="0" memberValueDatatype="130" unbalanced="0"/>
    <cacheHierarchy uniqueName="[vw_CustomerChurnAnalysis].[OnlineBackup]" caption="OnlineBackup" attribute="1" defaultMemberUniqueName="[vw_CustomerChurnAnalysis].[OnlineBackup].[All]" allUniqueName="[vw_CustomerChurnAnalysis].[OnlineBackup].[All]" dimensionUniqueName="[vw_CustomerChurnAnalysis]" displayFolder="" count="0" memberValueDatatype="130" unbalanced="0"/>
    <cacheHierarchy uniqueName="[vw_CustomerChurnAnalysis].[DeviceProtection]" caption="DeviceProtection" attribute="1" defaultMemberUniqueName="[vw_CustomerChurnAnalysis].[DeviceProtection].[All]" allUniqueName="[vw_CustomerChurnAnalysis].[DeviceProtection].[All]" dimensionUniqueName="[vw_CustomerChurnAnalysis]" displayFolder="" count="0" memberValueDatatype="130" unbalanced="0"/>
    <cacheHierarchy uniqueName="[vw_CustomerChurnAnalysis].[TechSupport]" caption="TechSupport" attribute="1" defaultMemberUniqueName="[vw_CustomerChurnAnalysis].[TechSupport].[All]" allUniqueName="[vw_CustomerChurnAnalysis].[TechSupport].[All]" dimensionUniqueName="[vw_CustomerChurnAnalysis]" displayFolder="" count="0" memberValueDatatype="130" unbalanced="0"/>
    <cacheHierarchy uniqueName="[vw_CustomerChurnAnalysis].[StreamingTV]" caption="StreamingTV" attribute="1" defaultMemberUniqueName="[vw_CustomerChurnAnalysis].[StreamingTV].[All]" allUniqueName="[vw_CustomerChurnAnalysis].[StreamingTV].[All]" dimensionUniqueName="[vw_CustomerChurnAnalysis]" displayFolder="" count="0" memberValueDatatype="130" unbalanced="0"/>
    <cacheHierarchy uniqueName="[vw_CustomerChurnAnalysis].[StreamingMovies]" caption="StreamingMovies" attribute="1" defaultMemberUniqueName="[vw_CustomerChurnAnalysis].[StreamingMovies].[All]" allUniqueName="[vw_CustomerChurnAnalysis].[StreamingMovies].[All]" dimensionUniqueName="[vw_CustomerChurnAnalysis]" displayFolder="" count="0" memberValueDatatype="130" unbalanced="0"/>
    <cacheHierarchy uniqueName="[vw_CustomerChurnAnalysis].[Contract]" caption="Contract" attribute="1" defaultMemberUniqueName="[vw_CustomerChurnAnalysis].[Contract].[All]" allUniqueName="[vw_CustomerChurnAnalysis].[Contract].[All]" dimensionUniqueName="[vw_CustomerChurnAnalysis]" displayFolder="" count="2" memberValueDatatype="130" unbalanced="0"/>
    <cacheHierarchy uniqueName="[vw_CustomerChurnAnalysis].[PaperlessBilling]" caption="PaperlessBilling" attribute="1" defaultMemberUniqueName="[vw_CustomerChurnAnalysis].[PaperlessBilling].[All]" allUniqueName="[vw_CustomerChurnAnalysis].[PaperlessBilling].[All]" dimensionUniqueName="[vw_CustomerChurnAnalysis]" displayFolder="" count="0" memberValueDatatype="130" unbalanced="0"/>
    <cacheHierarchy uniqueName="[vw_CustomerChurnAnalysis].[PaymentMethod]" caption="PaymentMethod" attribute="1" defaultMemberUniqueName="[vw_CustomerChurnAnalysis].[PaymentMethod].[All]" allUniqueName="[vw_CustomerChurnAnalysis].[PaymentMethod].[All]" dimensionUniqueName="[vw_CustomerChurnAnalysis]" displayFolder="" count="2" memberValueDatatype="130" unbalanced="0">
      <fieldsUsage count="2">
        <fieldUsage x="-1"/>
        <fieldUsage x="2"/>
      </fieldsUsage>
    </cacheHierarchy>
    <cacheHierarchy uniqueName="[vw_CustomerChurnAnalysis].[MonthlyCharges]" caption="MonthlyCharges" attribute="1" defaultMemberUniqueName="[vw_CustomerChurnAnalysis].[MonthlyCharges].[All]" allUniqueName="[vw_CustomerChurnAnalysis].[MonthlyCharges].[All]" dimensionUniqueName="[vw_CustomerChurnAnalysis]" displayFolder="" count="0" memberValueDatatype="5" unbalanced="0"/>
    <cacheHierarchy uniqueName="[vw_CustomerChurnAnalysis].[TotalCharges]" caption="TotalCharges" attribute="1" defaultMemberUniqueName="[vw_CustomerChurnAnalysis].[TotalCharges].[All]" allUniqueName="[vw_CustomerChurnAnalysis].[TotalCharges].[All]" dimensionUniqueName="[vw_CustomerChurnAnalysis]" displayFolder="" count="0" memberValueDatatype="5" unbalanced="0"/>
    <cacheHierarchy uniqueName="[vw_CustomerChurnAnalysis].[Tenure]" caption="Tenure" attribute="1" defaultMemberUniqueName="[vw_CustomerChurnAnalysis].[Tenure].[All]" allUniqueName="[vw_CustomerChurnAnalysis].[Tenure].[All]" dimensionUniqueName="[vw_CustomerChurnAnalysis]" displayFolder="" count="0" memberValueDatatype="20" unbalanced="0"/>
    <cacheHierarchy uniqueName="[vw_CustomerChurnAnalysis].[Churn]" caption="Churn" attribute="1" defaultMemberUniqueName="[vw_CustomerChurnAnalysis].[Churn].[All]" allUniqueName="[vw_CustomerChurnAnalysis].[Churn].[All]" dimensionUniqueName="[vw_CustomerChurnAnalysis]" displayFolder="" count="2" memberValueDatatype="130" unbalanced="0">
      <fieldsUsage count="2">
        <fieldUsage x="-1"/>
        <fieldUsage x="1"/>
      </fieldsUsage>
    </cacheHierarchy>
    <cacheHierarchy uniqueName="[vw_CustomerChurnAnalysis].[Monthly Charge Band]" caption="Monthly Charge Band" attribute="1" defaultMemberUniqueName="[vw_CustomerChurnAnalysis].[Monthly Charge Band].[All]" allUniqueName="[vw_CustomerChurnAnalysis].[Monthly Charge Band].[All]" dimensionUniqueName="[vw_CustomerChurnAnalysis]" displayFolder="" count="0" memberValueDatatype="130" unbalanced="0"/>
    <cacheHierarchy uniqueName="[vw_CustomerRisk].[CustomerID]" caption="CustomerID" attribute="1" defaultMemberUniqueName="[vw_CustomerRisk].[CustomerID].[All]" allUniqueName="[vw_CustomerRisk].[CustomerID].[All]" dimensionUniqueName="[vw_CustomerRisk]" displayFolder="" count="0" memberValueDatatype="130" unbalanced="0"/>
    <cacheHierarchy uniqueName="[vw_CustomerRisk].[Contract]" caption="Contract" attribute="1" defaultMemberUniqueName="[vw_CustomerRisk].[Contract].[All]" allUniqueName="[vw_CustomerRisk].[Contract].[All]" dimensionUniqueName="[vw_CustomerRisk]" displayFolder="" count="0" memberValueDatatype="130" unbalanced="0"/>
    <cacheHierarchy uniqueName="[vw_CustomerRisk].[Tenure]" caption="Tenure" attribute="1" defaultMemberUniqueName="[vw_CustomerRisk].[Tenure].[All]" allUniqueName="[vw_CustomerRisk].[Tenure].[All]" dimensionUniqueName="[vw_CustomerRisk]" displayFolder="" count="0" memberValueDatatype="20" unbalanced="0"/>
    <cacheHierarchy uniqueName="[vw_CustomerRisk].[MonthlyCharges]" caption="MonthlyCharges" attribute="1" defaultMemberUniqueName="[vw_CustomerRisk].[MonthlyCharges].[All]" allUniqueName="[vw_CustomerRisk].[MonthlyCharges].[All]" dimensionUniqueName="[vw_CustomerRisk]" displayFolder="" count="0" memberValueDatatype="5" unbalanced="0"/>
    <cacheHierarchy uniqueName="[vw_CustomerRisk].[Churn]" caption="Churn" attribute="1" defaultMemberUniqueName="[vw_CustomerRisk].[Churn].[All]" allUniqueName="[vw_CustomerRisk].[Churn].[All]" dimensionUniqueName="[vw_CustomerRisk]" displayFolder="" count="0" memberValueDatatype="130" unbalanced="0"/>
    <cacheHierarchy uniqueName="[vw_CustomerRisk].[ChurnStatus]" caption="ChurnStatus" attribute="1" defaultMemberUniqueName="[vw_CustomerRisk].[ChurnStatus].[All]" allUniqueName="[vw_CustomerRisk].[ChurnStatus].[All]" dimensionUniqueName="[vw_CustomerRisk]" displayFolder="" count="0" memberValueDatatype="130" unbalanced="0"/>
    <cacheHierarchy uniqueName="[vw_CustomerRisk].[RiskScore]" caption="RiskScore" attribute="1" defaultMemberUniqueName="[vw_CustomerRisk].[RiskScore].[All]" allUniqueName="[vw_CustomerRisk].[RiskScore].[All]" dimensionUniqueName="[vw_CustomerRisk]" displayFolder="" count="0" memberValueDatatype="20" unbalanced="0"/>
    <cacheHierarchy uniqueName="[vw_CustomerRisk].[RetentionRisk]" caption="RetentionRisk" attribute="1" defaultMemberUniqueName="[vw_CustomerRisk].[RetentionRisk].[All]" allUniqueName="[vw_CustomerRisk].[RetentionRisk].[All]" dimensionUniqueName="[vw_CustomerRisk]" displayFolder="" count="0" memberValueDatatype="130" unbalanced="0"/>
    <cacheHierarchy uniqueName="[vw_CustomerRisk].[EstimatedCustomerValue]" caption="EstimatedCustomerValue" attribute="1" defaultMemberUniqueName="[vw_CustomerRisk].[EstimatedCustomerValue].[All]" allUniqueName="[vw_CustomerRisk].[EstimatedCustomerValue].[All]" dimensionUniqueName="[vw_CustomerRisk]" displayFolder="" count="0" memberValueDatatype="5" unbalanced="0"/>
    <cacheHierarchy uniqueName="[vw_HighValueRiskCustomers].[CustomerID]" caption="CustomerID" attribute="1" defaultMemberUniqueName="[vw_HighValueRiskCustomers].[CustomerID].[All]" allUniqueName="[vw_HighValueRiskCustomers].[CustomerID].[All]" dimensionUniqueName="[vw_HighValueRiskCustomers]" displayFolder="" count="0" memberValueDatatype="130" unbalanced="0"/>
    <cacheHierarchy uniqueName="[vw_HighValueRiskCustomers].[Contract]" caption="Contract" attribute="1" defaultMemberUniqueName="[vw_HighValueRiskCustomers].[Contract].[All]" allUniqueName="[vw_HighValueRiskCustomers].[Contract].[All]" dimensionUniqueName="[vw_HighValueRiskCustomers]" displayFolder="" count="0" memberValueDatatype="130" unbalanced="0"/>
    <cacheHierarchy uniqueName="[vw_HighValueRiskCustomers].[Tenure]" caption="Tenure" attribute="1" defaultMemberUniqueName="[vw_HighValueRiskCustomers].[Tenure].[All]" allUniqueName="[vw_HighValueRiskCustomers].[Tenure].[All]" dimensionUniqueName="[vw_HighValueRiskCustomers]" displayFolder="" count="0" memberValueDatatype="20" unbalanced="0"/>
    <cacheHierarchy uniqueName="[vw_HighValueRiskCustomers].[MonthlyCharges]" caption="MonthlyCharges" attribute="1" defaultMemberUniqueName="[vw_HighValueRiskCustomers].[MonthlyCharges].[All]" allUniqueName="[vw_HighValueRiskCustomers].[MonthlyCharges].[All]" dimensionUniqueName="[vw_HighValueRiskCustomers]" displayFolder="" count="0" memberValueDatatype="5" unbalanced="0"/>
    <cacheHierarchy uniqueName="[vw_HighValueRiskCustomers].[ChurnStatus]" caption="ChurnStatus" attribute="1" defaultMemberUniqueName="[vw_HighValueRiskCustomers].[ChurnStatus].[All]" allUniqueName="[vw_HighValueRiskCustomers].[ChurnStatus].[All]" dimensionUniqueName="[vw_HighValueRiskCustomers]" displayFolder="" count="0" memberValueDatatype="130" unbalanced="0"/>
    <cacheHierarchy uniqueName="[vw_HighValueRiskCustomers].[RiskScore]" caption="RiskScore" attribute="1" defaultMemberUniqueName="[vw_HighValueRiskCustomers].[RiskScore].[All]" allUniqueName="[vw_HighValueRiskCustomers].[RiskScore].[All]" dimensionUniqueName="[vw_HighValueRiskCustomers]" displayFolder="" count="0" memberValueDatatype="20" unbalanced="0"/>
    <cacheHierarchy uniqueName="[vw_HighValueRiskCustomers].[RetentionRisk]" caption="RetentionRisk" attribute="1" defaultMemberUniqueName="[vw_HighValueRiskCustomers].[RetentionRisk].[All]" allUniqueName="[vw_HighValueRiskCustomers].[RetentionRisk].[All]" dimensionUniqueName="[vw_HighValueRiskCustomers]" displayFolder="" count="0" memberValueDatatype="130" unbalanced="0"/>
    <cacheHierarchy uniqueName="[vw_HighValueRiskCustomers].[EstimatedCustomerValue]" caption="EstimatedCustomerValue" attribute="1" defaultMemberUniqueName="[vw_HighValueRiskCustomers].[EstimatedCustomerValue].[All]" allUniqueName="[vw_HighValueRiskCustomers].[EstimatedCustomerValue].[All]" dimensionUniqueName="[vw_HighValueRiskCustomers]" displayFolder="" count="0" memberValueDatatype="5" unbalanced="0"/>
    <cacheHierarchy uniqueName="[Measures].[Count of CustomerID]" caption="Count of CustomerID" measure="1" displayFolder="" measureGroup="vw_CustomerChurnAnalysis" count="0" oneField="1">
      <fieldsUsage count="1">
        <fieldUsage x="0"/>
      </fieldsUsage>
      <extLst>
        <ext xmlns:x15="http://schemas.microsoft.com/office/spreadsheetml/2010/11/main" uri="{B97F6D7D-B522-45F9-BDA1-12C45D357490}">
          <x15:cacheHierarchy aggregatedColumn="8"/>
        </ext>
      </extLst>
    </cacheHierarchy>
    <cacheHierarchy uniqueName="[Measures].[Sum of MonthlyCharges]" caption="Sum of MonthlyCharges" measure="1" displayFolder="" measureGroup="vw_CustomerChurnAnalysis" count="0">
      <extLst>
        <ext xmlns:x15="http://schemas.microsoft.com/office/spreadsheetml/2010/11/main" uri="{B97F6D7D-B522-45F9-BDA1-12C45D357490}">
          <x15:cacheHierarchy aggregatedColumn="25"/>
        </ext>
      </extLst>
    </cacheHierarchy>
    <cacheHierarchy uniqueName="[Measures].[Average of MonthlyCharges]" caption="Average of MonthlyCharges" measure="1" displayFolder="" measureGroup="vw_CustomerChurnAnalysis" count="0">
      <extLst>
        <ext xmlns:x15="http://schemas.microsoft.com/office/spreadsheetml/2010/11/main" uri="{B97F6D7D-B522-45F9-BDA1-12C45D357490}">
          <x15:cacheHierarchy aggregatedColumn="25"/>
        </ext>
      </extLst>
    </cacheHierarchy>
    <cacheHierarchy uniqueName="[Measures].[Count of CustomerID 2]" caption="Count of CustomerID 2" measure="1" displayFolder="" measureGroup="vw_HighValueRiskCustomers" count="0">
      <extLst>
        <ext xmlns:x15="http://schemas.microsoft.com/office/spreadsheetml/2010/11/main" uri="{B97F6D7D-B522-45F9-BDA1-12C45D357490}">
          <x15:cacheHierarchy aggregatedColumn="39"/>
        </ext>
      </extLst>
    </cacheHierarchy>
    <cacheHierarchy uniqueName="[Measures].[Sum of EstimatedCustomerValue]" caption="Sum of EstimatedCustomerValue" measure="1" displayFolder="" measureGroup="vw_HighValueRiskCustomers" count="0">
      <extLst>
        <ext xmlns:x15="http://schemas.microsoft.com/office/spreadsheetml/2010/11/main" uri="{B97F6D7D-B522-45F9-BDA1-12C45D357490}">
          <x15:cacheHierarchy aggregatedColumn="46"/>
        </ext>
      </extLst>
    </cacheHierarchy>
    <cacheHierarchy uniqueName="[Measures].[Sum of Tenure]" caption="Sum of Tenure" measure="1" displayFolder="" measureGroup="vw_CustomerChurnAnalysis" count="0">
      <extLst>
        <ext xmlns:x15="http://schemas.microsoft.com/office/spreadsheetml/2010/11/main" uri="{B97F6D7D-B522-45F9-BDA1-12C45D357490}">
          <x15:cacheHierarchy aggregatedColumn="27"/>
        </ext>
      </extLst>
    </cacheHierarchy>
    <cacheHierarchy uniqueName="[Measures].[Average of Tenure]" caption="Average of Tenure" measure="1" displayFolder="" measureGroup="vw_CustomerChurnAnalysis" count="0">
      <extLst>
        <ext xmlns:x15="http://schemas.microsoft.com/office/spreadsheetml/2010/11/main" uri="{B97F6D7D-B522-45F9-BDA1-12C45D357490}">
          <x15:cacheHierarchy aggregatedColumn="27"/>
        </ext>
      </extLst>
    </cacheHierarchy>
    <cacheHierarchy uniqueName="[Measures].[Sum of ChurnRate]" caption="Sum of ChurnRate" measure="1" displayFolder="" measureGroup="vw_ChurnByContract" count="0">
      <extLst>
        <ext xmlns:x15="http://schemas.microsoft.com/office/spreadsheetml/2010/11/main" uri="{B97F6D7D-B522-45F9-BDA1-12C45D357490}">
          <x15:cacheHierarchy aggregatedColumn="3"/>
        </ext>
      </extLst>
    </cacheHierarchy>
    <cacheHierarchy uniqueName="[Measures].[Count of CustomerID 3]" caption="Count of CustomerID 3" measure="1" displayFolder="" measureGroup="vw_CustomerRisk" count="0">
      <extLst>
        <ext xmlns:x15="http://schemas.microsoft.com/office/spreadsheetml/2010/11/main" uri="{B97F6D7D-B522-45F9-BDA1-12C45D357490}">
          <x15:cacheHierarchy aggregatedColumn="30"/>
        </ext>
      </extLst>
    </cacheHierarchy>
    <cacheHierarchy uniqueName="[Measures].[Churn Rate]" caption="Churn Rate" measure="1" displayFolder="" measureGroup="vw_CustomerChurnAnalysis" count="0"/>
    <cacheHierarchy uniqueName="[Measures].[Contract Churn Rate]" caption="Contract Churn Rate" measure="1" displayFolder="" measureGroup="vw_ChurnByContract" count="0"/>
    <cacheHierarchy uniqueName="[Measures].[Customer Churn Rate]" caption="Customer Churn Rate" measure="1" displayFolder="" measureGroup="vw_CustomerChurnAnalysis" count="0"/>
    <cacheHierarchy uniqueName="[Measures].[Revenue Lost]" caption="Revenue Lost" measure="1" displayFolder="" measureGroup="vw_CustomerChurnAnalysis" count="0"/>
    <cacheHierarchy uniqueName="[Measures].[High-Value At-Risk Customers]" caption="High-Value At-Risk Customers" measure="1" displayFolder="" measureGroup="vw_CustomerChurnAnalysis" count="0"/>
    <cacheHierarchy uniqueName="[Measures].[Estimated Value At Risk]" caption="Estimated Value At Risk" measure="1" displayFolder="" measureGroup="vw_CustomerChurnAnalysis" count="0"/>
    <cacheHierarchy uniqueName="[Measures].[High Risk Customers]" caption="High Risk Customers" measure="1" displayFolder="" measureGroup="vw_CustomerChurnAnalysis" count="0"/>
    <cacheHierarchy uniqueName="[Measures].[Medium Risk Customers]" caption="Medium Risk Customers" measure="1" displayFolder="" measureGroup="vw_CustomerChurnAnalysis" count="0"/>
    <cacheHierarchy uniqueName="[Measures].[Low Risk Customers]" caption="Low Risk Customers" measure="1" displayFolder="" measureGroup="vw_CustomerChurnAnalysis" count="0"/>
    <cacheHierarchy uniqueName="[Measures].[__XL_Count vw_ChurnByContract]" caption="__XL_Count vw_ChurnByContract" measure="1" displayFolder="" measureGroup="vw_ChurnByContract" count="0" hidden="1"/>
    <cacheHierarchy uniqueName="[Measures].[__XL_Count vw_ChurnByTenure]" caption="__XL_Count vw_ChurnByTenure" measure="1" displayFolder="" measureGroup="vw_ChurnByTenure" count="0" hidden="1"/>
    <cacheHierarchy uniqueName="[Measures].[__XL_Count vw_CustomerChurnAnalysis]" caption="__XL_Count vw_CustomerChurnAnalysis" measure="1" displayFolder="" measureGroup="vw_CustomerChurnAnalysis" count="0" hidden="1"/>
    <cacheHierarchy uniqueName="[Measures].[__XL_Count vw_CustomerRisk]" caption="__XL_Count vw_CustomerRisk" measure="1" displayFolder="" measureGroup="vw_CustomerRisk" count="0" hidden="1"/>
    <cacheHierarchy uniqueName="[Measures].[__XL_Count vw_HighValueRiskCustomers]" caption="__XL_Count vw_HighValueRiskCustomers" measure="1" displayFolder="" measureGroup="vw_HighValueRiskCustomers" count="0" hidden="1"/>
    <cacheHierarchy uniqueName="[Measures].[__No measures defined]" caption="__No measures defined" measure="1" displayFolder="" count="0" hidden="1"/>
  </cacheHierarchies>
  <kpis count="0"/>
  <dimensions count="6">
    <dimension measure="1" name="Measures" uniqueName="[Measures]" caption="Measures"/>
    <dimension name="vw_ChurnByContract" uniqueName="[vw_ChurnByContract]" caption="vw_ChurnByContract"/>
    <dimension name="vw_ChurnByTenure" uniqueName="[vw_ChurnByTenure]" caption="vw_ChurnByTenure"/>
    <dimension name="vw_CustomerChurnAnalysis" uniqueName="[vw_CustomerChurnAnalysis]" caption="vw_CustomerChurnAnalysis"/>
    <dimension name="vw_CustomerRisk" uniqueName="[vw_CustomerRisk]" caption="vw_CustomerRisk"/>
    <dimension name="vw_HighValueRiskCustomers" uniqueName="[vw_HighValueRiskCustomers]" caption="vw_HighValueRiskCustomers"/>
  </dimensions>
  <measureGroups count="5">
    <measureGroup name="vw_ChurnByContract" caption="vw_ChurnByContract"/>
    <measureGroup name="vw_ChurnByTenure" caption="vw_ChurnByTenure"/>
    <measureGroup name="vw_CustomerChurnAnalysis" caption="vw_CustomerChurnAnalysis"/>
    <measureGroup name="vw_CustomerRisk" caption="vw_CustomerRisk"/>
    <measureGroup name="vw_HighValueRiskCustomers" caption="vw_HighValueRiskCustomers"/>
  </measureGroups>
  <maps count="5">
    <map measureGroup="0" dimension="1"/>
    <map measureGroup="1" dimension="2"/>
    <map measureGroup="2" dimension="3"/>
    <map measureGroup="3" dimension="4"/>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HILPA PATEL" refreshedDate="46279.666114699074" backgroundQuery="1" createdVersion="8" refreshedVersion="8" minRefreshableVersion="3" recordCount="0" supportSubquery="1" supportAdvancedDrill="1" xr:uid="{2101539B-A607-47D4-805D-2077B8C4E225}">
  <cacheSource type="external" connectionId="7"/>
  <cacheFields count="3">
    <cacheField name="[Measures].[Count of CustomerID]" caption="Count of CustomerID" numFmtId="0" hierarchy="47" level="32767"/>
    <cacheField name="[Measures].[Churn Rate]" caption="Churn Rate" numFmtId="0" hierarchy="56" level="32767"/>
    <cacheField name="[vw_CustomerChurnAnalysis].[PaymentMethod].[PaymentMethod]" caption="PaymentMethod" numFmtId="0" hierarchy="24" level="1">
      <sharedItems containsSemiMixedTypes="0" containsNonDate="0" containsString="0"/>
    </cacheField>
  </cacheFields>
  <cacheHierarchies count="71">
    <cacheHierarchy uniqueName="[vw_ChurnByContract].[Contract]" caption="Contract" attribute="1" defaultMemberUniqueName="[vw_ChurnByContract].[Contract].[All]" allUniqueName="[vw_ChurnByContract].[Contract].[All]" dimensionUniqueName="[vw_ChurnByContract]" displayFolder="" count="0" memberValueDatatype="130" unbalanced="0"/>
    <cacheHierarchy uniqueName="[vw_ChurnByContract].[TotalCustomers]" caption="TotalCustomers" attribute="1" defaultMemberUniqueName="[vw_ChurnByContract].[TotalCustomers].[All]" allUniqueName="[vw_ChurnByContract].[TotalCustomers].[All]" dimensionUniqueName="[vw_ChurnByContract]" displayFolder="" count="0" memberValueDatatype="20" unbalanced="0"/>
    <cacheHierarchy uniqueName="[vw_ChurnByContract].[ChurnedCustomers]" caption="ChurnedCustomers" attribute="1" defaultMemberUniqueName="[vw_ChurnByContract].[ChurnedCustomers].[All]" allUniqueName="[vw_ChurnByContract].[ChurnedCustomers].[All]" dimensionUniqueName="[vw_ChurnByContract]" displayFolder="" count="0" memberValueDatatype="20" unbalanced="0"/>
    <cacheHierarchy uniqueName="[vw_ChurnByContract].[ChurnRate]" caption="ChurnRate" attribute="1" defaultMemberUniqueName="[vw_ChurnByContract].[ChurnRate].[All]" allUniqueName="[vw_ChurnByContract].[ChurnRate].[All]" dimensionUniqueName="[vw_ChurnByContract]" displayFolder="" count="0" memberValueDatatype="5" unbalanced="0"/>
    <cacheHierarchy uniqueName="[vw_ChurnByTenure].[TenureGroup]" caption="TenureGroup" attribute="1" defaultMemberUniqueName="[vw_ChurnByTenure].[TenureGroup].[All]" allUniqueName="[vw_ChurnByTenure].[TenureGroup].[All]" dimensionUniqueName="[vw_ChurnByTenure]" displayFolder="" count="0" memberValueDatatype="130" unbalanced="0"/>
    <cacheHierarchy uniqueName="[vw_ChurnByTenure].[TotalCustomers]" caption="TotalCustomers" attribute="1" defaultMemberUniqueName="[vw_ChurnByTenure].[TotalCustomers].[All]" allUniqueName="[vw_ChurnByTenure].[TotalCustomers].[All]" dimensionUniqueName="[vw_ChurnByTenure]" displayFolder="" count="0" memberValueDatatype="20" unbalanced="0"/>
    <cacheHierarchy uniqueName="[vw_ChurnByTenure].[ChurnedCustomers]" caption="ChurnedCustomers" attribute="1" defaultMemberUniqueName="[vw_ChurnByTenure].[ChurnedCustomers].[All]" allUniqueName="[vw_ChurnByTenure].[ChurnedCustomers].[All]" dimensionUniqueName="[vw_ChurnByTenure]" displayFolder="" count="0" memberValueDatatype="20" unbalanced="0"/>
    <cacheHierarchy uniqueName="[vw_ChurnByTenure].[ChurnRate]" caption="ChurnRate" attribute="1" defaultMemberUniqueName="[vw_ChurnByTenure].[ChurnRate].[All]" allUniqueName="[vw_ChurnByTenure].[ChurnRate].[All]" dimensionUniqueName="[vw_ChurnByTenure]" displayFolder="" count="0" memberValueDatatype="5" unbalanced="0"/>
    <cacheHierarchy uniqueName="[vw_CustomerChurnAnalysis].[CustomerID]" caption="CustomerID" attribute="1" defaultMemberUniqueName="[vw_CustomerChurnAnalysis].[CustomerID].[All]" allUniqueName="[vw_CustomerChurnAnalysis].[CustomerID].[All]" dimensionUniqueName="[vw_CustomerChurnAnalysis]" displayFolder="" count="0" memberValueDatatype="130" unbalanced="0"/>
    <cacheHierarchy uniqueName="[vw_CustomerChurnAnalysis].[Gender]" caption="Gender" attribute="1" defaultMemberUniqueName="[vw_CustomerChurnAnalysis].[Gender].[All]" allUniqueName="[vw_CustomerChurnAnalysis].[Gender].[All]" dimensionUniqueName="[vw_CustomerChurnAnalysis]" displayFolder="" count="2" memberValueDatatype="130" unbalanced="0"/>
    <cacheHierarchy uniqueName="[vw_CustomerChurnAnalysis].[SeniorCitizen]" caption="SeniorCitizen" attribute="1" defaultMemberUniqueName="[vw_CustomerChurnAnalysis].[SeniorCitizen].[All]" allUniqueName="[vw_CustomerChurnAnalysis].[SeniorCitizen].[All]" dimensionUniqueName="[vw_CustomerChurnAnalysis]" displayFolder="" count="2" memberValueDatatype="11" unbalanced="0"/>
    <cacheHierarchy uniqueName="[vw_CustomerChurnAnalysis].[Partner]" caption="Partner" attribute="1" defaultMemberUniqueName="[vw_CustomerChurnAnalysis].[Partner].[All]" allUniqueName="[vw_CustomerChurnAnalysis].[Partner].[All]" dimensionUniqueName="[vw_CustomerChurnAnalysis]" displayFolder="" count="0" memberValueDatatype="130" unbalanced="0"/>
    <cacheHierarchy uniqueName="[vw_CustomerChurnAnalysis].[Dependents]" caption="Dependents" attribute="1" defaultMemberUniqueName="[vw_CustomerChurnAnalysis].[Dependents].[All]" allUniqueName="[vw_CustomerChurnAnalysis].[Dependents].[All]" dimensionUniqueName="[vw_CustomerChurnAnalysis]" displayFolder="" count="0" memberValueDatatype="130" unbalanced="0"/>
    <cacheHierarchy uniqueName="[vw_CustomerChurnAnalysis].[PhoneService]" caption="PhoneService" attribute="1" defaultMemberUniqueName="[vw_CustomerChurnAnalysis].[PhoneService].[All]" allUniqueName="[vw_CustomerChurnAnalysis].[PhoneService].[All]" dimensionUniqueName="[vw_CustomerChurnAnalysis]" displayFolder="" count="0" memberValueDatatype="130" unbalanced="0"/>
    <cacheHierarchy uniqueName="[vw_CustomerChurnAnalysis].[MultipleLines]" caption="MultipleLines" attribute="1" defaultMemberUniqueName="[vw_CustomerChurnAnalysis].[MultipleLines].[All]" allUniqueName="[vw_CustomerChurnAnalysis].[MultipleLines].[All]" dimensionUniqueName="[vw_CustomerChurnAnalysis]" displayFolder="" count="0" memberValueDatatype="130" unbalanced="0"/>
    <cacheHierarchy uniqueName="[vw_CustomerChurnAnalysis].[InternetService]" caption="InternetService" attribute="1" defaultMemberUniqueName="[vw_CustomerChurnAnalysis].[InternetService].[All]" allUniqueName="[vw_CustomerChurnAnalysis].[InternetService].[All]" dimensionUniqueName="[vw_CustomerChurnAnalysis]" displayFolder="" count="2" memberValueDatatype="130" unbalanced="0"/>
    <cacheHierarchy uniqueName="[vw_CustomerChurnAnalysis].[OnlineSecurity]" caption="OnlineSecurity" attribute="1" defaultMemberUniqueName="[vw_CustomerChurnAnalysis].[OnlineSecurity].[All]" allUniqueName="[vw_CustomerChurnAnalysis].[OnlineSecurity].[All]" dimensionUniqueName="[vw_CustomerChurnAnalysis]" displayFolder="" count="0" memberValueDatatype="130" unbalanced="0"/>
    <cacheHierarchy uniqueName="[vw_CustomerChurnAnalysis].[OnlineBackup]" caption="OnlineBackup" attribute="1" defaultMemberUniqueName="[vw_CustomerChurnAnalysis].[OnlineBackup].[All]" allUniqueName="[vw_CustomerChurnAnalysis].[OnlineBackup].[All]" dimensionUniqueName="[vw_CustomerChurnAnalysis]" displayFolder="" count="0" memberValueDatatype="130" unbalanced="0"/>
    <cacheHierarchy uniqueName="[vw_CustomerChurnAnalysis].[DeviceProtection]" caption="DeviceProtection" attribute="1" defaultMemberUniqueName="[vw_CustomerChurnAnalysis].[DeviceProtection].[All]" allUniqueName="[vw_CustomerChurnAnalysis].[DeviceProtection].[All]" dimensionUniqueName="[vw_CustomerChurnAnalysis]" displayFolder="" count="0" memberValueDatatype="130" unbalanced="0"/>
    <cacheHierarchy uniqueName="[vw_CustomerChurnAnalysis].[TechSupport]" caption="TechSupport" attribute="1" defaultMemberUniqueName="[vw_CustomerChurnAnalysis].[TechSupport].[All]" allUniqueName="[vw_CustomerChurnAnalysis].[TechSupport].[All]" dimensionUniqueName="[vw_CustomerChurnAnalysis]" displayFolder="" count="0" memberValueDatatype="130" unbalanced="0"/>
    <cacheHierarchy uniqueName="[vw_CustomerChurnAnalysis].[StreamingTV]" caption="StreamingTV" attribute="1" defaultMemberUniqueName="[vw_CustomerChurnAnalysis].[StreamingTV].[All]" allUniqueName="[vw_CustomerChurnAnalysis].[StreamingTV].[All]" dimensionUniqueName="[vw_CustomerChurnAnalysis]" displayFolder="" count="0" memberValueDatatype="130" unbalanced="0"/>
    <cacheHierarchy uniqueName="[vw_CustomerChurnAnalysis].[StreamingMovies]" caption="StreamingMovies" attribute="1" defaultMemberUniqueName="[vw_CustomerChurnAnalysis].[StreamingMovies].[All]" allUniqueName="[vw_CustomerChurnAnalysis].[StreamingMovies].[All]" dimensionUniqueName="[vw_CustomerChurnAnalysis]" displayFolder="" count="0" memberValueDatatype="130" unbalanced="0"/>
    <cacheHierarchy uniqueName="[vw_CustomerChurnAnalysis].[Contract]" caption="Contract" attribute="1" defaultMemberUniqueName="[vw_CustomerChurnAnalysis].[Contract].[All]" allUniqueName="[vw_CustomerChurnAnalysis].[Contract].[All]" dimensionUniqueName="[vw_CustomerChurnAnalysis]" displayFolder="" count="2" memberValueDatatype="130" unbalanced="0"/>
    <cacheHierarchy uniqueName="[vw_CustomerChurnAnalysis].[PaperlessBilling]" caption="PaperlessBilling" attribute="1" defaultMemberUniqueName="[vw_CustomerChurnAnalysis].[PaperlessBilling].[All]" allUniqueName="[vw_CustomerChurnAnalysis].[PaperlessBilling].[All]" dimensionUniqueName="[vw_CustomerChurnAnalysis]" displayFolder="" count="0" memberValueDatatype="130" unbalanced="0"/>
    <cacheHierarchy uniqueName="[vw_CustomerChurnAnalysis].[PaymentMethod]" caption="PaymentMethod" attribute="1" defaultMemberUniqueName="[vw_CustomerChurnAnalysis].[PaymentMethod].[All]" allUniqueName="[vw_CustomerChurnAnalysis].[PaymentMethod].[All]" dimensionUniqueName="[vw_CustomerChurnAnalysis]" displayFolder="" count="2" memberValueDatatype="130" unbalanced="0">
      <fieldsUsage count="2">
        <fieldUsage x="-1"/>
        <fieldUsage x="2"/>
      </fieldsUsage>
    </cacheHierarchy>
    <cacheHierarchy uniqueName="[vw_CustomerChurnAnalysis].[MonthlyCharges]" caption="MonthlyCharges" attribute="1" defaultMemberUniqueName="[vw_CustomerChurnAnalysis].[MonthlyCharges].[All]" allUniqueName="[vw_CustomerChurnAnalysis].[MonthlyCharges].[All]" dimensionUniqueName="[vw_CustomerChurnAnalysis]" displayFolder="" count="0" memberValueDatatype="5" unbalanced="0"/>
    <cacheHierarchy uniqueName="[vw_CustomerChurnAnalysis].[TotalCharges]" caption="TotalCharges" attribute="1" defaultMemberUniqueName="[vw_CustomerChurnAnalysis].[TotalCharges].[All]" allUniqueName="[vw_CustomerChurnAnalysis].[TotalCharges].[All]" dimensionUniqueName="[vw_CustomerChurnAnalysis]" displayFolder="" count="0" memberValueDatatype="5" unbalanced="0"/>
    <cacheHierarchy uniqueName="[vw_CustomerChurnAnalysis].[Tenure]" caption="Tenure" attribute="1" defaultMemberUniqueName="[vw_CustomerChurnAnalysis].[Tenure].[All]" allUniqueName="[vw_CustomerChurnAnalysis].[Tenure].[All]" dimensionUniqueName="[vw_CustomerChurnAnalysis]" displayFolder="" count="0" memberValueDatatype="20" unbalanced="0"/>
    <cacheHierarchy uniqueName="[vw_CustomerChurnAnalysis].[Churn]" caption="Churn" attribute="1" defaultMemberUniqueName="[vw_CustomerChurnAnalysis].[Churn].[All]" allUniqueName="[vw_CustomerChurnAnalysis].[Churn].[All]" dimensionUniqueName="[vw_CustomerChurnAnalysis]" displayFolder="" count="0" memberValueDatatype="130" unbalanced="0"/>
    <cacheHierarchy uniqueName="[vw_CustomerChurnAnalysis].[Monthly Charge Band]" caption="Monthly Charge Band" attribute="1" defaultMemberUniqueName="[vw_CustomerChurnAnalysis].[Monthly Charge Band].[All]" allUniqueName="[vw_CustomerChurnAnalysis].[Monthly Charge Band].[All]" dimensionUniqueName="[vw_CustomerChurnAnalysis]" displayFolder="" count="0" memberValueDatatype="130" unbalanced="0"/>
    <cacheHierarchy uniqueName="[vw_CustomerRisk].[CustomerID]" caption="CustomerID" attribute="1" defaultMemberUniqueName="[vw_CustomerRisk].[CustomerID].[All]" allUniqueName="[vw_CustomerRisk].[CustomerID].[All]" dimensionUniqueName="[vw_CustomerRisk]" displayFolder="" count="0" memberValueDatatype="130" unbalanced="0"/>
    <cacheHierarchy uniqueName="[vw_CustomerRisk].[Contract]" caption="Contract" attribute="1" defaultMemberUniqueName="[vw_CustomerRisk].[Contract].[All]" allUniqueName="[vw_CustomerRisk].[Contract].[All]" dimensionUniqueName="[vw_CustomerRisk]" displayFolder="" count="0" memberValueDatatype="130" unbalanced="0"/>
    <cacheHierarchy uniqueName="[vw_CustomerRisk].[Tenure]" caption="Tenure" attribute="1" defaultMemberUniqueName="[vw_CustomerRisk].[Tenure].[All]" allUniqueName="[vw_CustomerRisk].[Tenure].[All]" dimensionUniqueName="[vw_CustomerRisk]" displayFolder="" count="0" memberValueDatatype="20" unbalanced="0"/>
    <cacheHierarchy uniqueName="[vw_CustomerRisk].[MonthlyCharges]" caption="MonthlyCharges" attribute="1" defaultMemberUniqueName="[vw_CustomerRisk].[MonthlyCharges].[All]" allUniqueName="[vw_CustomerRisk].[MonthlyCharges].[All]" dimensionUniqueName="[vw_CustomerRisk]" displayFolder="" count="0" memberValueDatatype="5" unbalanced="0"/>
    <cacheHierarchy uniqueName="[vw_CustomerRisk].[Churn]" caption="Churn" attribute="1" defaultMemberUniqueName="[vw_CustomerRisk].[Churn].[All]" allUniqueName="[vw_CustomerRisk].[Churn].[All]" dimensionUniqueName="[vw_CustomerRisk]" displayFolder="" count="0" memberValueDatatype="130" unbalanced="0"/>
    <cacheHierarchy uniqueName="[vw_CustomerRisk].[ChurnStatus]" caption="ChurnStatus" attribute="1" defaultMemberUniqueName="[vw_CustomerRisk].[ChurnStatus].[All]" allUniqueName="[vw_CustomerRisk].[ChurnStatus].[All]" dimensionUniqueName="[vw_CustomerRisk]" displayFolder="" count="0" memberValueDatatype="130" unbalanced="0"/>
    <cacheHierarchy uniqueName="[vw_CustomerRisk].[RiskScore]" caption="RiskScore" attribute="1" defaultMemberUniqueName="[vw_CustomerRisk].[RiskScore].[All]" allUniqueName="[vw_CustomerRisk].[RiskScore].[All]" dimensionUniqueName="[vw_CustomerRisk]" displayFolder="" count="0" memberValueDatatype="20" unbalanced="0"/>
    <cacheHierarchy uniqueName="[vw_CustomerRisk].[RetentionRisk]" caption="RetentionRisk" attribute="1" defaultMemberUniqueName="[vw_CustomerRisk].[RetentionRisk].[All]" allUniqueName="[vw_CustomerRisk].[RetentionRisk].[All]" dimensionUniqueName="[vw_CustomerRisk]" displayFolder="" count="0" memberValueDatatype="130" unbalanced="0"/>
    <cacheHierarchy uniqueName="[vw_CustomerRisk].[EstimatedCustomerValue]" caption="EstimatedCustomerValue" attribute="1" defaultMemberUniqueName="[vw_CustomerRisk].[EstimatedCustomerValue].[All]" allUniqueName="[vw_CustomerRisk].[EstimatedCustomerValue].[All]" dimensionUniqueName="[vw_CustomerRisk]" displayFolder="" count="0" memberValueDatatype="5" unbalanced="0"/>
    <cacheHierarchy uniqueName="[vw_HighValueRiskCustomers].[CustomerID]" caption="CustomerID" attribute="1" defaultMemberUniqueName="[vw_HighValueRiskCustomers].[CustomerID].[All]" allUniqueName="[vw_HighValueRiskCustomers].[CustomerID].[All]" dimensionUniqueName="[vw_HighValueRiskCustomers]" displayFolder="" count="0" memberValueDatatype="130" unbalanced="0"/>
    <cacheHierarchy uniqueName="[vw_HighValueRiskCustomers].[Contract]" caption="Contract" attribute="1" defaultMemberUniqueName="[vw_HighValueRiskCustomers].[Contract].[All]" allUniqueName="[vw_HighValueRiskCustomers].[Contract].[All]" dimensionUniqueName="[vw_HighValueRiskCustomers]" displayFolder="" count="0" memberValueDatatype="130" unbalanced="0"/>
    <cacheHierarchy uniqueName="[vw_HighValueRiskCustomers].[Tenure]" caption="Tenure" attribute="1" defaultMemberUniqueName="[vw_HighValueRiskCustomers].[Tenure].[All]" allUniqueName="[vw_HighValueRiskCustomers].[Tenure].[All]" dimensionUniqueName="[vw_HighValueRiskCustomers]" displayFolder="" count="0" memberValueDatatype="20" unbalanced="0"/>
    <cacheHierarchy uniqueName="[vw_HighValueRiskCustomers].[MonthlyCharges]" caption="MonthlyCharges" attribute="1" defaultMemberUniqueName="[vw_HighValueRiskCustomers].[MonthlyCharges].[All]" allUniqueName="[vw_HighValueRiskCustomers].[MonthlyCharges].[All]" dimensionUniqueName="[vw_HighValueRiskCustomers]" displayFolder="" count="0" memberValueDatatype="5" unbalanced="0"/>
    <cacheHierarchy uniqueName="[vw_HighValueRiskCustomers].[ChurnStatus]" caption="ChurnStatus" attribute="1" defaultMemberUniqueName="[vw_HighValueRiskCustomers].[ChurnStatus].[All]" allUniqueName="[vw_HighValueRiskCustomers].[ChurnStatus].[All]" dimensionUniqueName="[vw_HighValueRiskCustomers]" displayFolder="" count="0" memberValueDatatype="130" unbalanced="0"/>
    <cacheHierarchy uniqueName="[vw_HighValueRiskCustomers].[RiskScore]" caption="RiskScore" attribute="1" defaultMemberUniqueName="[vw_HighValueRiskCustomers].[RiskScore].[All]" allUniqueName="[vw_HighValueRiskCustomers].[RiskScore].[All]" dimensionUniqueName="[vw_HighValueRiskCustomers]" displayFolder="" count="0" memberValueDatatype="20" unbalanced="0"/>
    <cacheHierarchy uniqueName="[vw_HighValueRiskCustomers].[RetentionRisk]" caption="RetentionRisk" attribute="1" defaultMemberUniqueName="[vw_HighValueRiskCustomers].[RetentionRisk].[All]" allUniqueName="[vw_HighValueRiskCustomers].[RetentionRisk].[All]" dimensionUniqueName="[vw_HighValueRiskCustomers]" displayFolder="" count="0" memberValueDatatype="130" unbalanced="0"/>
    <cacheHierarchy uniqueName="[vw_HighValueRiskCustomers].[EstimatedCustomerValue]" caption="EstimatedCustomerValue" attribute="1" defaultMemberUniqueName="[vw_HighValueRiskCustomers].[EstimatedCustomerValue].[All]" allUniqueName="[vw_HighValueRiskCustomers].[EstimatedCustomerValue].[All]" dimensionUniqueName="[vw_HighValueRiskCustomers]" displayFolder="" count="0" memberValueDatatype="5" unbalanced="0"/>
    <cacheHierarchy uniqueName="[Measures].[Count of CustomerID]" caption="Count of CustomerID" measure="1" displayFolder="" measureGroup="vw_CustomerChurnAnalysis" count="0" oneField="1">
      <fieldsUsage count="1">
        <fieldUsage x="0"/>
      </fieldsUsage>
      <extLst>
        <ext xmlns:x15="http://schemas.microsoft.com/office/spreadsheetml/2010/11/main" uri="{B97F6D7D-B522-45F9-BDA1-12C45D357490}">
          <x15:cacheHierarchy aggregatedColumn="8"/>
        </ext>
      </extLst>
    </cacheHierarchy>
    <cacheHierarchy uniqueName="[Measures].[Sum of MonthlyCharges]" caption="Sum of MonthlyCharges" measure="1" displayFolder="" measureGroup="vw_CustomerChurnAnalysis" count="0">
      <extLst>
        <ext xmlns:x15="http://schemas.microsoft.com/office/spreadsheetml/2010/11/main" uri="{B97F6D7D-B522-45F9-BDA1-12C45D357490}">
          <x15:cacheHierarchy aggregatedColumn="25"/>
        </ext>
      </extLst>
    </cacheHierarchy>
    <cacheHierarchy uniqueName="[Measures].[Average of MonthlyCharges]" caption="Average of MonthlyCharges" measure="1" displayFolder="" measureGroup="vw_CustomerChurnAnalysis" count="0">
      <extLst>
        <ext xmlns:x15="http://schemas.microsoft.com/office/spreadsheetml/2010/11/main" uri="{B97F6D7D-B522-45F9-BDA1-12C45D357490}">
          <x15:cacheHierarchy aggregatedColumn="25"/>
        </ext>
      </extLst>
    </cacheHierarchy>
    <cacheHierarchy uniqueName="[Measures].[Count of CustomerID 2]" caption="Count of CustomerID 2" measure="1" displayFolder="" measureGroup="vw_HighValueRiskCustomers" count="0">
      <extLst>
        <ext xmlns:x15="http://schemas.microsoft.com/office/spreadsheetml/2010/11/main" uri="{B97F6D7D-B522-45F9-BDA1-12C45D357490}">
          <x15:cacheHierarchy aggregatedColumn="39"/>
        </ext>
      </extLst>
    </cacheHierarchy>
    <cacheHierarchy uniqueName="[Measures].[Sum of EstimatedCustomerValue]" caption="Sum of EstimatedCustomerValue" measure="1" displayFolder="" measureGroup="vw_HighValueRiskCustomers" count="0">
      <extLst>
        <ext xmlns:x15="http://schemas.microsoft.com/office/spreadsheetml/2010/11/main" uri="{B97F6D7D-B522-45F9-BDA1-12C45D357490}">
          <x15:cacheHierarchy aggregatedColumn="46"/>
        </ext>
      </extLst>
    </cacheHierarchy>
    <cacheHierarchy uniqueName="[Measures].[Sum of Tenure]" caption="Sum of Tenure" measure="1" displayFolder="" measureGroup="vw_CustomerChurnAnalysis" count="0">
      <extLst>
        <ext xmlns:x15="http://schemas.microsoft.com/office/spreadsheetml/2010/11/main" uri="{B97F6D7D-B522-45F9-BDA1-12C45D357490}">
          <x15:cacheHierarchy aggregatedColumn="27"/>
        </ext>
      </extLst>
    </cacheHierarchy>
    <cacheHierarchy uniqueName="[Measures].[Average of Tenure]" caption="Average of Tenure" measure="1" displayFolder="" measureGroup="vw_CustomerChurnAnalysis" count="0">
      <extLst>
        <ext xmlns:x15="http://schemas.microsoft.com/office/spreadsheetml/2010/11/main" uri="{B97F6D7D-B522-45F9-BDA1-12C45D357490}">
          <x15:cacheHierarchy aggregatedColumn="27"/>
        </ext>
      </extLst>
    </cacheHierarchy>
    <cacheHierarchy uniqueName="[Measures].[Sum of ChurnRate]" caption="Sum of ChurnRate" measure="1" displayFolder="" measureGroup="vw_ChurnByContract" count="0">
      <extLst>
        <ext xmlns:x15="http://schemas.microsoft.com/office/spreadsheetml/2010/11/main" uri="{B97F6D7D-B522-45F9-BDA1-12C45D357490}">
          <x15:cacheHierarchy aggregatedColumn="3"/>
        </ext>
      </extLst>
    </cacheHierarchy>
    <cacheHierarchy uniqueName="[Measures].[Count of CustomerID 3]" caption="Count of CustomerID 3" measure="1" displayFolder="" measureGroup="vw_CustomerRisk" count="0">
      <extLst>
        <ext xmlns:x15="http://schemas.microsoft.com/office/spreadsheetml/2010/11/main" uri="{B97F6D7D-B522-45F9-BDA1-12C45D357490}">
          <x15:cacheHierarchy aggregatedColumn="30"/>
        </ext>
      </extLst>
    </cacheHierarchy>
    <cacheHierarchy uniqueName="[Measures].[Churn Rate]" caption="Churn Rate" measure="1" displayFolder="" measureGroup="vw_CustomerChurnAnalysis" count="0" oneField="1">
      <fieldsUsage count="1">
        <fieldUsage x="1"/>
      </fieldsUsage>
    </cacheHierarchy>
    <cacheHierarchy uniqueName="[Measures].[Contract Churn Rate]" caption="Contract Churn Rate" measure="1" displayFolder="" measureGroup="vw_ChurnByContract" count="0"/>
    <cacheHierarchy uniqueName="[Measures].[Customer Churn Rate]" caption="Customer Churn Rate" measure="1" displayFolder="" measureGroup="vw_CustomerChurnAnalysis" count="0"/>
    <cacheHierarchy uniqueName="[Measures].[Revenue Lost]" caption="Revenue Lost" measure="1" displayFolder="" measureGroup="vw_CustomerChurnAnalysis" count="0"/>
    <cacheHierarchy uniqueName="[Measures].[High-Value At-Risk Customers]" caption="High-Value At-Risk Customers" measure="1" displayFolder="" measureGroup="vw_CustomerChurnAnalysis" count="0"/>
    <cacheHierarchy uniqueName="[Measures].[Estimated Value At Risk]" caption="Estimated Value At Risk" measure="1" displayFolder="" measureGroup="vw_CustomerChurnAnalysis" count="0"/>
    <cacheHierarchy uniqueName="[Measures].[High Risk Customers]" caption="High Risk Customers" measure="1" displayFolder="" measureGroup="vw_CustomerChurnAnalysis" count="0"/>
    <cacheHierarchy uniqueName="[Measures].[Medium Risk Customers]" caption="Medium Risk Customers" measure="1" displayFolder="" measureGroup="vw_CustomerChurnAnalysis" count="0"/>
    <cacheHierarchy uniqueName="[Measures].[Low Risk Customers]" caption="Low Risk Customers" measure="1" displayFolder="" measureGroup="vw_CustomerChurnAnalysis" count="0"/>
    <cacheHierarchy uniqueName="[Measures].[__XL_Count vw_ChurnByContract]" caption="__XL_Count vw_ChurnByContract" measure="1" displayFolder="" measureGroup="vw_ChurnByContract" count="0" hidden="1"/>
    <cacheHierarchy uniqueName="[Measures].[__XL_Count vw_ChurnByTenure]" caption="__XL_Count vw_ChurnByTenure" measure="1" displayFolder="" measureGroup="vw_ChurnByTenure" count="0" hidden="1"/>
    <cacheHierarchy uniqueName="[Measures].[__XL_Count vw_CustomerChurnAnalysis]" caption="__XL_Count vw_CustomerChurnAnalysis" measure="1" displayFolder="" measureGroup="vw_CustomerChurnAnalysis" count="0" hidden="1"/>
    <cacheHierarchy uniqueName="[Measures].[__XL_Count vw_CustomerRisk]" caption="__XL_Count vw_CustomerRisk" measure="1" displayFolder="" measureGroup="vw_CustomerRisk" count="0" hidden="1"/>
    <cacheHierarchy uniqueName="[Measures].[__XL_Count vw_HighValueRiskCustomers]" caption="__XL_Count vw_HighValueRiskCustomers" measure="1" displayFolder="" measureGroup="vw_HighValueRiskCustomers" count="0" hidden="1"/>
    <cacheHierarchy uniqueName="[Measures].[__No measures defined]" caption="__No measures defined" measure="1" displayFolder="" count="0" hidden="1"/>
  </cacheHierarchies>
  <kpis count="0"/>
  <dimensions count="6">
    <dimension measure="1" name="Measures" uniqueName="[Measures]" caption="Measures"/>
    <dimension name="vw_ChurnByContract" uniqueName="[vw_ChurnByContract]" caption="vw_ChurnByContract"/>
    <dimension name="vw_ChurnByTenure" uniqueName="[vw_ChurnByTenure]" caption="vw_ChurnByTenure"/>
    <dimension name="vw_CustomerChurnAnalysis" uniqueName="[vw_CustomerChurnAnalysis]" caption="vw_CustomerChurnAnalysis"/>
    <dimension name="vw_CustomerRisk" uniqueName="[vw_CustomerRisk]" caption="vw_CustomerRisk"/>
    <dimension name="vw_HighValueRiskCustomers" uniqueName="[vw_HighValueRiskCustomers]" caption="vw_HighValueRiskCustomers"/>
  </dimensions>
  <measureGroups count="5">
    <measureGroup name="vw_ChurnByContract" caption="vw_ChurnByContract"/>
    <measureGroup name="vw_ChurnByTenure" caption="vw_ChurnByTenure"/>
    <measureGroup name="vw_CustomerChurnAnalysis" caption="vw_CustomerChurnAnalysis"/>
    <measureGroup name="vw_CustomerRisk" caption="vw_CustomerRisk"/>
    <measureGroup name="vw_HighValueRiskCustomers" caption="vw_HighValueRiskCustomers"/>
  </measureGroups>
  <maps count="5">
    <map measureGroup="0" dimension="1"/>
    <map measureGroup="1" dimension="2"/>
    <map measureGroup="2" dimension="3"/>
    <map measureGroup="3" dimension="4"/>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HILPA PATEL" refreshedDate="46279.666115046297" backgroundQuery="1" createdVersion="8" refreshedVersion="8" minRefreshableVersion="3" recordCount="0" supportSubquery="1" supportAdvancedDrill="1" xr:uid="{C6BB417C-5E49-46FF-A672-714AB80D8E7C}">
  <cacheSource type="external" connectionId="7"/>
  <cacheFields count="4">
    <cacheField name="[Measures].[Count of CustomerID]" caption="Count of CustomerID" numFmtId="0" hierarchy="47" level="32767"/>
    <cacheField name="[vw_CustomerChurnAnalysis].[Churn].[Churn]" caption="Churn" numFmtId="0" hierarchy="28" level="1">
      <sharedItems containsSemiMixedTypes="0" containsNonDate="0" containsString="0"/>
    </cacheField>
    <cacheField name="[Measures].[Sum of MonthlyCharges]" caption="Sum of MonthlyCharges" numFmtId="0" hierarchy="48" level="32767"/>
    <cacheField name="[vw_CustomerChurnAnalysis].[PaymentMethod].[PaymentMethod]" caption="PaymentMethod" numFmtId="0" hierarchy="24" level="1">
      <sharedItems containsSemiMixedTypes="0" containsNonDate="0" containsString="0"/>
    </cacheField>
  </cacheFields>
  <cacheHierarchies count="71">
    <cacheHierarchy uniqueName="[vw_ChurnByContract].[Contract]" caption="Contract" attribute="1" defaultMemberUniqueName="[vw_ChurnByContract].[Contract].[All]" allUniqueName="[vw_ChurnByContract].[Contract].[All]" dimensionUniqueName="[vw_ChurnByContract]" displayFolder="" count="0" memberValueDatatype="130" unbalanced="0"/>
    <cacheHierarchy uniqueName="[vw_ChurnByContract].[TotalCustomers]" caption="TotalCustomers" attribute="1" defaultMemberUniqueName="[vw_ChurnByContract].[TotalCustomers].[All]" allUniqueName="[vw_ChurnByContract].[TotalCustomers].[All]" dimensionUniqueName="[vw_ChurnByContract]" displayFolder="" count="0" memberValueDatatype="20" unbalanced="0"/>
    <cacheHierarchy uniqueName="[vw_ChurnByContract].[ChurnedCustomers]" caption="ChurnedCustomers" attribute="1" defaultMemberUniqueName="[vw_ChurnByContract].[ChurnedCustomers].[All]" allUniqueName="[vw_ChurnByContract].[ChurnedCustomers].[All]" dimensionUniqueName="[vw_ChurnByContract]" displayFolder="" count="0" memberValueDatatype="20" unbalanced="0"/>
    <cacheHierarchy uniqueName="[vw_ChurnByContract].[ChurnRate]" caption="ChurnRate" attribute="1" defaultMemberUniqueName="[vw_ChurnByContract].[ChurnRate].[All]" allUniqueName="[vw_ChurnByContract].[ChurnRate].[All]" dimensionUniqueName="[vw_ChurnByContract]" displayFolder="" count="0" memberValueDatatype="5" unbalanced="0"/>
    <cacheHierarchy uniqueName="[vw_ChurnByTenure].[TenureGroup]" caption="TenureGroup" attribute="1" defaultMemberUniqueName="[vw_ChurnByTenure].[TenureGroup].[All]" allUniqueName="[vw_ChurnByTenure].[TenureGroup].[All]" dimensionUniqueName="[vw_ChurnByTenure]" displayFolder="" count="0" memberValueDatatype="130" unbalanced="0"/>
    <cacheHierarchy uniqueName="[vw_ChurnByTenure].[TotalCustomers]" caption="TotalCustomers" attribute="1" defaultMemberUniqueName="[vw_ChurnByTenure].[TotalCustomers].[All]" allUniqueName="[vw_ChurnByTenure].[TotalCustomers].[All]" dimensionUniqueName="[vw_ChurnByTenure]" displayFolder="" count="0" memberValueDatatype="20" unbalanced="0"/>
    <cacheHierarchy uniqueName="[vw_ChurnByTenure].[ChurnedCustomers]" caption="ChurnedCustomers" attribute="1" defaultMemberUniqueName="[vw_ChurnByTenure].[ChurnedCustomers].[All]" allUniqueName="[vw_ChurnByTenure].[ChurnedCustomers].[All]" dimensionUniqueName="[vw_ChurnByTenure]" displayFolder="" count="0" memberValueDatatype="20" unbalanced="0"/>
    <cacheHierarchy uniqueName="[vw_ChurnByTenure].[ChurnRate]" caption="ChurnRate" attribute="1" defaultMemberUniqueName="[vw_ChurnByTenure].[ChurnRate].[All]" allUniqueName="[vw_ChurnByTenure].[ChurnRate].[All]" dimensionUniqueName="[vw_ChurnByTenure]" displayFolder="" count="0" memberValueDatatype="5" unbalanced="0"/>
    <cacheHierarchy uniqueName="[vw_CustomerChurnAnalysis].[CustomerID]" caption="CustomerID" attribute="1" defaultMemberUniqueName="[vw_CustomerChurnAnalysis].[CustomerID].[All]" allUniqueName="[vw_CustomerChurnAnalysis].[CustomerID].[All]" dimensionUniqueName="[vw_CustomerChurnAnalysis]" displayFolder="" count="0" memberValueDatatype="130" unbalanced="0"/>
    <cacheHierarchy uniqueName="[vw_CustomerChurnAnalysis].[Gender]" caption="Gender" attribute="1" defaultMemberUniqueName="[vw_CustomerChurnAnalysis].[Gender].[All]" allUniqueName="[vw_CustomerChurnAnalysis].[Gender].[All]" dimensionUniqueName="[vw_CustomerChurnAnalysis]" displayFolder="" count="2" memberValueDatatype="130" unbalanced="0"/>
    <cacheHierarchy uniqueName="[vw_CustomerChurnAnalysis].[SeniorCitizen]" caption="SeniorCitizen" attribute="1" defaultMemberUniqueName="[vw_CustomerChurnAnalysis].[SeniorCitizen].[All]" allUniqueName="[vw_CustomerChurnAnalysis].[SeniorCitizen].[All]" dimensionUniqueName="[vw_CustomerChurnAnalysis]" displayFolder="" count="2" memberValueDatatype="11" unbalanced="0"/>
    <cacheHierarchy uniqueName="[vw_CustomerChurnAnalysis].[Partner]" caption="Partner" attribute="1" defaultMemberUniqueName="[vw_CustomerChurnAnalysis].[Partner].[All]" allUniqueName="[vw_CustomerChurnAnalysis].[Partner].[All]" dimensionUniqueName="[vw_CustomerChurnAnalysis]" displayFolder="" count="0" memberValueDatatype="130" unbalanced="0"/>
    <cacheHierarchy uniqueName="[vw_CustomerChurnAnalysis].[Dependents]" caption="Dependents" attribute="1" defaultMemberUniqueName="[vw_CustomerChurnAnalysis].[Dependents].[All]" allUniqueName="[vw_CustomerChurnAnalysis].[Dependents].[All]" dimensionUniqueName="[vw_CustomerChurnAnalysis]" displayFolder="" count="0" memberValueDatatype="130" unbalanced="0"/>
    <cacheHierarchy uniqueName="[vw_CustomerChurnAnalysis].[PhoneService]" caption="PhoneService" attribute="1" defaultMemberUniqueName="[vw_CustomerChurnAnalysis].[PhoneService].[All]" allUniqueName="[vw_CustomerChurnAnalysis].[PhoneService].[All]" dimensionUniqueName="[vw_CustomerChurnAnalysis]" displayFolder="" count="0" memberValueDatatype="130" unbalanced="0"/>
    <cacheHierarchy uniqueName="[vw_CustomerChurnAnalysis].[MultipleLines]" caption="MultipleLines" attribute="1" defaultMemberUniqueName="[vw_CustomerChurnAnalysis].[MultipleLines].[All]" allUniqueName="[vw_CustomerChurnAnalysis].[MultipleLines].[All]" dimensionUniqueName="[vw_CustomerChurnAnalysis]" displayFolder="" count="0" memberValueDatatype="130" unbalanced="0"/>
    <cacheHierarchy uniqueName="[vw_CustomerChurnAnalysis].[InternetService]" caption="InternetService" attribute="1" defaultMemberUniqueName="[vw_CustomerChurnAnalysis].[InternetService].[All]" allUniqueName="[vw_CustomerChurnAnalysis].[InternetService].[All]" dimensionUniqueName="[vw_CustomerChurnAnalysis]" displayFolder="" count="2" memberValueDatatype="130" unbalanced="0"/>
    <cacheHierarchy uniqueName="[vw_CustomerChurnAnalysis].[OnlineSecurity]" caption="OnlineSecurity" attribute="1" defaultMemberUniqueName="[vw_CustomerChurnAnalysis].[OnlineSecurity].[All]" allUniqueName="[vw_CustomerChurnAnalysis].[OnlineSecurity].[All]" dimensionUniqueName="[vw_CustomerChurnAnalysis]" displayFolder="" count="0" memberValueDatatype="130" unbalanced="0"/>
    <cacheHierarchy uniqueName="[vw_CustomerChurnAnalysis].[OnlineBackup]" caption="OnlineBackup" attribute="1" defaultMemberUniqueName="[vw_CustomerChurnAnalysis].[OnlineBackup].[All]" allUniqueName="[vw_CustomerChurnAnalysis].[OnlineBackup].[All]" dimensionUniqueName="[vw_CustomerChurnAnalysis]" displayFolder="" count="0" memberValueDatatype="130" unbalanced="0"/>
    <cacheHierarchy uniqueName="[vw_CustomerChurnAnalysis].[DeviceProtection]" caption="DeviceProtection" attribute="1" defaultMemberUniqueName="[vw_CustomerChurnAnalysis].[DeviceProtection].[All]" allUniqueName="[vw_CustomerChurnAnalysis].[DeviceProtection].[All]" dimensionUniqueName="[vw_CustomerChurnAnalysis]" displayFolder="" count="0" memberValueDatatype="130" unbalanced="0"/>
    <cacheHierarchy uniqueName="[vw_CustomerChurnAnalysis].[TechSupport]" caption="TechSupport" attribute="1" defaultMemberUniqueName="[vw_CustomerChurnAnalysis].[TechSupport].[All]" allUniqueName="[vw_CustomerChurnAnalysis].[TechSupport].[All]" dimensionUniqueName="[vw_CustomerChurnAnalysis]" displayFolder="" count="0" memberValueDatatype="130" unbalanced="0"/>
    <cacheHierarchy uniqueName="[vw_CustomerChurnAnalysis].[StreamingTV]" caption="StreamingTV" attribute="1" defaultMemberUniqueName="[vw_CustomerChurnAnalysis].[StreamingTV].[All]" allUniqueName="[vw_CustomerChurnAnalysis].[StreamingTV].[All]" dimensionUniqueName="[vw_CustomerChurnAnalysis]" displayFolder="" count="0" memberValueDatatype="130" unbalanced="0"/>
    <cacheHierarchy uniqueName="[vw_CustomerChurnAnalysis].[StreamingMovies]" caption="StreamingMovies" attribute="1" defaultMemberUniqueName="[vw_CustomerChurnAnalysis].[StreamingMovies].[All]" allUniqueName="[vw_CustomerChurnAnalysis].[StreamingMovies].[All]" dimensionUniqueName="[vw_CustomerChurnAnalysis]" displayFolder="" count="0" memberValueDatatype="130" unbalanced="0"/>
    <cacheHierarchy uniqueName="[vw_CustomerChurnAnalysis].[Contract]" caption="Contract" attribute="1" defaultMemberUniqueName="[vw_CustomerChurnAnalysis].[Contract].[All]" allUniqueName="[vw_CustomerChurnAnalysis].[Contract].[All]" dimensionUniqueName="[vw_CustomerChurnAnalysis]" displayFolder="" count="2" memberValueDatatype="130" unbalanced="0"/>
    <cacheHierarchy uniqueName="[vw_CustomerChurnAnalysis].[PaperlessBilling]" caption="PaperlessBilling" attribute="1" defaultMemberUniqueName="[vw_CustomerChurnAnalysis].[PaperlessBilling].[All]" allUniqueName="[vw_CustomerChurnAnalysis].[PaperlessBilling].[All]" dimensionUniqueName="[vw_CustomerChurnAnalysis]" displayFolder="" count="0" memberValueDatatype="130" unbalanced="0"/>
    <cacheHierarchy uniqueName="[vw_CustomerChurnAnalysis].[PaymentMethod]" caption="PaymentMethod" attribute="1" defaultMemberUniqueName="[vw_CustomerChurnAnalysis].[PaymentMethod].[All]" allUniqueName="[vw_CustomerChurnAnalysis].[PaymentMethod].[All]" dimensionUniqueName="[vw_CustomerChurnAnalysis]" displayFolder="" count="2" memberValueDatatype="130" unbalanced="0">
      <fieldsUsage count="2">
        <fieldUsage x="-1"/>
        <fieldUsage x="3"/>
      </fieldsUsage>
    </cacheHierarchy>
    <cacheHierarchy uniqueName="[vw_CustomerChurnAnalysis].[MonthlyCharges]" caption="MonthlyCharges" attribute="1" defaultMemberUniqueName="[vw_CustomerChurnAnalysis].[MonthlyCharges].[All]" allUniqueName="[vw_CustomerChurnAnalysis].[MonthlyCharges].[All]" dimensionUniqueName="[vw_CustomerChurnAnalysis]" displayFolder="" count="0" memberValueDatatype="5" unbalanced="0"/>
    <cacheHierarchy uniqueName="[vw_CustomerChurnAnalysis].[TotalCharges]" caption="TotalCharges" attribute="1" defaultMemberUniqueName="[vw_CustomerChurnAnalysis].[TotalCharges].[All]" allUniqueName="[vw_CustomerChurnAnalysis].[TotalCharges].[All]" dimensionUniqueName="[vw_CustomerChurnAnalysis]" displayFolder="" count="0" memberValueDatatype="5" unbalanced="0"/>
    <cacheHierarchy uniqueName="[vw_CustomerChurnAnalysis].[Tenure]" caption="Tenure" attribute="1" defaultMemberUniqueName="[vw_CustomerChurnAnalysis].[Tenure].[All]" allUniqueName="[vw_CustomerChurnAnalysis].[Tenure].[All]" dimensionUniqueName="[vw_CustomerChurnAnalysis]" displayFolder="" count="0" memberValueDatatype="20" unbalanced="0"/>
    <cacheHierarchy uniqueName="[vw_CustomerChurnAnalysis].[Churn]" caption="Churn" attribute="1" defaultMemberUniqueName="[vw_CustomerChurnAnalysis].[Churn].[All]" allUniqueName="[vw_CustomerChurnAnalysis].[Churn].[All]" dimensionUniqueName="[vw_CustomerChurnAnalysis]" displayFolder="" count="2" memberValueDatatype="130" unbalanced="0">
      <fieldsUsage count="2">
        <fieldUsage x="-1"/>
        <fieldUsage x="1"/>
      </fieldsUsage>
    </cacheHierarchy>
    <cacheHierarchy uniqueName="[vw_CustomerChurnAnalysis].[Monthly Charge Band]" caption="Monthly Charge Band" attribute="1" defaultMemberUniqueName="[vw_CustomerChurnAnalysis].[Monthly Charge Band].[All]" allUniqueName="[vw_CustomerChurnAnalysis].[Monthly Charge Band].[All]" dimensionUniqueName="[vw_CustomerChurnAnalysis]" displayFolder="" count="0" memberValueDatatype="130" unbalanced="0"/>
    <cacheHierarchy uniqueName="[vw_CustomerRisk].[CustomerID]" caption="CustomerID" attribute="1" defaultMemberUniqueName="[vw_CustomerRisk].[CustomerID].[All]" allUniqueName="[vw_CustomerRisk].[CustomerID].[All]" dimensionUniqueName="[vw_CustomerRisk]" displayFolder="" count="0" memberValueDatatype="130" unbalanced="0"/>
    <cacheHierarchy uniqueName="[vw_CustomerRisk].[Contract]" caption="Contract" attribute="1" defaultMemberUniqueName="[vw_CustomerRisk].[Contract].[All]" allUniqueName="[vw_CustomerRisk].[Contract].[All]" dimensionUniqueName="[vw_CustomerRisk]" displayFolder="" count="0" memberValueDatatype="130" unbalanced="0"/>
    <cacheHierarchy uniqueName="[vw_CustomerRisk].[Tenure]" caption="Tenure" attribute="1" defaultMemberUniqueName="[vw_CustomerRisk].[Tenure].[All]" allUniqueName="[vw_CustomerRisk].[Tenure].[All]" dimensionUniqueName="[vw_CustomerRisk]" displayFolder="" count="0" memberValueDatatype="20" unbalanced="0"/>
    <cacheHierarchy uniqueName="[vw_CustomerRisk].[MonthlyCharges]" caption="MonthlyCharges" attribute="1" defaultMemberUniqueName="[vw_CustomerRisk].[MonthlyCharges].[All]" allUniqueName="[vw_CustomerRisk].[MonthlyCharges].[All]" dimensionUniqueName="[vw_CustomerRisk]" displayFolder="" count="0" memberValueDatatype="5" unbalanced="0"/>
    <cacheHierarchy uniqueName="[vw_CustomerRisk].[Churn]" caption="Churn" attribute="1" defaultMemberUniqueName="[vw_CustomerRisk].[Churn].[All]" allUniqueName="[vw_CustomerRisk].[Churn].[All]" dimensionUniqueName="[vw_CustomerRisk]" displayFolder="" count="0" memberValueDatatype="130" unbalanced="0"/>
    <cacheHierarchy uniqueName="[vw_CustomerRisk].[ChurnStatus]" caption="ChurnStatus" attribute="1" defaultMemberUniqueName="[vw_CustomerRisk].[ChurnStatus].[All]" allUniqueName="[vw_CustomerRisk].[ChurnStatus].[All]" dimensionUniqueName="[vw_CustomerRisk]" displayFolder="" count="0" memberValueDatatype="130" unbalanced="0"/>
    <cacheHierarchy uniqueName="[vw_CustomerRisk].[RiskScore]" caption="RiskScore" attribute="1" defaultMemberUniqueName="[vw_CustomerRisk].[RiskScore].[All]" allUniqueName="[vw_CustomerRisk].[RiskScore].[All]" dimensionUniqueName="[vw_CustomerRisk]" displayFolder="" count="0" memberValueDatatype="20" unbalanced="0"/>
    <cacheHierarchy uniqueName="[vw_CustomerRisk].[RetentionRisk]" caption="RetentionRisk" attribute="1" defaultMemberUniqueName="[vw_CustomerRisk].[RetentionRisk].[All]" allUniqueName="[vw_CustomerRisk].[RetentionRisk].[All]" dimensionUniqueName="[vw_CustomerRisk]" displayFolder="" count="0" memberValueDatatype="130" unbalanced="0"/>
    <cacheHierarchy uniqueName="[vw_CustomerRisk].[EstimatedCustomerValue]" caption="EstimatedCustomerValue" attribute="1" defaultMemberUniqueName="[vw_CustomerRisk].[EstimatedCustomerValue].[All]" allUniqueName="[vw_CustomerRisk].[EstimatedCustomerValue].[All]" dimensionUniqueName="[vw_CustomerRisk]" displayFolder="" count="0" memberValueDatatype="5" unbalanced="0"/>
    <cacheHierarchy uniqueName="[vw_HighValueRiskCustomers].[CustomerID]" caption="CustomerID" attribute="1" defaultMemberUniqueName="[vw_HighValueRiskCustomers].[CustomerID].[All]" allUniqueName="[vw_HighValueRiskCustomers].[CustomerID].[All]" dimensionUniqueName="[vw_HighValueRiskCustomers]" displayFolder="" count="0" memberValueDatatype="130" unbalanced="0"/>
    <cacheHierarchy uniqueName="[vw_HighValueRiskCustomers].[Contract]" caption="Contract" attribute="1" defaultMemberUniqueName="[vw_HighValueRiskCustomers].[Contract].[All]" allUniqueName="[vw_HighValueRiskCustomers].[Contract].[All]" dimensionUniqueName="[vw_HighValueRiskCustomers]" displayFolder="" count="0" memberValueDatatype="130" unbalanced="0"/>
    <cacheHierarchy uniqueName="[vw_HighValueRiskCustomers].[Tenure]" caption="Tenure" attribute="1" defaultMemberUniqueName="[vw_HighValueRiskCustomers].[Tenure].[All]" allUniqueName="[vw_HighValueRiskCustomers].[Tenure].[All]" dimensionUniqueName="[vw_HighValueRiskCustomers]" displayFolder="" count="0" memberValueDatatype="20" unbalanced="0"/>
    <cacheHierarchy uniqueName="[vw_HighValueRiskCustomers].[MonthlyCharges]" caption="MonthlyCharges" attribute="1" defaultMemberUniqueName="[vw_HighValueRiskCustomers].[MonthlyCharges].[All]" allUniqueName="[vw_HighValueRiskCustomers].[MonthlyCharges].[All]" dimensionUniqueName="[vw_HighValueRiskCustomers]" displayFolder="" count="0" memberValueDatatype="5" unbalanced="0"/>
    <cacheHierarchy uniqueName="[vw_HighValueRiskCustomers].[ChurnStatus]" caption="ChurnStatus" attribute="1" defaultMemberUniqueName="[vw_HighValueRiskCustomers].[ChurnStatus].[All]" allUniqueName="[vw_HighValueRiskCustomers].[ChurnStatus].[All]" dimensionUniqueName="[vw_HighValueRiskCustomers]" displayFolder="" count="0" memberValueDatatype="130" unbalanced="0"/>
    <cacheHierarchy uniqueName="[vw_HighValueRiskCustomers].[RiskScore]" caption="RiskScore" attribute="1" defaultMemberUniqueName="[vw_HighValueRiskCustomers].[RiskScore].[All]" allUniqueName="[vw_HighValueRiskCustomers].[RiskScore].[All]" dimensionUniqueName="[vw_HighValueRiskCustomers]" displayFolder="" count="0" memberValueDatatype="20" unbalanced="0"/>
    <cacheHierarchy uniqueName="[vw_HighValueRiskCustomers].[RetentionRisk]" caption="RetentionRisk" attribute="1" defaultMemberUniqueName="[vw_HighValueRiskCustomers].[RetentionRisk].[All]" allUniqueName="[vw_HighValueRiskCustomers].[RetentionRisk].[All]" dimensionUniqueName="[vw_HighValueRiskCustomers]" displayFolder="" count="0" memberValueDatatype="130" unbalanced="0"/>
    <cacheHierarchy uniqueName="[vw_HighValueRiskCustomers].[EstimatedCustomerValue]" caption="EstimatedCustomerValue" attribute="1" defaultMemberUniqueName="[vw_HighValueRiskCustomers].[EstimatedCustomerValue].[All]" allUniqueName="[vw_HighValueRiskCustomers].[EstimatedCustomerValue].[All]" dimensionUniqueName="[vw_HighValueRiskCustomers]" displayFolder="" count="0" memberValueDatatype="5" unbalanced="0"/>
    <cacheHierarchy uniqueName="[Measures].[Count of CustomerID]" caption="Count of CustomerID" measure="1" displayFolder="" measureGroup="vw_CustomerChurnAnalysis" count="0" oneField="1">
      <fieldsUsage count="1">
        <fieldUsage x="0"/>
      </fieldsUsage>
      <extLst>
        <ext xmlns:x15="http://schemas.microsoft.com/office/spreadsheetml/2010/11/main" uri="{B97F6D7D-B522-45F9-BDA1-12C45D357490}">
          <x15:cacheHierarchy aggregatedColumn="8"/>
        </ext>
      </extLst>
    </cacheHierarchy>
    <cacheHierarchy uniqueName="[Measures].[Sum of MonthlyCharges]" caption="Sum of MonthlyCharges" measure="1" displayFolder="" measureGroup="vw_CustomerChurnAnalysis" count="0" oneField="1">
      <fieldsUsage count="1">
        <fieldUsage x="2"/>
      </fieldsUsage>
      <extLst>
        <ext xmlns:x15="http://schemas.microsoft.com/office/spreadsheetml/2010/11/main" uri="{B97F6D7D-B522-45F9-BDA1-12C45D357490}">
          <x15:cacheHierarchy aggregatedColumn="25"/>
        </ext>
      </extLst>
    </cacheHierarchy>
    <cacheHierarchy uniqueName="[Measures].[Average of MonthlyCharges]" caption="Average of MonthlyCharges" measure="1" displayFolder="" measureGroup="vw_CustomerChurnAnalysis" count="0">
      <extLst>
        <ext xmlns:x15="http://schemas.microsoft.com/office/spreadsheetml/2010/11/main" uri="{B97F6D7D-B522-45F9-BDA1-12C45D357490}">
          <x15:cacheHierarchy aggregatedColumn="25"/>
        </ext>
      </extLst>
    </cacheHierarchy>
    <cacheHierarchy uniqueName="[Measures].[Count of CustomerID 2]" caption="Count of CustomerID 2" measure="1" displayFolder="" measureGroup="vw_HighValueRiskCustomers" count="0">
      <extLst>
        <ext xmlns:x15="http://schemas.microsoft.com/office/spreadsheetml/2010/11/main" uri="{B97F6D7D-B522-45F9-BDA1-12C45D357490}">
          <x15:cacheHierarchy aggregatedColumn="39"/>
        </ext>
      </extLst>
    </cacheHierarchy>
    <cacheHierarchy uniqueName="[Measures].[Sum of EstimatedCustomerValue]" caption="Sum of EstimatedCustomerValue" measure="1" displayFolder="" measureGroup="vw_HighValueRiskCustomers" count="0">
      <extLst>
        <ext xmlns:x15="http://schemas.microsoft.com/office/spreadsheetml/2010/11/main" uri="{B97F6D7D-B522-45F9-BDA1-12C45D357490}">
          <x15:cacheHierarchy aggregatedColumn="46"/>
        </ext>
      </extLst>
    </cacheHierarchy>
    <cacheHierarchy uniqueName="[Measures].[Sum of Tenure]" caption="Sum of Tenure" measure="1" displayFolder="" measureGroup="vw_CustomerChurnAnalysis" count="0">
      <extLst>
        <ext xmlns:x15="http://schemas.microsoft.com/office/spreadsheetml/2010/11/main" uri="{B97F6D7D-B522-45F9-BDA1-12C45D357490}">
          <x15:cacheHierarchy aggregatedColumn="27"/>
        </ext>
      </extLst>
    </cacheHierarchy>
    <cacheHierarchy uniqueName="[Measures].[Average of Tenure]" caption="Average of Tenure" measure="1" displayFolder="" measureGroup="vw_CustomerChurnAnalysis" count="0">
      <extLst>
        <ext xmlns:x15="http://schemas.microsoft.com/office/spreadsheetml/2010/11/main" uri="{B97F6D7D-B522-45F9-BDA1-12C45D357490}">
          <x15:cacheHierarchy aggregatedColumn="27"/>
        </ext>
      </extLst>
    </cacheHierarchy>
    <cacheHierarchy uniqueName="[Measures].[Sum of ChurnRate]" caption="Sum of ChurnRate" measure="1" displayFolder="" measureGroup="vw_ChurnByContract" count="0">
      <extLst>
        <ext xmlns:x15="http://schemas.microsoft.com/office/spreadsheetml/2010/11/main" uri="{B97F6D7D-B522-45F9-BDA1-12C45D357490}">
          <x15:cacheHierarchy aggregatedColumn="3"/>
        </ext>
      </extLst>
    </cacheHierarchy>
    <cacheHierarchy uniqueName="[Measures].[Count of CustomerID 3]" caption="Count of CustomerID 3" measure="1" displayFolder="" measureGroup="vw_CustomerRisk" count="0">
      <extLst>
        <ext xmlns:x15="http://schemas.microsoft.com/office/spreadsheetml/2010/11/main" uri="{B97F6D7D-B522-45F9-BDA1-12C45D357490}">
          <x15:cacheHierarchy aggregatedColumn="30"/>
        </ext>
      </extLst>
    </cacheHierarchy>
    <cacheHierarchy uniqueName="[Measures].[Churn Rate]" caption="Churn Rate" measure="1" displayFolder="" measureGroup="vw_CustomerChurnAnalysis" count="0"/>
    <cacheHierarchy uniqueName="[Measures].[Contract Churn Rate]" caption="Contract Churn Rate" measure="1" displayFolder="" measureGroup="vw_ChurnByContract" count="0"/>
    <cacheHierarchy uniqueName="[Measures].[Customer Churn Rate]" caption="Customer Churn Rate" measure="1" displayFolder="" measureGroup="vw_CustomerChurnAnalysis" count="0"/>
    <cacheHierarchy uniqueName="[Measures].[Revenue Lost]" caption="Revenue Lost" measure="1" displayFolder="" measureGroup="vw_CustomerChurnAnalysis" count="0"/>
    <cacheHierarchy uniqueName="[Measures].[High-Value At-Risk Customers]" caption="High-Value At-Risk Customers" measure="1" displayFolder="" measureGroup="vw_CustomerChurnAnalysis" count="0"/>
    <cacheHierarchy uniqueName="[Measures].[Estimated Value At Risk]" caption="Estimated Value At Risk" measure="1" displayFolder="" measureGroup="vw_CustomerChurnAnalysis" count="0"/>
    <cacheHierarchy uniqueName="[Measures].[High Risk Customers]" caption="High Risk Customers" measure="1" displayFolder="" measureGroup="vw_CustomerChurnAnalysis" count="0"/>
    <cacheHierarchy uniqueName="[Measures].[Medium Risk Customers]" caption="Medium Risk Customers" measure="1" displayFolder="" measureGroup="vw_CustomerChurnAnalysis" count="0"/>
    <cacheHierarchy uniqueName="[Measures].[Low Risk Customers]" caption="Low Risk Customers" measure="1" displayFolder="" measureGroup="vw_CustomerChurnAnalysis" count="0"/>
    <cacheHierarchy uniqueName="[Measures].[__XL_Count vw_ChurnByContract]" caption="__XL_Count vw_ChurnByContract" measure="1" displayFolder="" measureGroup="vw_ChurnByContract" count="0" hidden="1"/>
    <cacheHierarchy uniqueName="[Measures].[__XL_Count vw_ChurnByTenure]" caption="__XL_Count vw_ChurnByTenure" measure="1" displayFolder="" measureGroup="vw_ChurnByTenure" count="0" hidden="1"/>
    <cacheHierarchy uniqueName="[Measures].[__XL_Count vw_CustomerChurnAnalysis]" caption="__XL_Count vw_CustomerChurnAnalysis" measure="1" displayFolder="" measureGroup="vw_CustomerChurnAnalysis" count="0" hidden="1"/>
    <cacheHierarchy uniqueName="[Measures].[__XL_Count vw_CustomerRisk]" caption="__XL_Count vw_CustomerRisk" measure="1" displayFolder="" measureGroup="vw_CustomerRisk" count="0" hidden="1"/>
    <cacheHierarchy uniqueName="[Measures].[__XL_Count vw_HighValueRiskCustomers]" caption="__XL_Count vw_HighValueRiskCustomers" measure="1" displayFolder="" measureGroup="vw_HighValueRiskCustomers" count="0" hidden="1"/>
    <cacheHierarchy uniqueName="[Measures].[__No measures defined]" caption="__No measures defined" measure="1" displayFolder="" count="0" hidden="1"/>
  </cacheHierarchies>
  <kpis count="0"/>
  <dimensions count="6">
    <dimension measure="1" name="Measures" uniqueName="[Measures]" caption="Measures"/>
    <dimension name="vw_ChurnByContract" uniqueName="[vw_ChurnByContract]" caption="vw_ChurnByContract"/>
    <dimension name="vw_ChurnByTenure" uniqueName="[vw_ChurnByTenure]" caption="vw_ChurnByTenure"/>
    <dimension name="vw_CustomerChurnAnalysis" uniqueName="[vw_CustomerChurnAnalysis]" caption="vw_CustomerChurnAnalysis"/>
    <dimension name="vw_CustomerRisk" uniqueName="[vw_CustomerRisk]" caption="vw_CustomerRisk"/>
    <dimension name="vw_HighValueRiskCustomers" uniqueName="[vw_HighValueRiskCustomers]" caption="vw_HighValueRiskCustomers"/>
  </dimensions>
  <measureGroups count="5">
    <measureGroup name="vw_ChurnByContract" caption="vw_ChurnByContract"/>
    <measureGroup name="vw_ChurnByTenure" caption="vw_ChurnByTenure"/>
    <measureGroup name="vw_CustomerChurnAnalysis" caption="vw_CustomerChurnAnalysis"/>
    <measureGroup name="vw_CustomerRisk" caption="vw_CustomerRisk"/>
    <measureGroup name="vw_HighValueRiskCustomers" caption="vw_HighValueRiskCustomers"/>
  </measureGroups>
  <maps count="5">
    <map measureGroup="0" dimension="1"/>
    <map measureGroup="1" dimension="2"/>
    <map measureGroup="2" dimension="3"/>
    <map measureGroup="3" dimension="4"/>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HILPA PATEL" refreshedDate="46279.666115162036" backgroundQuery="1" createdVersion="8" refreshedVersion="8" minRefreshableVersion="3" recordCount="0" supportSubquery="1" supportAdvancedDrill="1" xr:uid="{F3823C4A-3E6D-4B7A-BE88-7C3DE47E4000}">
  <cacheSource type="external" connectionId="7"/>
  <cacheFields count="2">
    <cacheField name="[Measures].[Count of CustomerID]" caption="Count of CustomerID" numFmtId="0" hierarchy="47" level="32767"/>
    <cacheField name="[vw_CustomerChurnAnalysis].[PaymentMethod].[PaymentMethod]" caption="PaymentMethod" numFmtId="0" hierarchy="24" level="1">
      <sharedItems containsSemiMixedTypes="0" containsNonDate="0" containsString="0"/>
    </cacheField>
  </cacheFields>
  <cacheHierarchies count="71">
    <cacheHierarchy uniqueName="[vw_ChurnByContract].[Contract]" caption="Contract" attribute="1" defaultMemberUniqueName="[vw_ChurnByContract].[Contract].[All]" allUniqueName="[vw_ChurnByContract].[Contract].[All]" dimensionUniqueName="[vw_ChurnByContract]" displayFolder="" count="0" memberValueDatatype="130" unbalanced="0"/>
    <cacheHierarchy uniqueName="[vw_ChurnByContract].[TotalCustomers]" caption="TotalCustomers" attribute="1" defaultMemberUniqueName="[vw_ChurnByContract].[TotalCustomers].[All]" allUniqueName="[vw_ChurnByContract].[TotalCustomers].[All]" dimensionUniqueName="[vw_ChurnByContract]" displayFolder="" count="0" memberValueDatatype="20" unbalanced="0"/>
    <cacheHierarchy uniqueName="[vw_ChurnByContract].[ChurnedCustomers]" caption="ChurnedCustomers" attribute="1" defaultMemberUniqueName="[vw_ChurnByContract].[ChurnedCustomers].[All]" allUniqueName="[vw_ChurnByContract].[ChurnedCustomers].[All]" dimensionUniqueName="[vw_ChurnByContract]" displayFolder="" count="0" memberValueDatatype="20" unbalanced="0"/>
    <cacheHierarchy uniqueName="[vw_ChurnByContract].[ChurnRate]" caption="ChurnRate" attribute="1" defaultMemberUniqueName="[vw_ChurnByContract].[ChurnRate].[All]" allUniqueName="[vw_ChurnByContract].[ChurnRate].[All]" dimensionUniqueName="[vw_ChurnByContract]" displayFolder="" count="0" memberValueDatatype="5" unbalanced="0"/>
    <cacheHierarchy uniqueName="[vw_ChurnByTenure].[TenureGroup]" caption="TenureGroup" attribute="1" defaultMemberUniqueName="[vw_ChurnByTenure].[TenureGroup].[All]" allUniqueName="[vw_ChurnByTenure].[TenureGroup].[All]" dimensionUniqueName="[vw_ChurnByTenure]" displayFolder="" count="0" memberValueDatatype="130" unbalanced="0"/>
    <cacheHierarchy uniqueName="[vw_ChurnByTenure].[TotalCustomers]" caption="TotalCustomers" attribute="1" defaultMemberUniqueName="[vw_ChurnByTenure].[TotalCustomers].[All]" allUniqueName="[vw_ChurnByTenure].[TotalCustomers].[All]" dimensionUniqueName="[vw_ChurnByTenure]" displayFolder="" count="0" memberValueDatatype="20" unbalanced="0"/>
    <cacheHierarchy uniqueName="[vw_ChurnByTenure].[ChurnedCustomers]" caption="ChurnedCustomers" attribute="1" defaultMemberUniqueName="[vw_ChurnByTenure].[ChurnedCustomers].[All]" allUniqueName="[vw_ChurnByTenure].[ChurnedCustomers].[All]" dimensionUniqueName="[vw_ChurnByTenure]" displayFolder="" count="0" memberValueDatatype="20" unbalanced="0"/>
    <cacheHierarchy uniqueName="[vw_ChurnByTenure].[ChurnRate]" caption="ChurnRate" attribute="1" defaultMemberUniqueName="[vw_ChurnByTenure].[ChurnRate].[All]" allUniqueName="[vw_ChurnByTenure].[ChurnRate].[All]" dimensionUniqueName="[vw_ChurnByTenure]" displayFolder="" count="0" memberValueDatatype="5" unbalanced="0"/>
    <cacheHierarchy uniqueName="[vw_CustomerChurnAnalysis].[CustomerID]" caption="CustomerID" attribute="1" defaultMemberUniqueName="[vw_CustomerChurnAnalysis].[CustomerID].[All]" allUniqueName="[vw_CustomerChurnAnalysis].[CustomerID].[All]" dimensionUniqueName="[vw_CustomerChurnAnalysis]" displayFolder="" count="0" memberValueDatatype="130" unbalanced="0"/>
    <cacheHierarchy uniqueName="[vw_CustomerChurnAnalysis].[Gender]" caption="Gender" attribute="1" defaultMemberUniqueName="[vw_CustomerChurnAnalysis].[Gender].[All]" allUniqueName="[vw_CustomerChurnAnalysis].[Gender].[All]" dimensionUniqueName="[vw_CustomerChurnAnalysis]" displayFolder="" count="2" memberValueDatatype="130" unbalanced="0"/>
    <cacheHierarchy uniqueName="[vw_CustomerChurnAnalysis].[SeniorCitizen]" caption="SeniorCitizen" attribute="1" defaultMemberUniqueName="[vw_CustomerChurnAnalysis].[SeniorCitizen].[All]" allUniqueName="[vw_CustomerChurnAnalysis].[SeniorCitizen].[All]" dimensionUniqueName="[vw_CustomerChurnAnalysis]" displayFolder="" count="2" memberValueDatatype="11" unbalanced="0"/>
    <cacheHierarchy uniqueName="[vw_CustomerChurnAnalysis].[Partner]" caption="Partner" attribute="1" defaultMemberUniqueName="[vw_CustomerChurnAnalysis].[Partner].[All]" allUniqueName="[vw_CustomerChurnAnalysis].[Partner].[All]" dimensionUniqueName="[vw_CustomerChurnAnalysis]" displayFolder="" count="0" memberValueDatatype="130" unbalanced="0"/>
    <cacheHierarchy uniqueName="[vw_CustomerChurnAnalysis].[Dependents]" caption="Dependents" attribute="1" defaultMemberUniqueName="[vw_CustomerChurnAnalysis].[Dependents].[All]" allUniqueName="[vw_CustomerChurnAnalysis].[Dependents].[All]" dimensionUniqueName="[vw_CustomerChurnAnalysis]" displayFolder="" count="0" memberValueDatatype="130" unbalanced="0"/>
    <cacheHierarchy uniqueName="[vw_CustomerChurnAnalysis].[PhoneService]" caption="PhoneService" attribute="1" defaultMemberUniqueName="[vw_CustomerChurnAnalysis].[PhoneService].[All]" allUniqueName="[vw_CustomerChurnAnalysis].[PhoneService].[All]" dimensionUniqueName="[vw_CustomerChurnAnalysis]" displayFolder="" count="0" memberValueDatatype="130" unbalanced="0"/>
    <cacheHierarchy uniqueName="[vw_CustomerChurnAnalysis].[MultipleLines]" caption="MultipleLines" attribute="1" defaultMemberUniqueName="[vw_CustomerChurnAnalysis].[MultipleLines].[All]" allUniqueName="[vw_CustomerChurnAnalysis].[MultipleLines].[All]" dimensionUniqueName="[vw_CustomerChurnAnalysis]" displayFolder="" count="0" memberValueDatatype="130" unbalanced="0"/>
    <cacheHierarchy uniqueName="[vw_CustomerChurnAnalysis].[InternetService]" caption="InternetService" attribute="1" defaultMemberUniqueName="[vw_CustomerChurnAnalysis].[InternetService].[All]" allUniqueName="[vw_CustomerChurnAnalysis].[InternetService].[All]" dimensionUniqueName="[vw_CustomerChurnAnalysis]" displayFolder="" count="2" memberValueDatatype="130" unbalanced="0"/>
    <cacheHierarchy uniqueName="[vw_CustomerChurnAnalysis].[OnlineSecurity]" caption="OnlineSecurity" attribute="1" defaultMemberUniqueName="[vw_CustomerChurnAnalysis].[OnlineSecurity].[All]" allUniqueName="[vw_CustomerChurnAnalysis].[OnlineSecurity].[All]" dimensionUniqueName="[vw_CustomerChurnAnalysis]" displayFolder="" count="0" memberValueDatatype="130" unbalanced="0"/>
    <cacheHierarchy uniqueName="[vw_CustomerChurnAnalysis].[OnlineBackup]" caption="OnlineBackup" attribute="1" defaultMemberUniqueName="[vw_CustomerChurnAnalysis].[OnlineBackup].[All]" allUniqueName="[vw_CustomerChurnAnalysis].[OnlineBackup].[All]" dimensionUniqueName="[vw_CustomerChurnAnalysis]" displayFolder="" count="0" memberValueDatatype="130" unbalanced="0"/>
    <cacheHierarchy uniqueName="[vw_CustomerChurnAnalysis].[DeviceProtection]" caption="DeviceProtection" attribute="1" defaultMemberUniqueName="[vw_CustomerChurnAnalysis].[DeviceProtection].[All]" allUniqueName="[vw_CustomerChurnAnalysis].[DeviceProtection].[All]" dimensionUniqueName="[vw_CustomerChurnAnalysis]" displayFolder="" count="0" memberValueDatatype="130" unbalanced="0"/>
    <cacheHierarchy uniqueName="[vw_CustomerChurnAnalysis].[TechSupport]" caption="TechSupport" attribute="1" defaultMemberUniqueName="[vw_CustomerChurnAnalysis].[TechSupport].[All]" allUniqueName="[vw_CustomerChurnAnalysis].[TechSupport].[All]" dimensionUniqueName="[vw_CustomerChurnAnalysis]" displayFolder="" count="0" memberValueDatatype="130" unbalanced="0"/>
    <cacheHierarchy uniqueName="[vw_CustomerChurnAnalysis].[StreamingTV]" caption="StreamingTV" attribute="1" defaultMemberUniqueName="[vw_CustomerChurnAnalysis].[StreamingTV].[All]" allUniqueName="[vw_CustomerChurnAnalysis].[StreamingTV].[All]" dimensionUniqueName="[vw_CustomerChurnAnalysis]" displayFolder="" count="0" memberValueDatatype="130" unbalanced="0"/>
    <cacheHierarchy uniqueName="[vw_CustomerChurnAnalysis].[StreamingMovies]" caption="StreamingMovies" attribute="1" defaultMemberUniqueName="[vw_CustomerChurnAnalysis].[StreamingMovies].[All]" allUniqueName="[vw_CustomerChurnAnalysis].[StreamingMovies].[All]" dimensionUniqueName="[vw_CustomerChurnAnalysis]" displayFolder="" count="0" memberValueDatatype="130" unbalanced="0"/>
    <cacheHierarchy uniqueName="[vw_CustomerChurnAnalysis].[Contract]" caption="Contract" attribute="1" defaultMemberUniqueName="[vw_CustomerChurnAnalysis].[Contract].[All]" allUniqueName="[vw_CustomerChurnAnalysis].[Contract].[All]" dimensionUniqueName="[vw_CustomerChurnAnalysis]" displayFolder="" count="2" memberValueDatatype="130" unbalanced="0"/>
    <cacheHierarchy uniqueName="[vw_CustomerChurnAnalysis].[PaperlessBilling]" caption="PaperlessBilling" attribute="1" defaultMemberUniqueName="[vw_CustomerChurnAnalysis].[PaperlessBilling].[All]" allUniqueName="[vw_CustomerChurnAnalysis].[PaperlessBilling].[All]" dimensionUniqueName="[vw_CustomerChurnAnalysis]" displayFolder="" count="0" memberValueDatatype="130" unbalanced="0"/>
    <cacheHierarchy uniqueName="[vw_CustomerChurnAnalysis].[PaymentMethod]" caption="PaymentMethod" attribute="1" defaultMemberUniqueName="[vw_CustomerChurnAnalysis].[PaymentMethod].[All]" allUniqueName="[vw_CustomerChurnAnalysis].[PaymentMethod].[All]" dimensionUniqueName="[vw_CustomerChurnAnalysis]" displayFolder="" count="2" memberValueDatatype="130" unbalanced="0">
      <fieldsUsage count="2">
        <fieldUsage x="-1"/>
        <fieldUsage x="1"/>
      </fieldsUsage>
    </cacheHierarchy>
    <cacheHierarchy uniqueName="[vw_CustomerChurnAnalysis].[MonthlyCharges]" caption="MonthlyCharges" attribute="1" defaultMemberUniqueName="[vw_CustomerChurnAnalysis].[MonthlyCharges].[All]" allUniqueName="[vw_CustomerChurnAnalysis].[MonthlyCharges].[All]" dimensionUniqueName="[vw_CustomerChurnAnalysis]" displayFolder="" count="0" memberValueDatatype="5" unbalanced="0"/>
    <cacheHierarchy uniqueName="[vw_CustomerChurnAnalysis].[TotalCharges]" caption="TotalCharges" attribute="1" defaultMemberUniqueName="[vw_CustomerChurnAnalysis].[TotalCharges].[All]" allUniqueName="[vw_CustomerChurnAnalysis].[TotalCharges].[All]" dimensionUniqueName="[vw_CustomerChurnAnalysis]" displayFolder="" count="0" memberValueDatatype="5" unbalanced="0"/>
    <cacheHierarchy uniqueName="[vw_CustomerChurnAnalysis].[Tenure]" caption="Tenure" attribute="1" defaultMemberUniqueName="[vw_CustomerChurnAnalysis].[Tenure].[All]" allUniqueName="[vw_CustomerChurnAnalysis].[Tenure].[All]" dimensionUniqueName="[vw_CustomerChurnAnalysis]" displayFolder="" count="0" memberValueDatatype="20" unbalanced="0"/>
    <cacheHierarchy uniqueName="[vw_CustomerChurnAnalysis].[Churn]" caption="Churn" attribute="1" defaultMemberUniqueName="[vw_CustomerChurnAnalysis].[Churn].[All]" allUniqueName="[vw_CustomerChurnAnalysis].[Churn].[All]" dimensionUniqueName="[vw_CustomerChurnAnalysis]" displayFolder="" count="0" memberValueDatatype="130" unbalanced="0"/>
    <cacheHierarchy uniqueName="[vw_CustomerChurnAnalysis].[Monthly Charge Band]" caption="Monthly Charge Band" attribute="1" defaultMemberUniqueName="[vw_CustomerChurnAnalysis].[Monthly Charge Band].[All]" allUniqueName="[vw_CustomerChurnAnalysis].[Monthly Charge Band].[All]" dimensionUniqueName="[vw_CustomerChurnAnalysis]" displayFolder="" count="0" memberValueDatatype="130" unbalanced="0"/>
    <cacheHierarchy uniqueName="[vw_CustomerRisk].[CustomerID]" caption="CustomerID" attribute="1" defaultMemberUniqueName="[vw_CustomerRisk].[CustomerID].[All]" allUniqueName="[vw_CustomerRisk].[CustomerID].[All]" dimensionUniqueName="[vw_CustomerRisk]" displayFolder="" count="0" memberValueDatatype="130" unbalanced="0"/>
    <cacheHierarchy uniqueName="[vw_CustomerRisk].[Contract]" caption="Contract" attribute="1" defaultMemberUniqueName="[vw_CustomerRisk].[Contract].[All]" allUniqueName="[vw_CustomerRisk].[Contract].[All]" dimensionUniqueName="[vw_CustomerRisk]" displayFolder="" count="0" memberValueDatatype="130" unbalanced="0"/>
    <cacheHierarchy uniqueName="[vw_CustomerRisk].[Tenure]" caption="Tenure" attribute="1" defaultMemberUniqueName="[vw_CustomerRisk].[Tenure].[All]" allUniqueName="[vw_CustomerRisk].[Tenure].[All]" dimensionUniqueName="[vw_CustomerRisk]" displayFolder="" count="0" memberValueDatatype="20" unbalanced="0"/>
    <cacheHierarchy uniqueName="[vw_CustomerRisk].[MonthlyCharges]" caption="MonthlyCharges" attribute="1" defaultMemberUniqueName="[vw_CustomerRisk].[MonthlyCharges].[All]" allUniqueName="[vw_CustomerRisk].[MonthlyCharges].[All]" dimensionUniqueName="[vw_CustomerRisk]" displayFolder="" count="0" memberValueDatatype="5" unbalanced="0"/>
    <cacheHierarchy uniqueName="[vw_CustomerRisk].[Churn]" caption="Churn" attribute="1" defaultMemberUniqueName="[vw_CustomerRisk].[Churn].[All]" allUniqueName="[vw_CustomerRisk].[Churn].[All]" dimensionUniqueName="[vw_CustomerRisk]" displayFolder="" count="0" memberValueDatatype="130" unbalanced="0"/>
    <cacheHierarchy uniqueName="[vw_CustomerRisk].[ChurnStatus]" caption="ChurnStatus" attribute="1" defaultMemberUniqueName="[vw_CustomerRisk].[ChurnStatus].[All]" allUniqueName="[vw_CustomerRisk].[ChurnStatus].[All]" dimensionUniqueName="[vw_CustomerRisk]" displayFolder="" count="0" memberValueDatatype="130" unbalanced="0"/>
    <cacheHierarchy uniqueName="[vw_CustomerRisk].[RiskScore]" caption="RiskScore" attribute="1" defaultMemberUniqueName="[vw_CustomerRisk].[RiskScore].[All]" allUniqueName="[vw_CustomerRisk].[RiskScore].[All]" dimensionUniqueName="[vw_CustomerRisk]" displayFolder="" count="0" memberValueDatatype="20" unbalanced="0"/>
    <cacheHierarchy uniqueName="[vw_CustomerRisk].[RetentionRisk]" caption="RetentionRisk" attribute="1" defaultMemberUniqueName="[vw_CustomerRisk].[RetentionRisk].[All]" allUniqueName="[vw_CustomerRisk].[RetentionRisk].[All]" dimensionUniqueName="[vw_CustomerRisk]" displayFolder="" count="0" memberValueDatatype="130" unbalanced="0"/>
    <cacheHierarchy uniqueName="[vw_CustomerRisk].[EstimatedCustomerValue]" caption="EstimatedCustomerValue" attribute="1" defaultMemberUniqueName="[vw_CustomerRisk].[EstimatedCustomerValue].[All]" allUniqueName="[vw_CustomerRisk].[EstimatedCustomerValue].[All]" dimensionUniqueName="[vw_CustomerRisk]" displayFolder="" count="0" memberValueDatatype="5" unbalanced="0"/>
    <cacheHierarchy uniqueName="[vw_HighValueRiskCustomers].[CustomerID]" caption="CustomerID" attribute="1" defaultMemberUniqueName="[vw_HighValueRiskCustomers].[CustomerID].[All]" allUniqueName="[vw_HighValueRiskCustomers].[CustomerID].[All]" dimensionUniqueName="[vw_HighValueRiskCustomers]" displayFolder="" count="0" memberValueDatatype="130" unbalanced="0"/>
    <cacheHierarchy uniqueName="[vw_HighValueRiskCustomers].[Contract]" caption="Contract" attribute="1" defaultMemberUniqueName="[vw_HighValueRiskCustomers].[Contract].[All]" allUniqueName="[vw_HighValueRiskCustomers].[Contract].[All]" dimensionUniqueName="[vw_HighValueRiskCustomers]" displayFolder="" count="0" memberValueDatatype="130" unbalanced="0"/>
    <cacheHierarchy uniqueName="[vw_HighValueRiskCustomers].[Tenure]" caption="Tenure" attribute="1" defaultMemberUniqueName="[vw_HighValueRiskCustomers].[Tenure].[All]" allUniqueName="[vw_HighValueRiskCustomers].[Tenure].[All]" dimensionUniqueName="[vw_HighValueRiskCustomers]" displayFolder="" count="0" memberValueDatatype="20" unbalanced="0"/>
    <cacheHierarchy uniqueName="[vw_HighValueRiskCustomers].[MonthlyCharges]" caption="MonthlyCharges" attribute="1" defaultMemberUniqueName="[vw_HighValueRiskCustomers].[MonthlyCharges].[All]" allUniqueName="[vw_HighValueRiskCustomers].[MonthlyCharges].[All]" dimensionUniqueName="[vw_HighValueRiskCustomers]" displayFolder="" count="0" memberValueDatatype="5" unbalanced="0"/>
    <cacheHierarchy uniqueName="[vw_HighValueRiskCustomers].[ChurnStatus]" caption="ChurnStatus" attribute="1" defaultMemberUniqueName="[vw_HighValueRiskCustomers].[ChurnStatus].[All]" allUniqueName="[vw_HighValueRiskCustomers].[ChurnStatus].[All]" dimensionUniqueName="[vw_HighValueRiskCustomers]" displayFolder="" count="0" memberValueDatatype="130" unbalanced="0"/>
    <cacheHierarchy uniqueName="[vw_HighValueRiskCustomers].[RiskScore]" caption="RiskScore" attribute="1" defaultMemberUniqueName="[vw_HighValueRiskCustomers].[RiskScore].[All]" allUniqueName="[vw_HighValueRiskCustomers].[RiskScore].[All]" dimensionUniqueName="[vw_HighValueRiskCustomers]" displayFolder="" count="0" memberValueDatatype="20" unbalanced="0"/>
    <cacheHierarchy uniqueName="[vw_HighValueRiskCustomers].[RetentionRisk]" caption="RetentionRisk" attribute="1" defaultMemberUniqueName="[vw_HighValueRiskCustomers].[RetentionRisk].[All]" allUniqueName="[vw_HighValueRiskCustomers].[RetentionRisk].[All]" dimensionUniqueName="[vw_HighValueRiskCustomers]" displayFolder="" count="0" memberValueDatatype="130" unbalanced="0"/>
    <cacheHierarchy uniqueName="[vw_HighValueRiskCustomers].[EstimatedCustomerValue]" caption="EstimatedCustomerValue" attribute="1" defaultMemberUniqueName="[vw_HighValueRiskCustomers].[EstimatedCustomerValue].[All]" allUniqueName="[vw_HighValueRiskCustomers].[EstimatedCustomerValue].[All]" dimensionUniqueName="[vw_HighValueRiskCustomers]" displayFolder="" count="0" memberValueDatatype="5" unbalanced="0"/>
    <cacheHierarchy uniqueName="[Measures].[Count of CustomerID]" caption="Count of CustomerID" measure="1" displayFolder="" measureGroup="vw_CustomerChurnAnalysis" count="0" oneField="1">
      <fieldsUsage count="1">
        <fieldUsage x="0"/>
      </fieldsUsage>
      <extLst>
        <ext xmlns:x15="http://schemas.microsoft.com/office/spreadsheetml/2010/11/main" uri="{B97F6D7D-B522-45F9-BDA1-12C45D357490}">
          <x15:cacheHierarchy aggregatedColumn="8"/>
        </ext>
      </extLst>
    </cacheHierarchy>
    <cacheHierarchy uniqueName="[Measures].[Sum of MonthlyCharges]" caption="Sum of MonthlyCharges" measure="1" displayFolder="" measureGroup="vw_CustomerChurnAnalysis" count="0">
      <extLst>
        <ext xmlns:x15="http://schemas.microsoft.com/office/spreadsheetml/2010/11/main" uri="{B97F6D7D-B522-45F9-BDA1-12C45D357490}">
          <x15:cacheHierarchy aggregatedColumn="25"/>
        </ext>
      </extLst>
    </cacheHierarchy>
    <cacheHierarchy uniqueName="[Measures].[Average of MonthlyCharges]" caption="Average of MonthlyCharges" measure="1" displayFolder="" measureGroup="vw_CustomerChurnAnalysis" count="0">
      <extLst>
        <ext xmlns:x15="http://schemas.microsoft.com/office/spreadsheetml/2010/11/main" uri="{B97F6D7D-B522-45F9-BDA1-12C45D357490}">
          <x15:cacheHierarchy aggregatedColumn="25"/>
        </ext>
      </extLst>
    </cacheHierarchy>
    <cacheHierarchy uniqueName="[Measures].[Count of CustomerID 2]" caption="Count of CustomerID 2" measure="1" displayFolder="" measureGroup="vw_HighValueRiskCustomers" count="0">
      <extLst>
        <ext xmlns:x15="http://schemas.microsoft.com/office/spreadsheetml/2010/11/main" uri="{B97F6D7D-B522-45F9-BDA1-12C45D357490}">
          <x15:cacheHierarchy aggregatedColumn="39"/>
        </ext>
      </extLst>
    </cacheHierarchy>
    <cacheHierarchy uniqueName="[Measures].[Sum of EstimatedCustomerValue]" caption="Sum of EstimatedCustomerValue" measure="1" displayFolder="" measureGroup="vw_HighValueRiskCustomers" count="0">
      <extLst>
        <ext xmlns:x15="http://schemas.microsoft.com/office/spreadsheetml/2010/11/main" uri="{B97F6D7D-B522-45F9-BDA1-12C45D357490}">
          <x15:cacheHierarchy aggregatedColumn="46"/>
        </ext>
      </extLst>
    </cacheHierarchy>
    <cacheHierarchy uniqueName="[Measures].[Sum of Tenure]" caption="Sum of Tenure" measure="1" displayFolder="" measureGroup="vw_CustomerChurnAnalysis" count="0">
      <extLst>
        <ext xmlns:x15="http://schemas.microsoft.com/office/spreadsheetml/2010/11/main" uri="{B97F6D7D-B522-45F9-BDA1-12C45D357490}">
          <x15:cacheHierarchy aggregatedColumn="27"/>
        </ext>
      </extLst>
    </cacheHierarchy>
    <cacheHierarchy uniqueName="[Measures].[Average of Tenure]" caption="Average of Tenure" measure="1" displayFolder="" measureGroup="vw_CustomerChurnAnalysis" count="0">
      <extLst>
        <ext xmlns:x15="http://schemas.microsoft.com/office/spreadsheetml/2010/11/main" uri="{B97F6D7D-B522-45F9-BDA1-12C45D357490}">
          <x15:cacheHierarchy aggregatedColumn="27"/>
        </ext>
      </extLst>
    </cacheHierarchy>
    <cacheHierarchy uniqueName="[Measures].[Sum of ChurnRate]" caption="Sum of ChurnRate" measure="1" displayFolder="" measureGroup="vw_ChurnByContract" count="0">
      <extLst>
        <ext xmlns:x15="http://schemas.microsoft.com/office/spreadsheetml/2010/11/main" uri="{B97F6D7D-B522-45F9-BDA1-12C45D357490}">
          <x15:cacheHierarchy aggregatedColumn="3"/>
        </ext>
      </extLst>
    </cacheHierarchy>
    <cacheHierarchy uniqueName="[Measures].[Count of CustomerID 3]" caption="Count of CustomerID 3" measure="1" displayFolder="" measureGroup="vw_CustomerRisk" count="0">
      <extLst>
        <ext xmlns:x15="http://schemas.microsoft.com/office/spreadsheetml/2010/11/main" uri="{B97F6D7D-B522-45F9-BDA1-12C45D357490}">
          <x15:cacheHierarchy aggregatedColumn="30"/>
        </ext>
      </extLst>
    </cacheHierarchy>
    <cacheHierarchy uniqueName="[Measures].[Churn Rate]" caption="Churn Rate" measure="1" displayFolder="" measureGroup="vw_CustomerChurnAnalysis" count="0"/>
    <cacheHierarchy uniqueName="[Measures].[Contract Churn Rate]" caption="Contract Churn Rate" measure="1" displayFolder="" measureGroup="vw_ChurnByContract" count="0"/>
    <cacheHierarchy uniqueName="[Measures].[Customer Churn Rate]" caption="Customer Churn Rate" measure="1" displayFolder="" measureGroup="vw_CustomerChurnAnalysis" count="0"/>
    <cacheHierarchy uniqueName="[Measures].[Revenue Lost]" caption="Revenue Lost" measure="1" displayFolder="" measureGroup="vw_CustomerChurnAnalysis" count="0"/>
    <cacheHierarchy uniqueName="[Measures].[High-Value At-Risk Customers]" caption="High-Value At-Risk Customers" measure="1" displayFolder="" measureGroup="vw_CustomerChurnAnalysis" count="0"/>
    <cacheHierarchy uniqueName="[Measures].[Estimated Value At Risk]" caption="Estimated Value At Risk" measure="1" displayFolder="" measureGroup="vw_CustomerChurnAnalysis" count="0"/>
    <cacheHierarchy uniqueName="[Measures].[High Risk Customers]" caption="High Risk Customers" measure="1" displayFolder="" measureGroup="vw_CustomerChurnAnalysis" count="0"/>
    <cacheHierarchy uniqueName="[Measures].[Medium Risk Customers]" caption="Medium Risk Customers" measure="1" displayFolder="" measureGroup="vw_CustomerChurnAnalysis" count="0"/>
    <cacheHierarchy uniqueName="[Measures].[Low Risk Customers]" caption="Low Risk Customers" measure="1" displayFolder="" measureGroup="vw_CustomerChurnAnalysis" count="0"/>
    <cacheHierarchy uniqueName="[Measures].[__XL_Count vw_ChurnByContract]" caption="__XL_Count vw_ChurnByContract" measure="1" displayFolder="" measureGroup="vw_ChurnByContract" count="0" hidden="1"/>
    <cacheHierarchy uniqueName="[Measures].[__XL_Count vw_ChurnByTenure]" caption="__XL_Count vw_ChurnByTenure" measure="1" displayFolder="" measureGroup="vw_ChurnByTenure" count="0" hidden="1"/>
    <cacheHierarchy uniqueName="[Measures].[__XL_Count vw_CustomerChurnAnalysis]" caption="__XL_Count vw_CustomerChurnAnalysis" measure="1" displayFolder="" measureGroup="vw_CustomerChurnAnalysis" count="0" hidden="1"/>
    <cacheHierarchy uniqueName="[Measures].[__XL_Count vw_CustomerRisk]" caption="__XL_Count vw_CustomerRisk" measure="1" displayFolder="" measureGroup="vw_CustomerRisk" count="0" hidden="1"/>
    <cacheHierarchy uniqueName="[Measures].[__XL_Count vw_HighValueRiskCustomers]" caption="__XL_Count vw_HighValueRiskCustomers" measure="1" displayFolder="" measureGroup="vw_HighValueRiskCustomers" count="0" hidden="1"/>
    <cacheHierarchy uniqueName="[Measures].[__No measures defined]" caption="__No measures defined" measure="1" displayFolder="" count="0" hidden="1"/>
  </cacheHierarchies>
  <kpis count="0"/>
  <dimensions count="6">
    <dimension measure="1" name="Measures" uniqueName="[Measures]" caption="Measures"/>
    <dimension name="vw_ChurnByContract" uniqueName="[vw_ChurnByContract]" caption="vw_ChurnByContract"/>
    <dimension name="vw_ChurnByTenure" uniqueName="[vw_ChurnByTenure]" caption="vw_ChurnByTenure"/>
    <dimension name="vw_CustomerChurnAnalysis" uniqueName="[vw_CustomerChurnAnalysis]" caption="vw_CustomerChurnAnalysis"/>
    <dimension name="vw_CustomerRisk" uniqueName="[vw_CustomerRisk]" caption="vw_CustomerRisk"/>
    <dimension name="vw_HighValueRiskCustomers" uniqueName="[vw_HighValueRiskCustomers]" caption="vw_HighValueRiskCustomers"/>
  </dimensions>
  <measureGroups count="5">
    <measureGroup name="vw_ChurnByContract" caption="vw_ChurnByContract"/>
    <measureGroup name="vw_ChurnByTenure" caption="vw_ChurnByTenure"/>
    <measureGroup name="vw_CustomerChurnAnalysis" caption="vw_CustomerChurnAnalysis"/>
    <measureGroup name="vw_CustomerRisk" caption="vw_CustomerRisk"/>
    <measureGroup name="vw_HighValueRiskCustomers" caption="vw_HighValueRiskCustomers"/>
  </measureGroups>
  <maps count="5">
    <map measureGroup="0" dimension="1"/>
    <map measureGroup="1" dimension="2"/>
    <map measureGroup="2" dimension="3"/>
    <map measureGroup="3" dimension="4"/>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HILPA PATEL" refreshedDate="46279.666115277774" backgroundQuery="1" createdVersion="8" refreshedVersion="8" minRefreshableVersion="3" recordCount="0" supportSubquery="1" supportAdvancedDrill="1" xr:uid="{B584B096-D08C-454E-AB69-72FB55EA6720}">
  <cacheSource type="external" connectionId="7"/>
  <cacheFields count="2">
    <cacheField name="[Measures].[Estimated Value At Risk]" caption="Estimated Value At Risk" numFmtId="0" hierarchy="61" level="32767"/>
    <cacheField name="[vw_CustomerChurnAnalysis].[PaymentMethod].[PaymentMethod]" caption="PaymentMethod" numFmtId="0" hierarchy="24" level="1">
      <sharedItems containsSemiMixedTypes="0" containsNonDate="0" containsString="0"/>
    </cacheField>
  </cacheFields>
  <cacheHierarchies count="71">
    <cacheHierarchy uniqueName="[vw_ChurnByContract].[Contract]" caption="Contract" attribute="1" defaultMemberUniqueName="[vw_ChurnByContract].[Contract].[All]" allUniqueName="[vw_ChurnByContract].[Contract].[All]" dimensionUniqueName="[vw_ChurnByContract]" displayFolder="" count="0" memberValueDatatype="130" unbalanced="0"/>
    <cacheHierarchy uniqueName="[vw_ChurnByContract].[TotalCustomers]" caption="TotalCustomers" attribute="1" defaultMemberUniqueName="[vw_ChurnByContract].[TotalCustomers].[All]" allUniqueName="[vw_ChurnByContract].[TotalCustomers].[All]" dimensionUniqueName="[vw_ChurnByContract]" displayFolder="" count="0" memberValueDatatype="20" unbalanced="0"/>
    <cacheHierarchy uniqueName="[vw_ChurnByContract].[ChurnedCustomers]" caption="ChurnedCustomers" attribute="1" defaultMemberUniqueName="[vw_ChurnByContract].[ChurnedCustomers].[All]" allUniqueName="[vw_ChurnByContract].[ChurnedCustomers].[All]" dimensionUniqueName="[vw_ChurnByContract]" displayFolder="" count="0" memberValueDatatype="20" unbalanced="0"/>
    <cacheHierarchy uniqueName="[vw_ChurnByContract].[ChurnRate]" caption="ChurnRate" attribute="1" defaultMemberUniqueName="[vw_ChurnByContract].[ChurnRate].[All]" allUniqueName="[vw_ChurnByContract].[ChurnRate].[All]" dimensionUniqueName="[vw_ChurnByContract]" displayFolder="" count="0" memberValueDatatype="5" unbalanced="0"/>
    <cacheHierarchy uniqueName="[vw_ChurnByTenure].[TenureGroup]" caption="TenureGroup" attribute="1" defaultMemberUniqueName="[vw_ChurnByTenure].[TenureGroup].[All]" allUniqueName="[vw_ChurnByTenure].[TenureGroup].[All]" dimensionUniqueName="[vw_ChurnByTenure]" displayFolder="" count="0" memberValueDatatype="130" unbalanced="0"/>
    <cacheHierarchy uniqueName="[vw_ChurnByTenure].[TotalCustomers]" caption="TotalCustomers" attribute="1" defaultMemberUniqueName="[vw_ChurnByTenure].[TotalCustomers].[All]" allUniqueName="[vw_ChurnByTenure].[TotalCustomers].[All]" dimensionUniqueName="[vw_ChurnByTenure]" displayFolder="" count="0" memberValueDatatype="20" unbalanced="0"/>
    <cacheHierarchy uniqueName="[vw_ChurnByTenure].[ChurnedCustomers]" caption="ChurnedCustomers" attribute="1" defaultMemberUniqueName="[vw_ChurnByTenure].[ChurnedCustomers].[All]" allUniqueName="[vw_ChurnByTenure].[ChurnedCustomers].[All]" dimensionUniqueName="[vw_ChurnByTenure]" displayFolder="" count="0" memberValueDatatype="20" unbalanced="0"/>
    <cacheHierarchy uniqueName="[vw_ChurnByTenure].[ChurnRate]" caption="ChurnRate" attribute="1" defaultMemberUniqueName="[vw_ChurnByTenure].[ChurnRate].[All]" allUniqueName="[vw_ChurnByTenure].[ChurnRate].[All]" dimensionUniqueName="[vw_ChurnByTenure]" displayFolder="" count="0" memberValueDatatype="5" unbalanced="0"/>
    <cacheHierarchy uniqueName="[vw_CustomerChurnAnalysis].[CustomerID]" caption="CustomerID" attribute="1" defaultMemberUniqueName="[vw_CustomerChurnAnalysis].[CustomerID].[All]" allUniqueName="[vw_CustomerChurnAnalysis].[CustomerID].[All]" dimensionUniqueName="[vw_CustomerChurnAnalysis]" displayFolder="" count="0" memberValueDatatype="130" unbalanced="0"/>
    <cacheHierarchy uniqueName="[vw_CustomerChurnAnalysis].[Gender]" caption="Gender" attribute="1" defaultMemberUniqueName="[vw_CustomerChurnAnalysis].[Gender].[All]" allUniqueName="[vw_CustomerChurnAnalysis].[Gender].[All]" dimensionUniqueName="[vw_CustomerChurnAnalysis]" displayFolder="" count="2" memberValueDatatype="130" unbalanced="0"/>
    <cacheHierarchy uniqueName="[vw_CustomerChurnAnalysis].[SeniorCitizen]" caption="SeniorCitizen" attribute="1" defaultMemberUniqueName="[vw_CustomerChurnAnalysis].[SeniorCitizen].[All]" allUniqueName="[vw_CustomerChurnAnalysis].[SeniorCitizen].[All]" dimensionUniqueName="[vw_CustomerChurnAnalysis]" displayFolder="" count="2" memberValueDatatype="11" unbalanced="0"/>
    <cacheHierarchy uniqueName="[vw_CustomerChurnAnalysis].[Partner]" caption="Partner" attribute="1" defaultMemberUniqueName="[vw_CustomerChurnAnalysis].[Partner].[All]" allUniqueName="[vw_CustomerChurnAnalysis].[Partner].[All]" dimensionUniqueName="[vw_CustomerChurnAnalysis]" displayFolder="" count="0" memberValueDatatype="130" unbalanced="0"/>
    <cacheHierarchy uniqueName="[vw_CustomerChurnAnalysis].[Dependents]" caption="Dependents" attribute="1" defaultMemberUniqueName="[vw_CustomerChurnAnalysis].[Dependents].[All]" allUniqueName="[vw_CustomerChurnAnalysis].[Dependents].[All]" dimensionUniqueName="[vw_CustomerChurnAnalysis]" displayFolder="" count="0" memberValueDatatype="130" unbalanced="0"/>
    <cacheHierarchy uniqueName="[vw_CustomerChurnAnalysis].[PhoneService]" caption="PhoneService" attribute="1" defaultMemberUniqueName="[vw_CustomerChurnAnalysis].[PhoneService].[All]" allUniqueName="[vw_CustomerChurnAnalysis].[PhoneService].[All]" dimensionUniqueName="[vw_CustomerChurnAnalysis]" displayFolder="" count="0" memberValueDatatype="130" unbalanced="0"/>
    <cacheHierarchy uniqueName="[vw_CustomerChurnAnalysis].[MultipleLines]" caption="MultipleLines" attribute="1" defaultMemberUniqueName="[vw_CustomerChurnAnalysis].[MultipleLines].[All]" allUniqueName="[vw_CustomerChurnAnalysis].[MultipleLines].[All]" dimensionUniqueName="[vw_CustomerChurnAnalysis]" displayFolder="" count="0" memberValueDatatype="130" unbalanced="0"/>
    <cacheHierarchy uniqueName="[vw_CustomerChurnAnalysis].[InternetService]" caption="InternetService" attribute="1" defaultMemberUniqueName="[vw_CustomerChurnAnalysis].[InternetService].[All]" allUniqueName="[vw_CustomerChurnAnalysis].[InternetService].[All]" dimensionUniqueName="[vw_CustomerChurnAnalysis]" displayFolder="" count="2" memberValueDatatype="130" unbalanced="0"/>
    <cacheHierarchy uniqueName="[vw_CustomerChurnAnalysis].[OnlineSecurity]" caption="OnlineSecurity" attribute="1" defaultMemberUniqueName="[vw_CustomerChurnAnalysis].[OnlineSecurity].[All]" allUniqueName="[vw_CustomerChurnAnalysis].[OnlineSecurity].[All]" dimensionUniqueName="[vw_CustomerChurnAnalysis]" displayFolder="" count="0" memberValueDatatype="130" unbalanced="0"/>
    <cacheHierarchy uniqueName="[vw_CustomerChurnAnalysis].[OnlineBackup]" caption="OnlineBackup" attribute="1" defaultMemberUniqueName="[vw_CustomerChurnAnalysis].[OnlineBackup].[All]" allUniqueName="[vw_CustomerChurnAnalysis].[OnlineBackup].[All]" dimensionUniqueName="[vw_CustomerChurnAnalysis]" displayFolder="" count="0" memberValueDatatype="130" unbalanced="0"/>
    <cacheHierarchy uniqueName="[vw_CustomerChurnAnalysis].[DeviceProtection]" caption="DeviceProtection" attribute="1" defaultMemberUniqueName="[vw_CustomerChurnAnalysis].[DeviceProtection].[All]" allUniqueName="[vw_CustomerChurnAnalysis].[DeviceProtection].[All]" dimensionUniqueName="[vw_CustomerChurnAnalysis]" displayFolder="" count="0" memberValueDatatype="130" unbalanced="0"/>
    <cacheHierarchy uniqueName="[vw_CustomerChurnAnalysis].[TechSupport]" caption="TechSupport" attribute="1" defaultMemberUniqueName="[vw_CustomerChurnAnalysis].[TechSupport].[All]" allUniqueName="[vw_CustomerChurnAnalysis].[TechSupport].[All]" dimensionUniqueName="[vw_CustomerChurnAnalysis]" displayFolder="" count="0" memberValueDatatype="130" unbalanced="0"/>
    <cacheHierarchy uniqueName="[vw_CustomerChurnAnalysis].[StreamingTV]" caption="StreamingTV" attribute="1" defaultMemberUniqueName="[vw_CustomerChurnAnalysis].[StreamingTV].[All]" allUniqueName="[vw_CustomerChurnAnalysis].[StreamingTV].[All]" dimensionUniqueName="[vw_CustomerChurnAnalysis]" displayFolder="" count="0" memberValueDatatype="130" unbalanced="0"/>
    <cacheHierarchy uniqueName="[vw_CustomerChurnAnalysis].[StreamingMovies]" caption="StreamingMovies" attribute="1" defaultMemberUniqueName="[vw_CustomerChurnAnalysis].[StreamingMovies].[All]" allUniqueName="[vw_CustomerChurnAnalysis].[StreamingMovies].[All]" dimensionUniqueName="[vw_CustomerChurnAnalysis]" displayFolder="" count="0" memberValueDatatype="130" unbalanced="0"/>
    <cacheHierarchy uniqueName="[vw_CustomerChurnAnalysis].[Contract]" caption="Contract" attribute="1" defaultMemberUniqueName="[vw_CustomerChurnAnalysis].[Contract].[All]" allUniqueName="[vw_CustomerChurnAnalysis].[Contract].[All]" dimensionUniqueName="[vw_CustomerChurnAnalysis]" displayFolder="" count="2" memberValueDatatype="130" unbalanced="0"/>
    <cacheHierarchy uniqueName="[vw_CustomerChurnAnalysis].[PaperlessBilling]" caption="PaperlessBilling" attribute="1" defaultMemberUniqueName="[vw_CustomerChurnAnalysis].[PaperlessBilling].[All]" allUniqueName="[vw_CustomerChurnAnalysis].[PaperlessBilling].[All]" dimensionUniqueName="[vw_CustomerChurnAnalysis]" displayFolder="" count="0" memberValueDatatype="130" unbalanced="0"/>
    <cacheHierarchy uniqueName="[vw_CustomerChurnAnalysis].[PaymentMethod]" caption="PaymentMethod" attribute="1" defaultMemberUniqueName="[vw_CustomerChurnAnalysis].[PaymentMethod].[All]" allUniqueName="[vw_CustomerChurnAnalysis].[PaymentMethod].[All]" dimensionUniqueName="[vw_CustomerChurnAnalysis]" displayFolder="" count="2" memberValueDatatype="130" unbalanced="0">
      <fieldsUsage count="2">
        <fieldUsage x="-1"/>
        <fieldUsage x="1"/>
      </fieldsUsage>
    </cacheHierarchy>
    <cacheHierarchy uniqueName="[vw_CustomerChurnAnalysis].[MonthlyCharges]" caption="MonthlyCharges" attribute="1" defaultMemberUniqueName="[vw_CustomerChurnAnalysis].[MonthlyCharges].[All]" allUniqueName="[vw_CustomerChurnAnalysis].[MonthlyCharges].[All]" dimensionUniqueName="[vw_CustomerChurnAnalysis]" displayFolder="" count="0" memberValueDatatype="5" unbalanced="0"/>
    <cacheHierarchy uniqueName="[vw_CustomerChurnAnalysis].[TotalCharges]" caption="TotalCharges" attribute="1" defaultMemberUniqueName="[vw_CustomerChurnAnalysis].[TotalCharges].[All]" allUniqueName="[vw_CustomerChurnAnalysis].[TotalCharges].[All]" dimensionUniqueName="[vw_CustomerChurnAnalysis]" displayFolder="" count="0" memberValueDatatype="5" unbalanced="0"/>
    <cacheHierarchy uniqueName="[vw_CustomerChurnAnalysis].[Tenure]" caption="Tenure" attribute="1" defaultMemberUniqueName="[vw_CustomerChurnAnalysis].[Tenure].[All]" allUniqueName="[vw_CustomerChurnAnalysis].[Tenure].[All]" dimensionUniqueName="[vw_CustomerChurnAnalysis]" displayFolder="" count="0" memberValueDatatype="20" unbalanced="0"/>
    <cacheHierarchy uniqueName="[vw_CustomerChurnAnalysis].[Churn]" caption="Churn" attribute="1" defaultMemberUniqueName="[vw_CustomerChurnAnalysis].[Churn].[All]" allUniqueName="[vw_CustomerChurnAnalysis].[Churn].[All]" dimensionUniqueName="[vw_CustomerChurnAnalysis]" displayFolder="" count="0" memberValueDatatype="130" unbalanced="0"/>
    <cacheHierarchy uniqueName="[vw_CustomerChurnAnalysis].[Monthly Charge Band]" caption="Monthly Charge Band" attribute="1" defaultMemberUniqueName="[vw_CustomerChurnAnalysis].[Monthly Charge Band].[All]" allUniqueName="[vw_CustomerChurnAnalysis].[Monthly Charge Band].[All]" dimensionUniqueName="[vw_CustomerChurnAnalysis]" displayFolder="" count="0" memberValueDatatype="130" unbalanced="0"/>
    <cacheHierarchy uniqueName="[vw_CustomerRisk].[CustomerID]" caption="CustomerID" attribute="1" defaultMemberUniqueName="[vw_CustomerRisk].[CustomerID].[All]" allUniqueName="[vw_CustomerRisk].[CustomerID].[All]" dimensionUniqueName="[vw_CustomerRisk]" displayFolder="" count="0" memberValueDatatype="130" unbalanced="0"/>
    <cacheHierarchy uniqueName="[vw_CustomerRisk].[Contract]" caption="Contract" attribute="1" defaultMemberUniqueName="[vw_CustomerRisk].[Contract].[All]" allUniqueName="[vw_CustomerRisk].[Contract].[All]" dimensionUniqueName="[vw_CustomerRisk]" displayFolder="" count="0" memberValueDatatype="130" unbalanced="0"/>
    <cacheHierarchy uniqueName="[vw_CustomerRisk].[Tenure]" caption="Tenure" attribute="1" defaultMemberUniqueName="[vw_CustomerRisk].[Tenure].[All]" allUniqueName="[vw_CustomerRisk].[Tenure].[All]" dimensionUniqueName="[vw_CustomerRisk]" displayFolder="" count="0" memberValueDatatype="20" unbalanced="0"/>
    <cacheHierarchy uniqueName="[vw_CustomerRisk].[MonthlyCharges]" caption="MonthlyCharges" attribute="1" defaultMemberUniqueName="[vw_CustomerRisk].[MonthlyCharges].[All]" allUniqueName="[vw_CustomerRisk].[MonthlyCharges].[All]" dimensionUniqueName="[vw_CustomerRisk]" displayFolder="" count="0" memberValueDatatype="5" unbalanced="0"/>
    <cacheHierarchy uniqueName="[vw_CustomerRisk].[Churn]" caption="Churn" attribute="1" defaultMemberUniqueName="[vw_CustomerRisk].[Churn].[All]" allUniqueName="[vw_CustomerRisk].[Churn].[All]" dimensionUniqueName="[vw_CustomerRisk]" displayFolder="" count="0" memberValueDatatype="130" unbalanced="0"/>
    <cacheHierarchy uniqueName="[vw_CustomerRisk].[ChurnStatus]" caption="ChurnStatus" attribute="1" defaultMemberUniqueName="[vw_CustomerRisk].[ChurnStatus].[All]" allUniqueName="[vw_CustomerRisk].[ChurnStatus].[All]" dimensionUniqueName="[vw_CustomerRisk]" displayFolder="" count="0" memberValueDatatype="130" unbalanced="0"/>
    <cacheHierarchy uniqueName="[vw_CustomerRisk].[RiskScore]" caption="RiskScore" attribute="1" defaultMemberUniqueName="[vw_CustomerRisk].[RiskScore].[All]" allUniqueName="[vw_CustomerRisk].[RiskScore].[All]" dimensionUniqueName="[vw_CustomerRisk]" displayFolder="" count="0" memberValueDatatype="20" unbalanced="0"/>
    <cacheHierarchy uniqueName="[vw_CustomerRisk].[RetentionRisk]" caption="RetentionRisk" attribute="1" defaultMemberUniqueName="[vw_CustomerRisk].[RetentionRisk].[All]" allUniqueName="[vw_CustomerRisk].[RetentionRisk].[All]" dimensionUniqueName="[vw_CustomerRisk]" displayFolder="" count="0" memberValueDatatype="130" unbalanced="0"/>
    <cacheHierarchy uniqueName="[vw_CustomerRisk].[EstimatedCustomerValue]" caption="EstimatedCustomerValue" attribute="1" defaultMemberUniqueName="[vw_CustomerRisk].[EstimatedCustomerValue].[All]" allUniqueName="[vw_CustomerRisk].[EstimatedCustomerValue].[All]" dimensionUniqueName="[vw_CustomerRisk]" displayFolder="" count="0" memberValueDatatype="5" unbalanced="0"/>
    <cacheHierarchy uniqueName="[vw_HighValueRiskCustomers].[CustomerID]" caption="CustomerID" attribute="1" defaultMemberUniqueName="[vw_HighValueRiskCustomers].[CustomerID].[All]" allUniqueName="[vw_HighValueRiskCustomers].[CustomerID].[All]" dimensionUniqueName="[vw_HighValueRiskCustomers]" displayFolder="" count="0" memberValueDatatype="130" unbalanced="0"/>
    <cacheHierarchy uniqueName="[vw_HighValueRiskCustomers].[Contract]" caption="Contract" attribute="1" defaultMemberUniqueName="[vw_HighValueRiskCustomers].[Contract].[All]" allUniqueName="[vw_HighValueRiskCustomers].[Contract].[All]" dimensionUniqueName="[vw_HighValueRiskCustomers]" displayFolder="" count="0" memberValueDatatype="130" unbalanced="0"/>
    <cacheHierarchy uniqueName="[vw_HighValueRiskCustomers].[Tenure]" caption="Tenure" attribute="1" defaultMemberUniqueName="[vw_HighValueRiskCustomers].[Tenure].[All]" allUniqueName="[vw_HighValueRiskCustomers].[Tenure].[All]" dimensionUniqueName="[vw_HighValueRiskCustomers]" displayFolder="" count="0" memberValueDatatype="20" unbalanced="0"/>
    <cacheHierarchy uniqueName="[vw_HighValueRiskCustomers].[MonthlyCharges]" caption="MonthlyCharges" attribute="1" defaultMemberUniqueName="[vw_HighValueRiskCustomers].[MonthlyCharges].[All]" allUniqueName="[vw_HighValueRiskCustomers].[MonthlyCharges].[All]" dimensionUniqueName="[vw_HighValueRiskCustomers]" displayFolder="" count="0" memberValueDatatype="5" unbalanced="0"/>
    <cacheHierarchy uniqueName="[vw_HighValueRiskCustomers].[ChurnStatus]" caption="ChurnStatus" attribute="1" defaultMemberUniqueName="[vw_HighValueRiskCustomers].[ChurnStatus].[All]" allUniqueName="[vw_HighValueRiskCustomers].[ChurnStatus].[All]" dimensionUniqueName="[vw_HighValueRiskCustomers]" displayFolder="" count="0" memberValueDatatype="130" unbalanced="0"/>
    <cacheHierarchy uniqueName="[vw_HighValueRiskCustomers].[RiskScore]" caption="RiskScore" attribute="1" defaultMemberUniqueName="[vw_HighValueRiskCustomers].[RiskScore].[All]" allUniqueName="[vw_HighValueRiskCustomers].[RiskScore].[All]" dimensionUniqueName="[vw_HighValueRiskCustomers]" displayFolder="" count="0" memberValueDatatype="20" unbalanced="0"/>
    <cacheHierarchy uniqueName="[vw_HighValueRiskCustomers].[RetentionRisk]" caption="RetentionRisk" attribute="1" defaultMemberUniqueName="[vw_HighValueRiskCustomers].[RetentionRisk].[All]" allUniqueName="[vw_HighValueRiskCustomers].[RetentionRisk].[All]" dimensionUniqueName="[vw_HighValueRiskCustomers]" displayFolder="" count="0" memberValueDatatype="130" unbalanced="0"/>
    <cacheHierarchy uniqueName="[vw_HighValueRiskCustomers].[EstimatedCustomerValue]" caption="EstimatedCustomerValue" attribute="1" defaultMemberUniqueName="[vw_HighValueRiskCustomers].[EstimatedCustomerValue].[All]" allUniqueName="[vw_HighValueRiskCustomers].[EstimatedCustomerValue].[All]" dimensionUniqueName="[vw_HighValueRiskCustomers]" displayFolder="" count="0" memberValueDatatype="5" unbalanced="0"/>
    <cacheHierarchy uniqueName="[Measures].[Count of CustomerID]" caption="Count of CustomerID" measure="1" displayFolder="" measureGroup="vw_CustomerChurnAnalysis" count="0">
      <extLst>
        <ext xmlns:x15="http://schemas.microsoft.com/office/spreadsheetml/2010/11/main" uri="{B97F6D7D-B522-45F9-BDA1-12C45D357490}">
          <x15:cacheHierarchy aggregatedColumn="8"/>
        </ext>
      </extLst>
    </cacheHierarchy>
    <cacheHierarchy uniqueName="[Measures].[Sum of MonthlyCharges]" caption="Sum of MonthlyCharges" measure="1" displayFolder="" measureGroup="vw_CustomerChurnAnalysis" count="0">
      <extLst>
        <ext xmlns:x15="http://schemas.microsoft.com/office/spreadsheetml/2010/11/main" uri="{B97F6D7D-B522-45F9-BDA1-12C45D357490}">
          <x15:cacheHierarchy aggregatedColumn="25"/>
        </ext>
      </extLst>
    </cacheHierarchy>
    <cacheHierarchy uniqueName="[Measures].[Average of MonthlyCharges]" caption="Average of MonthlyCharges" measure="1" displayFolder="" measureGroup="vw_CustomerChurnAnalysis" count="0">
      <extLst>
        <ext xmlns:x15="http://schemas.microsoft.com/office/spreadsheetml/2010/11/main" uri="{B97F6D7D-B522-45F9-BDA1-12C45D357490}">
          <x15:cacheHierarchy aggregatedColumn="25"/>
        </ext>
      </extLst>
    </cacheHierarchy>
    <cacheHierarchy uniqueName="[Measures].[Count of CustomerID 2]" caption="Count of CustomerID 2" measure="1" displayFolder="" measureGroup="vw_HighValueRiskCustomers" count="0">
      <extLst>
        <ext xmlns:x15="http://schemas.microsoft.com/office/spreadsheetml/2010/11/main" uri="{B97F6D7D-B522-45F9-BDA1-12C45D357490}">
          <x15:cacheHierarchy aggregatedColumn="39"/>
        </ext>
      </extLst>
    </cacheHierarchy>
    <cacheHierarchy uniqueName="[Measures].[Sum of EstimatedCustomerValue]" caption="Sum of EstimatedCustomerValue" measure="1" displayFolder="" measureGroup="vw_HighValueRiskCustomers" count="0">
      <extLst>
        <ext xmlns:x15="http://schemas.microsoft.com/office/spreadsheetml/2010/11/main" uri="{B97F6D7D-B522-45F9-BDA1-12C45D357490}">
          <x15:cacheHierarchy aggregatedColumn="46"/>
        </ext>
      </extLst>
    </cacheHierarchy>
    <cacheHierarchy uniqueName="[Measures].[Sum of Tenure]" caption="Sum of Tenure" measure="1" displayFolder="" measureGroup="vw_CustomerChurnAnalysis" count="0">
      <extLst>
        <ext xmlns:x15="http://schemas.microsoft.com/office/spreadsheetml/2010/11/main" uri="{B97F6D7D-B522-45F9-BDA1-12C45D357490}">
          <x15:cacheHierarchy aggregatedColumn="27"/>
        </ext>
      </extLst>
    </cacheHierarchy>
    <cacheHierarchy uniqueName="[Measures].[Average of Tenure]" caption="Average of Tenure" measure="1" displayFolder="" measureGroup="vw_CustomerChurnAnalysis" count="0">
      <extLst>
        <ext xmlns:x15="http://schemas.microsoft.com/office/spreadsheetml/2010/11/main" uri="{B97F6D7D-B522-45F9-BDA1-12C45D357490}">
          <x15:cacheHierarchy aggregatedColumn="27"/>
        </ext>
      </extLst>
    </cacheHierarchy>
    <cacheHierarchy uniqueName="[Measures].[Sum of ChurnRate]" caption="Sum of ChurnRate" measure="1" displayFolder="" measureGroup="vw_ChurnByContract" count="0">
      <extLst>
        <ext xmlns:x15="http://schemas.microsoft.com/office/spreadsheetml/2010/11/main" uri="{B97F6D7D-B522-45F9-BDA1-12C45D357490}">
          <x15:cacheHierarchy aggregatedColumn="3"/>
        </ext>
      </extLst>
    </cacheHierarchy>
    <cacheHierarchy uniqueName="[Measures].[Count of CustomerID 3]" caption="Count of CustomerID 3" measure="1" displayFolder="" measureGroup="vw_CustomerRisk" count="0">
      <extLst>
        <ext xmlns:x15="http://schemas.microsoft.com/office/spreadsheetml/2010/11/main" uri="{B97F6D7D-B522-45F9-BDA1-12C45D357490}">
          <x15:cacheHierarchy aggregatedColumn="30"/>
        </ext>
      </extLst>
    </cacheHierarchy>
    <cacheHierarchy uniqueName="[Measures].[Churn Rate]" caption="Churn Rate" measure="1" displayFolder="" measureGroup="vw_CustomerChurnAnalysis" count="0"/>
    <cacheHierarchy uniqueName="[Measures].[Contract Churn Rate]" caption="Contract Churn Rate" measure="1" displayFolder="" measureGroup="vw_ChurnByContract" count="0"/>
    <cacheHierarchy uniqueName="[Measures].[Customer Churn Rate]" caption="Customer Churn Rate" measure="1" displayFolder="" measureGroup="vw_CustomerChurnAnalysis" count="0"/>
    <cacheHierarchy uniqueName="[Measures].[Revenue Lost]" caption="Revenue Lost" measure="1" displayFolder="" measureGroup="vw_CustomerChurnAnalysis" count="0"/>
    <cacheHierarchy uniqueName="[Measures].[High-Value At-Risk Customers]" caption="High-Value At-Risk Customers" measure="1" displayFolder="" measureGroup="vw_CustomerChurnAnalysis" count="0"/>
    <cacheHierarchy uniqueName="[Measures].[Estimated Value At Risk]" caption="Estimated Value At Risk" measure="1" displayFolder="" measureGroup="vw_CustomerChurnAnalysis" count="0" oneField="1">
      <fieldsUsage count="1">
        <fieldUsage x="0"/>
      </fieldsUsage>
    </cacheHierarchy>
    <cacheHierarchy uniqueName="[Measures].[High Risk Customers]" caption="High Risk Customers" measure="1" displayFolder="" measureGroup="vw_CustomerChurnAnalysis" count="0"/>
    <cacheHierarchy uniqueName="[Measures].[Medium Risk Customers]" caption="Medium Risk Customers" measure="1" displayFolder="" measureGroup="vw_CustomerChurnAnalysis" count="0"/>
    <cacheHierarchy uniqueName="[Measures].[Low Risk Customers]" caption="Low Risk Customers" measure="1" displayFolder="" measureGroup="vw_CustomerChurnAnalysis" count="0"/>
    <cacheHierarchy uniqueName="[Measures].[__XL_Count vw_ChurnByContract]" caption="__XL_Count vw_ChurnByContract" measure="1" displayFolder="" measureGroup="vw_ChurnByContract" count="0" hidden="1"/>
    <cacheHierarchy uniqueName="[Measures].[__XL_Count vw_ChurnByTenure]" caption="__XL_Count vw_ChurnByTenure" measure="1" displayFolder="" measureGroup="vw_ChurnByTenure" count="0" hidden="1"/>
    <cacheHierarchy uniqueName="[Measures].[__XL_Count vw_CustomerChurnAnalysis]" caption="__XL_Count vw_CustomerChurnAnalysis" measure="1" displayFolder="" measureGroup="vw_CustomerChurnAnalysis" count="0" hidden="1"/>
    <cacheHierarchy uniqueName="[Measures].[__XL_Count vw_CustomerRisk]" caption="__XL_Count vw_CustomerRisk" measure="1" displayFolder="" measureGroup="vw_CustomerRisk" count="0" hidden="1"/>
    <cacheHierarchy uniqueName="[Measures].[__XL_Count vw_HighValueRiskCustomers]" caption="__XL_Count vw_HighValueRiskCustomers" measure="1" displayFolder="" measureGroup="vw_HighValueRiskCustomers" count="0" hidden="1"/>
    <cacheHierarchy uniqueName="[Measures].[__No measures defined]" caption="__No measures defined" measure="1" displayFolder="" count="0" hidden="1"/>
  </cacheHierarchies>
  <kpis count="0"/>
  <dimensions count="6">
    <dimension measure="1" name="Measures" uniqueName="[Measures]" caption="Measures"/>
    <dimension name="vw_ChurnByContract" uniqueName="[vw_ChurnByContract]" caption="vw_ChurnByContract"/>
    <dimension name="vw_ChurnByTenure" uniqueName="[vw_ChurnByTenure]" caption="vw_ChurnByTenure"/>
    <dimension name="vw_CustomerChurnAnalysis" uniqueName="[vw_CustomerChurnAnalysis]" caption="vw_CustomerChurnAnalysis"/>
    <dimension name="vw_CustomerRisk" uniqueName="[vw_CustomerRisk]" caption="vw_CustomerRisk"/>
    <dimension name="vw_HighValueRiskCustomers" uniqueName="[vw_HighValueRiskCustomers]" caption="vw_HighValueRiskCustomers"/>
  </dimensions>
  <measureGroups count="5">
    <measureGroup name="vw_ChurnByContract" caption="vw_ChurnByContract"/>
    <measureGroup name="vw_ChurnByTenure" caption="vw_ChurnByTenure"/>
    <measureGroup name="vw_CustomerChurnAnalysis" caption="vw_CustomerChurnAnalysis"/>
    <measureGroup name="vw_CustomerRisk" caption="vw_CustomerRisk"/>
    <measureGroup name="vw_HighValueRiskCustomers" caption="vw_HighValueRiskCustomers"/>
  </measureGroups>
  <maps count="5">
    <map measureGroup="0" dimension="1"/>
    <map measureGroup="1" dimension="2"/>
    <map measureGroup="2" dimension="3"/>
    <map measureGroup="3" dimension="4"/>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HILPA PATEL" refreshedDate="46279.666115277774" backgroundQuery="1" createdVersion="8" refreshedVersion="8" minRefreshableVersion="3" recordCount="0" supportSubquery="1" supportAdvancedDrill="1" xr:uid="{70091E17-D975-43C1-8EF4-BE510FDF83CC}">
  <cacheSource type="external" connectionId="7"/>
  <cacheFields count="2">
    <cacheField name="[Measures].[High-Value At-Risk Customers]" caption="High-Value At-Risk Customers" numFmtId="0" hierarchy="60" level="32767"/>
    <cacheField name="[vw_CustomerChurnAnalysis].[PaymentMethod].[PaymentMethod]" caption="PaymentMethod" numFmtId="0" hierarchy="24" level="1">
      <sharedItems containsSemiMixedTypes="0" containsNonDate="0" containsString="0"/>
    </cacheField>
  </cacheFields>
  <cacheHierarchies count="71">
    <cacheHierarchy uniqueName="[vw_ChurnByContract].[Contract]" caption="Contract" attribute="1" defaultMemberUniqueName="[vw_ChurnByContract].[Contract].[All]" allUniqueName="[vw_ChurnByContract].[Contract].[All]" dimensionUniqueName="[vw_ChurnByContract]" displayFolder="" count="0" memberValueDatatype="130" unbalanced="0"/>
    <cacheHierarchy uniqueName="[vw_ChurnByContract].[TotalCustomers]" caption="TotalCustomers" attribute="1" defaultMemberUniqueName="[vw_ChurnByContract].[TotalCustomers].[All]" allUniqueName="[vw_ChurnByContract].[TotalCustomers].[All]" dimensionUniqueName="[vw_ChurnByContract]" displayFolder="" count="0" memberValueDatatype="20" unbalanced="0"/>
    <cacheHierarchy uniqueName="[vw_ChurnByContract].[ChurnedCustomers]" caption="ChurnedCustomers" attribute="1" defaultMemberUniqueName="[vw_ChurnByContract].[ChurnedCustomers].[All]" allUniqueName="[vw_ChurnByContract].[ChurnedCustomers].[All]" dimensionUniqueName="[vw_ChurnByContract]" displayFolder="" count="0" memberValueDatatype="20" unbalanced="0"/>
    <cacheHierarchy uniqueName="[vw_ChurnByContract].[ChurnRate]" caption="ChurnRate" attribute="1" defaultMemberUniqueName="[vw_ChurnByContract].[ChurnRate].[All]" allUniqueName="[vw_ChurnByContract].[ChurnRate].[All]" dimensionUniqueName="[vw_ChurnByContract]" displayFolder="" count="0" memberValueDatatype="5" unbalanced="0"/>
    <cacheHierarchy uniqueName="[vw_ChurnByTenure].[TenureGroup]" caption="TenureGroup" attribute="1" defaultMemberUniqueName="[vw_ChurnByTenure].[TenureGroup].[All]" allUniqueName="[vw_ChurnByTenure].[TenureGroup].[All]" dimensionUniqueName="[vw_ChurnByTenure]" displayFolder="" count="0" memberValueDatatype="130" unbalanced="0"/>
    <cacheHierarchy uniqueName="[vw_ChurnByTenure].[TotalCustomers]" caption="TotalCustomers" attribute="1" defaultMemberUniqueName="[vw_ChurnByTenure].[TotalCustomers].[All]" allUniqueName="[vw_ChurnByTenure].[TotalCustomers].[All]" dimensionUniqueName="[vw_ChurnByTenure]" displayFolder="" count="0" memberValueDatatype="20" unbalanced="0"/>
    <cacheHierarchy uniqueName="[vw_ChurnByTenure].[ChurnedCustomers]" caption="ChurnedCustomers" attribute="1" defaultMemberUniqueName="[vw_ChurnByTenure].[ChurnedCustomers].[All]" allUniqueName="[vw_ChurnByTenure].[ChurnedCustomers].[All]" dimensionUniqueName="[vw_ChurnByTenure]" displayFolder="" count="0" memberValueDatatype="20" unbalanced="0"/>
    <cacheHierarchy uniqueName="[vw_ChurnByTenure].[ChurnRate]" caption="ChurnRate" attribute="1" defaultMemberUniqueName="[vw_ChurnByTenure].[ChurnRate].[All]" allUniqueName="[vw_ChurnByTenure].[ChurnRate].[All]" dimensionUniqueName="[vw_ChurnByTenure]" displayFolder="" count="0" memberValueDatatype="5" unbalanced="0"/>
    <cacheHierarchy uniqueName="[vw_CustomerChurnAnalysis].[CustomerID]" caption="CustomerID" attribute="1" defaultMemberUniqueName="[vw_CustomerChurnAnalysis].[CustomerID].[All]" allUniqueName="[vw_CustomerChurnAnalysis].[CustomerID].[All]" dimensionUniqueName="[vw_CustomerChurnAnalysis]" displayFolder="" count="0" memberValueDatatype="130" unbalanced="0"/>
    <cacheHierarchy uniqueName="[vw_CustomerChurnAnalysis].[Gender]" caption="Gender" attribute="1" defaultMemberUniqueName="[vw_CustomerChurnAnalysis].[Gender].[All]" allUniqueName="[vw_CustomerChurnAnalysis].[Gender].[All]" dimensionUniqueName="[vw_CustomerChurnAnalysis]" displayFolder="" count="2" memberValueDatatype="130" unbalanced="0"/>
    <cacheHierarchy uniqueName="[vw_CustomerChurnAnalysis].[SeniorCitizen]" caption="SeniorCitizen" attribute="1" defaultMemberUniqueName="[vw_CustomerChurnAnalysis].[SeniorCitizen].[All]" allUniqueName="[vw_CustomerChurnAnalysis].[SeniorCitizen].[All]" dimensionUniqueName="[vw_CustomerChurnAnalysis]" displayFolder="" count="2" memberValueDatatype="11" unbalanced="0"/>
    <cacheHierarchy uniqueName="[vw_CustomerChurnAnalysis].[Partner]" caption="Partner" attribute="1" defaultMemberUniqueName="[vw_CustomerChurnAnalysis].[Partner].[All]" allUniqueName="[vw_CustomerChurnAnalysis].[Partner].[All]" dimensionUniqueName="[vw_CustomerChurnAnalysis]" displayFolder="" count="0" memberValueDatatype="130" unbalanced="0"/>
    <cacheHierarchy uniqueName="[vw_CustomerChurnAnalysis].[Dependents]" caption="Dependents" attribute="1" defaultMemberUniqueName="[vw_CustomerChurnAnalysis].[Dependents].[All]" allUniqueName="[vw_CustomerChurnAnalysis].[Dependents].[All]" dimensionUniqueName="[vw_CustomerChurnAnalysis]" displayFolder="" count="0" memberValueDatatype="130" unbalanced="0"/>
    <cacheHierarchy uniqueName="[vw_CustomerChurnAnalysis].[PhoneService]" caption="PhoneService" attribute="1" defaultMemberUniqueName="[vw_CustomerChurnAnalysis].[PhoneService].[All]" allUniqueName="[vw_CustomerChurnAnalysis].[PhoneService].[All]" dimensionUniqueName="[vw_CustomerChurnAnalysis]" displayFolder="" count="0" memberValueDatatype="130" unbalanced="0"/>
    <cacheHierarchy uniqueName="[vw_CustomerChurnAnalysis].[MultipleLines]" caption="MultipleLines" attribute="1" defaultMemberUniqueName="[vw_CustomerChurnAnalysis].[MultipleLines].[All]" allUniqueName="[vw_CustomerChurnAnalysis].[MultipleLines].[All]" dimensionUniqueName="[vw_CustomerChurnAnalysis]" displayFolder="" count="0" memberValueDatatype="130" unbalanced="0"/>
    <cacheHierarchy uniqueName="[vw_CustomerChurnAnalysis].[InternetService]" caption="InternetService" attribute="1" defaultMemberUniqueName="[vw_CustomerChurnAnalysis].[InternetService].[All]" allUniqueName="[vw_CustomerChurnAnalysis].[InternetService].[All]" dimensionUniqueName="[vw_CustomerChurnAnalysis]" displayFolder="" count="2" memberValueDatatype="130" unbalanced="0"/>
    <cacheHierarchy uniqueName="[vw_CustomerChurnAnalysis].[OnlineSecurity]" caption="OnlineSecurity" attribute="1" defaultMemberUniqueName="[vw_CustomerChurnAnalysis].[OnlineSecurity].[All]" allUniqueName="[vw_CustomerChurnAnalysis].[OnlineSecurity].[All]" dimensionUniqueName="[vw_CustomerChurnAnalysis]" displayFolder="" count="0" memberValueDatatype="130" unbalanced="0"/>
    <cacheHierarchy uniqueName="[vw_CustomerChurnAnalysis].[OnlineBackup]" caption="OnlineBackup" attribute="1" defaultMemberUniqueName="[vw_CustomerChurnAnalysis].[OnlineBackup].[All]" allUniqueName="[vw_CustomerChurnAnalysis].[OnlineBackup].[All]" dimensionUniqueName="[vw_CustomerChurnAnalysis]" displayFolder="" count="0" memberValueDatatype="130" unbalanced="0"/>
    <cacheHierarchy uniqueName="[vw_CustomerChurnAnalysis].[DeviceProtection]" caption="DeviceProtection" attribute="1" defaultMemberUniqueName="[vw_CustomerChurnAnalysis].[DeviceProtection].[All]" allUniqueName="[vw_CustomerChurnAnalysis].[DeviceProtection].[All]" dimensionUniqueName="[vw_CustomerChurnAnalysis]" displayFolder="" count="0" memberValueDatatype="130" unbalanced="0"/>
    <cacheHierarchy uniqueName="[vw_CustomerChurnAnalysis].[TechSupport]" caption="TechSupport" attribute="1" defaultMemberUniqueName="[vw_CustomerChurnAnalysis].[TechSupport].[All]" allUniqueName="[vw_CustomerChurnAnalysis].[TechSupport].[All]" dimensionUniqueName="[vw_CustomerChurnAnalysis]" displayFolder="" count="0" memberValueDatatype="130" unbalanced="0"/>
    <cacheHierarchy uniqueName="[vw_CustomerChurnAnalysis].[StreamingTV]" caption="StreamingTV" attribute="1" defaultMemberUniqueName="[vw_CustomerChurnAnalysis].[StreamingTV].[All]" allUniqueName="[vw_CustomerChurnAnalysis].[StreamingTV].[All]" dimensionUniqueName="[vw_CustomerChurnAnalysis]" displayFolder="" count="0" memberValueDatatype="130" unbalanced="0"/>
    <cacheHierarchy uniqueName="[vw_CustomerChurnAnalysis].[StreamingMovies]" caption="StreamingMovies" attribute="1" defaultMemberUniqueName="[vw_CustomerChurnAnalysis].[StreamingMovies].[All]" allUniqueName="[vw_CustomerChurnAnalysis].[StreamingMovies].[All]" dimensionUniqueName="[vw_CustomerChurnAnalysis]" displayFolder="" count="0" memberValueDatatype="130" unbalanced="0"/>
    <cacheHierarchy uniqueName="[vw_CustomerChurnAnalysis].[Contract]" caption="Contract" attribute="1" defaultMemberUniqueName="[vw_CustomerChurnAnalysis].[Contract].[All]" allUniqueName="[vw_CustomerChurnAnalysis].[Contract].[All]" dimensionUniqueName="[vw_CustomerChurnAnalysis]" displayFolder="" count="2" memberValueDatatype="130" unbalanced="0"/>
    <cacheHierarchy uniqueName="[vw_CustomerChurnAnalysis].[PaperlessBilling]" caption="PaperlessBilling" attribute="1" defaultMemberUniqueName="[vw_CustomerChurnAnalysis].[PaperlessBilling].[All]" allUniqueName="[vw_CustomerChurnAnalysis].[PaperlessBilling].[All]" dimensionUniqueName="[vw_CustomerChurnAnalysis]" displayFolder="" count="0" memberValueDatatype="130" unbalanced="0"/>
    <cacheHierarchy uniqueName="[vw_CustomerChurnAnalysis].[PaymentMethod]" caption="PaymentMethod" attribute="1" defaultMemberUniqueName="[vw_CustomerChurnAnalysis].[PaymentMethod].[All]" allUniqueName="[vw_CustomerChurnAnalysis].[PaymentMethod].[All]" dimensionUniqueName="[vw_CustomerChurnAnalysis]" displayFolder="" count="2" memberValueDatatype="130" unbalanced="0">
      <fieldsUsage count="2">
        <fieldUsage x="-1"/>
        <fieldUsage x="1"/>
      </fieldsUsage>
    </cacheHierarchy>
    <cacheHierarchy uniqueName="[vw_CustomerChurnAnalysis].[MonthlyCharges]" caption="MonthlyCharges" attribute="1" defaultMemberUniqueName="[vw_CustomerChurnAnalysis].[MonthlyCharges].[All]" allUniqueName="[vw_CustomerChurnAnalysis].[MonthlyCharges].[All]" dimensionUniqueName="[vw_CustomerChurnAnalysis]" displayFolder="" count="0" memberValueDatatype="5" unbalanced="0"/>
    <cacheHierarchy uniqueName="[vw_CustomerChurnAnalysis].[TotalCharges]" caption="TotalCharges" attribute="1" defaultMemberUniqueName="[vw_CustomerChurnAnalysis].[TotalCharges].[All]" allUniqueName="[vw_CustomerChurnAnalysis].[TotalCharges].[All]" dimensionUniqueName="[vw_CustomerChurnAnalysis]" displayFolder="" count="0" memberValueDatatype="5" unbalanced="0"/>
    <cacheHierarchy uniqueName="[vw_CustomerChurnAnalysis].[Tenure]" caption="Tenure" attribute="1" defaultMemberUniqueName="[vw_CustomerChurnAnalysis].[Tenure].[All]" allUniqueName="[vw_CustomerChurnAnalysis].[Tenure].[All]" dimensionUniqueName="[vw_CustomerChurnAnalysis]" displayFolder="" count="0" memberValueDatatype="20" unbalanced="0"/>
    <cacheHierarchy uniqueName="[vw_CustomerChurnAnalysis].[Churn]" caption="Churn" attribute="1" defaultMemberUniqueName="[vw_CustomerChurnAnalysis].[Churn].[All]" allUniqueName="[vw_CustomerChurnAnalysis].[Churn].[All]" dimensionUniqueName="[vw_CustomerChurnAnalysis]" displayFolder="" count="0" memberValueDatatype="130" unbalanced="0"/>
    <cacheHierarchy uniqueName="[vw_CustomerChurnAnalysis].[Monthly Charge Band]" caption="Monthly Charge Band" attribute="1" defaultMemberUniqueName="[vw_CustomerChurnAnalysis].[Monthly Charge Band].[All]" allUniqueName="[vw_CustomerChurnAnalysis].[Monthly Charge Band].[All]" dimensionUniqueName="[vw_CustomerChurnAnalysis]" displayFolder="" count="0" memberValueDatatype="130" unbalanced="0"/>
    <cacheHierarchy uniqueName="[vw_CustomerRisk].[CustomerID]" caption="CustomerID" attribute="1" defaultMemberUniqueName="[vw_CustomerRisk].[CustomerID].[All]" allUniqueName="[vw_CustomerRisk].[CustomerID].[All]" dimensionUniqueName="[vw_CustomerRisk]" displayFolder="" count="0" memberValueDatatype="130" unbalanced="0"/>
    <cacheHierarchy uniqueName="[vw_CustomerRisk].[Contract]" caption="Contract" attribute="1" defaultMemberUniqueName="[vw_CustomerRisk].[Contract].[All]" allUniqueName="[vw_CustomerRisk].[Contract].[All]" dimensionUniqueName="[vw_CustomerRisk]" displayFolder="" count="0" memberValueDatatype="130" unbalanced="0"/>
    <cacheHierarchy uniqueName="[vw_CustomerRisk].[Tenure]" caption="Tenure" attribute="1" defaultMemberUniqueName="[vw_CustomerRisk].[Tenure].[All]" allUniqueName="[vw_CustomerRisk].[Tenure].[All]" dimensionUniqueName="[vw_CustomerRisk]" displayFolder="" count="0" memberValueDatatype="20" unbalanced="0"/>
    <cacheHierarchy uniqueName="[vw_CustomerRisk].[MonthlyCharges]" caption="MonthlyCharges" attribute="1" defaultMemberUniqueName="[vw_CustomerRisk].[MonthlyCharges].[All]" allUniqueName="[vw_CustomerRisk].[MonthlyCharges].[All]" dimensionUniqueName="[vw_CustomerRisk]" displayFolder="" count="0" memberValueDatatype="5" unbalanced="0"/>
    <cacheHierarchy uniqueName="[vw_CustomerRisk].[Churn]" caption="Churn" attribute="1" defaultMemberUniqueName="[vw_CustomerRisk].[Churn].[All]" allUniqueName="[vw_CustomerRisk].[Churn].[All]" dimensionUniqueName="[vw_CustomerRisk]" displayFolder="" count="0" memberValueDatatype="130" unbalanced="0"/>
    <cacheHierarchy uniqueName="[vw_CustomerRisk].[ChurnStatus]" caption="ChurnStatus" attribute="1" defaultMemberUniqueName="[vw_CustomerRisk].[ChurnStatus].[All]" allUniqueName="[vw_CustomerRisk].[ChurnStatus].[All]" dimensionUniqueName="[vw_CustomerRisk]" displayFolder="" count="0" memberValueDatatype="130" unbalanced="0"/>
    <cacheHierarchy uniqueName="[vw_CustomerRisk].[RiskScore]" caption="RiskScore" attribute="1" defaultMemberUniqueName="[vw_CustomerRisk].[RiskScore].[All]" allUniqueName="[vw_CustomerRisk].[RiskScore].[All]" dimensionUniqueName="[vw_CustomerRisk]" displayFolder="" count="0" memberValueDatatype="20" unbalanced="0"/>
    <cacheHierarchy uniqueName="[vw_CustomerRisk].[RetentionRisk]" caption="RetentionRisk" attribute="1" defaultMemberUniqueName="[vw_CustomerRisk].[RetentionRisk].[All]" allUniqueName="[vw_CustomerRisk].[RetentionRisk].[All]" dimensionUniqueName="[vw_CustomerRisk]" displayFolder="" count="0" memberValueDatatype="130" unbalanced="0"/>
    <cacheHierarchy uniqueName="[vw_CustomerRisk].[EstimatedCustomerValue]" caption="EstimatedCustomerValue" attribute="1" defaultMemberUniqueName="[vw_CustomerRisk].[EstimatedCustomerValue].[All]" allUniqueName="[vw_CustomerRisk].[EstimatedCustomerValue].[All]" dimensionUniqueName="[vw_CustomerRisk]" displayFolder="" count="0" memberValueDatatype="5" unbalanced="0"/>
    <cacheHierarchy uniqueName="[vw_HighValueRiskCustomers].[CustomerID]" caption="CustomerID" attribute="1" defaultMemberUniqueName="[vw_HighValueRiskCustomers].[CustomerID].[All]" allUniqueName="[vw_HighValueRiskCustomers].[CustomerID].[All]" dimensionUniqueName="[vw_HighValueRiskCustomers]" displayFolder="" count="0" memberValueDatatype="130" unbalanced="0"/>
    <cacheHierarchy uniqueName="[vw_HighValueRiskCustomers].[Contract]" caption="Contract" attribute="1" defaultMemberUniqueName="[vw_HighValueRiskCustomers].[Contract].[All]" allUniqueName="[vw_HighValueRiskCustomers].[Contract].[All]" dimensionUniqueName="[vw_HighValueRiskCustomers]" displayFolder="" count="0" memberValueDatatype="130" unbalanced="0"/>
    <cacheHierarchy uniqueName="[vw_HighValueRiskCustomers].[Tenure]" caption="Tenure" attribute="1" defaultMemberUniqueName="[vw_HighValueRiskCustomers].[Tenure].[All]" allUniqueName="[vw_HighValueRiskCustomers].[Tenure].[All]" dimensionUniqueName="[vw_HighValueRiskCustomers]" displayFolder="" count="0" memberValueDatatype="20" unbalanced="0"/>
    <cacheHierarchy uniqueName="[vw_HighValueRiskCustomers].[MonthlyCharges]" caption="MonthlyCharges" attribute="1" defaultMemberUniqueName="[vw_HighValueRiskCustomers].[MonthlyCharges].[All]" allUniqueName="[vw_HighValueRiskCustomers].[MonthlyCharges].[All]" dimensionUniqueName="[vw_HighValueRiskCustomers]" displayFolder="" count="0" memberValueDatatype="5" unbalanced="0"/>
    <cacheHierarchy uniqueName="[vw_HighValueRiskCustomers].[ChurnStatus]" caption="ChurnStatus" attribute="1" defaultMemberUniqueName="[vw_HighValueRiskCustomers].[ChurnStatus].[All]" allUniqueName="[vw_HighValueRiskCustomers].[ChurnStatus].[All]" dimensionUniqueName="[vw_HighValueRiskCustomers]" displayFolder="" count="0" memberValueDatatype="130" unbalanced="0"/>
    <cacheHierarchy uniqueName="[vw_HighValueRiskCustomers].[RiskScore]" caption="RiskScore" attribute="1" defaultMemberUniqueName="[vw_HighValueRiskCustomers].[RiskScore].[All]" allUniqueName="[vw_HighValueRiskCustomers].[RiskScore].[All]" dimensionUniqueName="[vw_HighValueRiskCustomers]" displayFolder="" count="0" memberValueDatatype="20" unbalanced="0"/>
    <cacheHierarchy uniqueName="[vw_HighValueRiskCustomers].[RetentionRisk]" caption="RetentionRisk" attribute="1" defaultMemberUniqueName="[vw_HighValueRiskCustomers].[RetentionRisk].[All]" allUniqueName="[vw_HighValueRiskCustomers].[RetentionRisk].[All]" dimensionUniqueName="[vw_HighValueRiskCustomers]" displayFolder="" count="0" memberValueDatatype="130" unbalanced="0"/>
    <cacheHierarchy uniqueName="[vw_HighValueRiskCustomers].[EstimatedCustomerValue]" caption="EstimatedCustomerValue" attribute="1" defaultMemberUniqueName="[vw_HighValueRiskCustomers].[EstimatedCustomerValue].[All]" allUniqueName="[vw_HighValueRiskCustomers].[EstimatedCustomerValue].[All]" dimensionUniqueName="[vw_HighValueRiskCustomers]" displayFolder="" count="0" memberValueDatatype="5" unbalanced="0"/>
    <cacheHierarchy uniqueName="[Measures].[Count of CustomerID]" caption="Count of CustomerID" measure="1" displayFolder="" measureGroup="vw_CustomerChurnAnalysis" count="0">
      <extLst>
        <ext xmlns:x15="http://schemas.microsoft.com/office/spreadsheetml/2010/11/main" uri="{B97F6D7D-B522-45F9-BDA1-12C45D357490}">
          <x15:cacheHierarchy aggregatedColumn="8"/>
        </ext>
      </extLst>
    </cacheHierarchy>
    <cacheHierarchy uniqueName="[Measures].[Sum of MonthlyCharges]" caption="Sum of MonthlyCharges" measure="1" displayFolder="" measureGroup="vw_CustomerChurnAnalysis" count="0">
      <extLst>
        <ext xmlns:x15="http://schemas.microsoft.com/office/spreadsheetml/2010/11/main" uri="{B97F6D7D-B522-45F9-BDA1-12C45D357490}">
          <x15:cacheHierarchy aggregatedColumn="25"/>
        </ext>
      </extLst>
    </cacheHierarchy>
    <cacheHierarchy uniqueName="[Measures].[Average of MonthlyCharges]" caption="Average of MonthlyCharges" measure="1" displayFolder="" measureGroup="vw_CustomerChurnAnalysis" count="0">
      <extLst>
        <ext xmlns:x15="http://schemas.microsoft.com/office/spreadsheetml/2010/11/main" uri="{B97F6D7D-B522-45F9-BDA1-12C45D357490}">
          <x15:cacheHierarchy aggregatedColumn="25"/>
        </ext>
      </extLst>
    </cacheHierarchy>
    <cacheHierarchy uniqueName="[Measures].[Count of CustomerID 2]" caption="Count of CustomerID 2" measure="1" displayFolder="" measureGroup="vw_HighValueRiskCustomers" count="0">
      <extLst>
        <ext xmlns:x15="http://schemas.microsoft.com/office/spreadsheetml/2010/11/main" uri="{B97F6D7D-B522-45F9-BDA1-12C45D357490}">
          <x15:cacheHierarchy aggregatedColumn="39"/>
        </ext>
      </extLst>
    </cacheHierarchy>
    <cacheHierarchy uniqueName="[Measures].[Sum of EstimatedCustomerValue]" caption="Sum of EstimatedCustomerValue" measure="1" displayFolder="" measureGroup="vw_HighValueRiskCustomers" count="0">
      <extLst>
        <ext xmlns:x15="http://schemas.microsoft.com/office/spreadsheetml/2010/11/main" uri="{B97F6D7D-B522-45F9-BDA1-12C45D357490}">
          <x15:cacheHierarchy aggregatedColumn="46"/>
        </ext>
      </extLst>
    </cacheHierarchy>
    <cacheHierarchy uniqueName="[Measures].[Sum of Tenure]" caption="Sum of Tenure" measure="1" displayFolder="" measureGroup="vw_CustomerChurnAnalysis" count="0">
      <extLst>
        <ext xmlns:x15="http://schemas.microsoft.com/office/spreadsheetml/2010/11/main" uri="{B97F6D7D-B522-45F9-BDA1-12C45D357490}">
          <x15:cacheHierarchy aggregatedColumn="27"/>
        </ext>
      </extLst>
    </cacheHierarchy>
    <cacheHierarchy uniqueName="[Measures].[Average of Tenure]" caption="Average of Tenure" measure="1" displayFolder="" measureGroup="vw_CustomerChurnAnalysis" count="0">
      <extLst>
        <ext xmlns:x15="http://schemas.microsoft.com/office/spreadsheetml/2010/11/main" uri="{B97F6D7D-B522-45F9-BDA1-12C45D357490}">
          <x15:cacheHierarchy aggregatedColumn="27"/>
        </ext>
      </extLst>
    </cacheHierarchy>
    <cacheHierarchy uniqueName="[Measures].[Sum of ChurnRate]" caption="Sum of ChurnRate" measure="1" displayFolder="" measureGroup="vw_ChurnByContract" count="0">
      <extLst>
        <ext xmlns:x15="http://schemas.microsoft.com/office/spreadsheetml/2010/11/main" uri="{B97F6D7D-B522-45F9-BDA1-12C45D357490}">
          <x15:cacheHierarchy aggregatedColumn="3"/>
        </ext>
      </extLst>
    </cacheHierarchy>
    <cacheHierarchy uniqueName="[Measures].[Count of CustomerID 3]" caption="Count of CustomerID 3" measure="1" displayFolder="" measureGroup="vw_CustomerRisk" count="0">
      <extLst>
        <ext xmlns:x15="http://schemas.microsoft.com/office/spreadsheetml/2010/11/main" uri="{B97F6D7D-B522-45F9-BDA1-12C45D357490}">
          <x15:cacheHierarchy aggregatedColumn="30"/>
        </ext>
      </extLst>
    </cacheHierarchy>
    <cacheHierarchy uniqueName="[Measures].[Churn Rate]" caption="Churn Rate" measure="1" displayFolder="" measureGroup="vw_CustomerChurnAnalysis" count="0"/>
    <cacheHierarchy uniqueName="[Measures].[Contract Churn Rate]" caption="Contract Churn Rate" measure="1" displayFolder="" measureGroup="vw_ChurnByContract" count="0"/>
    <cacheHierarchy uniqueName="[Measures].[Customer Churn Rate]" caption="Customer Churn Rate" measure="1" displayFolder="" measureGroup="vw_CustomerChurnAnalysis" count="0"/>
    <cacheHierarchy uniqueName="[Measures].[Revenue Lost]" caption="Revenue Lost" measure="1" displayFolder="" measureGroup="vw_CustomerChurnAnalysis" count="0"/>
    <cacheHierarchy uniqueName="[Measures].[High-Value At-Risk Customers]" caption="High-Value At-Risk Customers" measure="1" displayFolder="" measureGroup="vw_CustomerChurnAnalysis" count="0" oneField="1">
      <fieldsUsage count="1">
        <fieldUsage x="0"/>
      </fieldsUsage>
    </cacheHierarchy>
    <cacheHierarchy uniqueName="[Measures].[Estimated Value At Risk]" caption="Estimated Value At Risk" measure="1" displayFolder="" measureGroup="vw_CustomerChurnAnalysis" count="0"/>
    <cacheHierarchy uniqueName="[Measures].[High Risk Customers]" caption="High Risk Customers" measure="1" displayFolder="" measureGroup="vw_CustomerChurnAnalysis" count="0"/>
    <cacheHierarchy uniqueName="[Measures].[Medium Risk Customers]" caption="Medium Risk Customers" measure="1" displayFolder="" measureGroup="vw_CustomerChurnAnalysis" count="0"/>
    <cacheHierarchy uniqueName="[Measures].[Low Risk Customers]" caption="Low Risk Customers" measure="1" displayFolder="" measureGroup="vw_CustomerChurnAnalysis" count="0"/>
    <cacheHierarchy uniqueName="[Measures].[__XL_Count vw_ChurnByContract]" caption="__XL_Count vw_ChurnByContract" measure="1" displayFolder="" measureGroup="vw_ChurnByContract" count="0" hidden="1"/>
    <cacheHierarchy uniqueName="[Measures].[__XL_Count vw_ChurnByTenure]" caption="__XL_Count vw_ChurnByTenure" measure="1" displayFolder="" measureGroup="vw_ChurnByTenure" count="0" hidden="1"/>
    <cacheHierarchy uniqueName="[Measures].[__XL_Count vw_CustomerChurnAnalysis]" caption="__XL_Count vw_CustomerChurnAnalysis" measure="1" displayFolder="" measureGroup="vw_CustomerChurnAnalysis" count="0" hidden="1"/>
    <cacheHierarchy uniqueName="[Measures].[__XL_Count vw_CustomerRisk]" caption="__XL_Count vw_CustomerRisk" measure="1" displayFolder="" measureGroup="vw_CustomerRisk" count="0" hidden="1"/>
    <cacheHierarchy uniqueName="[Measures].[__XL_Count vw_HighValueRiskCustomers]" caption="__XL_Count vw_HighValueRiskCustomers" measure="1" displayFolder="" measureGroup="vw_HighValueRiskCustomers" count="0" hidden="1"/>
    <cacheHierarchy uniqueName="[Measures].[__No measures defined]" caption="__No measures defined" measure="1" displayFolder="" count="0" hidden="1"/>
  </cacheHierarchies>
  <kpis count="0"/>
  <dimensions count="6">
    <dimension measure="1" name="Measures" uniqueName="[Measures]" caption="Measures"/>
    <dimension name="vw_ChurnByContract" uniqueName="[vw_ChurnByContract]" caption="vw_ChurnByContract"/>
    <dimension name="vw_ChurnByTenure" uniqueName="[vw_ChurnByTenure]" caption="vw_ChurnByTenure"/>
    <dimension name="vw_CustomerChurnAnalysis" uniqueName="[vw_CustomerChurnAnalysis]" caption="vw_CustomerChurnAnalysis"/>
    <dimension name="vw_CustomerRisk" uniqueName="[vw_CustomerRisk]" caption="vw_CustomerRisk"/>
    <dimension name="vw_HighValueRiskCustomers" uniqueName="[vw_HighValueRiskCustomers]" caption="vw_HighValueRiskCustomers"/>
  </dimensions>
  <measureGroups count="5">
    <measureGroup name="vw_ChurnByContract" caption="vw_ChurnByContract"/>
    <measureGroup name="vw_ChurnByTenure" caption="vw_ChurnByTenure"/>
    <measureGroup name="vw_CustomerChurnAnalysis" caption="vw_CustomerChurnAnalysis"/>
    <measureGroup name="vw_CustomerRisk" caption="vw_CustomerRisk"/>
    <measureGroup name="vw_HighValueRiskCustomers" caption="vw_HighValueRiskCustomers"/>
  </measureGroups>
  <maps count="5">
    <map measureGroup="0" dimension="1"/>
    <map measureGroup="1" dimension="2"/>
    <map measureGroup="2" dimension="3"/>
    <map measureGroup="3" dimension="4"/>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HILPA PATEL" refreshedDate="46279.666115509259" backgroundQuery="1" createdVersion="8" refreshedVersion="8" minRefreshableVersion="3" recordCount="0" supportSubquery="1" supportAdvancedDrill="1" xr:uid="{D762440E-D550-408D-9A2B-6FBE34AB62B7}">
  <cacheSource type="external" connectionId="7"/>
  <cacheFields count="3">
    <cacheField name="[vw_CustomerChurnAnalysis].[Contract].[Contract]" caption="Contract" numFmtId="0" hierarchy="22" level="1">
      <sharedItems count="3">
        <s v="Month-to-month"/>
        <s v="One year"/>
        <s v="Two year"/>
      </sharedItems>
    </cacheField>
    <cacheField name="[Measures].[Customer Churn Rate]" caption="Customer Churn Rate" numFmtId="0" hierarchy="58" level="32767"/>
    <cacheField name="[vw_CustomerChurnAnalysis].[PaymentMethod].[PaymentMethod]" caption="PaymentMethod" numFmtId="0" hierarchy="24" level="1">
      <sharedItems containsSemiMixedTypes="0" containsNonDate="0" containsString="0"/>
    </cacheField>
  </cacheFields>
  <cacheHierarchies count="71">
    <cacheHierarchy uniqueName="[vw_ChurnByContract].[Contract]" caption="Contract" attribute="1" defaultMemberUniqueName="[vw_ChurnByContract].[Contract].[All]" allUniqueName="[vw_ChurnByContract].[Contract].[All]" dimensionUniqueName="[vw_ChurnByContract]" displayFolder="" count="0" memberValueDatatype="130" unbalanced="0"/>
    <cacheHierarchy uniqueName="[vw_ChurnByContract].[TotalCustomers]" caption="TotalCustomers" attribute="1" defaultMemberUniqueName="[vw_ChurnByContract].[TotalCustomers].[All]" allUniqueName="[vw_ChurnByContract].[TotalCustomers].[All]" dimensionUniqueName="[vw_ChurnByContract]" displayFolder="" count="0" memberValueDatatype="20" unbalanced="0"/>
    <cacheHierarchy uniqueName="[vw_ChurnByContract].[ChurnedCustomers]" caption="ChurnedCustomers" attribute="1" defaultMemberUniqueName="[vw_ChurnByContract].[ChurnedCustomers].[All]" allUniqueName="[vw_ChurnByContract].[ChurnedCustomers].[All]" dimensionUniqueName="[vw_ChurnByContract]" displayFolder="" count="0" memberValueDatatype="20" unbalanced="0"/>
    <cacheHierarchy uniqueName="[vw_ChurnByContract].[ChurnRate]" caption="ChurnRate" attribute="1" defaultMemberUniqueName="[vw_ChurnByContract].[ChurnRate].[All]" allUniqueName="[vw_ChurnByContract].[ChurnRate].[All]" dimensionUniqueName="[vw_ChurnByContract]" displayFolder="" count="0" memberValueDatatype="5" unbalanced="0"/>
    <cacheHierarchy uniqueName="[vw_ChurnByTenure].[TenureGroup]" caption="TenureGroup" attribute="1" defaultMemberUniqueName="[vw_ChurnByTenure].[TenureGroup].[All]" allUniqueName="[vw_ChurnByTenure].[TenureGroup].[All]" dimensionUniqueName="[vw_ChurnByTenure]" displayFolder="" count="0" memberValueDatatype="130" unbalanced="0"/>
    <cacheHierarchy uniqueName="[vw_ChurnByTenure].[TotalCustomers]" caption="TotalCustomers" attribute="1" defaultMemberUniqueName="[vw_ChurnByTenure].[TotalCustomers].[All]" allUniqueName="[vw_ChurnByTenure].[TotalCustomers].[All]" dimensionUniqueName="[vw_ChurnByTenure]" displayFolder="" count="0" memberValueDatatype="20" unbalanced="0"/>
    <cacheHierarchy uniqueName="[vw_ChurnByTenure].[ChurnedCustomers]" caption="ChurnedCustomers" attribute="1" defaultMemberUniqueName="[vw_ChurnByTenure].[ChurnedCustomers].[All]" allUniqueName="[vw_ChurnByTenure].[ChurnedCustomers].[All]" dimensionUniqueName="[vw_ChurnByTenure]" displayFolder="" count="0" memberValueDatatype="20" unbalanced="0"/>
    <cacheHierarchy uniqueName="[vw_ChurnByTenure].[ChurnRate]" caption="ChurnRate" attribute="1" defaultMemberUniqueName="[vw_ChurnByTenure].[ChurnRate].[All]" allUniqueName="[vw_ChurnByTenure].[ChurnRate].[All]" dimensionUniqueName="[vw_ChurnByTenure]" displayFolder="" count="0" memberValueDatatype="5" unbalanced="0"/>
    <cacheHierarchy uniqueName="[vw_CustomerChurnAnalysis].[CustomerID]" caption="CustomerID" attribute="1" defaultMemberUniqueName="[vw_CustomerChurnAnalysis].[CustomerID].[All]" allUniqueName="[vw_CustomerChurnAnalysis].[CustomerID].[All]" dimensionUniqueName="[vw_CustomerChurnAnalysis]" displayFolder="" count="0" memberValueDatatype="130" unbalanced="0"/>
    <cacheHierarchy uniqueName="[vw_CustomerChurnAnalysis].[Gender]" caption="Gender" attribute="1" defaultMemberUniqueName="[vw_CustomerChurnAnalysis].[Gender].[All]" allUniqueName="[vw_CustomerChurnAnalysis].[Gender].[All]" dimensionUniqueName="[vw_CustomerChurnAnalysis]" displayFolder="" count="2" memberValueDatatype="130" unbalanced="0"/>
    <cacheHierarchy uniqueName="[vw_CustomerChurnAnalysis].[SeniorCitizen]" caption="SeniorCitizen" attribute="1" defaultMemberUniqueName="[vw_CustomerChurnAnalysis].[SeniorCitizen].[All]" allUniqueName="[vw_CustomerChurnAnalysis].[SeniorCitizen].[All]" dimensionUniqueName="[vw_CustomerChurnAnalysis]" displayFolder="" count="2" memberValueDatatype="11" unbalanced="0"/>
    <cacheHierarchy uniqueName="[vw_CustomerChurnAnalysis].[Partner]" caption="Partner" attribute="1" defaultMemberUniqueName="[vw_CustomerChurnAnalysis].[Partner].[All]" allUniqueName="[vw_CustomerChurnAnalysis].[Partner].[All]" dimensionUniqueName="[vw_CustomerChurnAnalysis]" displayFolder="" count="0" memberValueDatatype="130" unbalanced="0"/>
    <cacheHierarchy uniqueName="[vw_CustomerChurnAnalysis].[Dependents]" caption="Dependents" attribute="1" defaultMemberUniqueName="[vw_CustomerChurnAnalysis].[Dependents].[All]" allUniqueName="[vw_CustomerChurnAnalysis].[Dependents].[All]" dimensionUniqueName="[vw_CustomerChurnAnalysis]" displayFolder="" count="0" memberValueDatatype="130" unbalanced="0"/>
    <cacheHierarchy uniqueName="[vw_CustomerChurnAnalysis].[PhoneService]" caption="PhoneService" attribute="1" defaultMemberUniqueName="[vw_CustomerChurnAnalysis].[PhoneService].[All]" allUniqueName="[vw_CustomerChurnAnalysis].[PhoneService].[All]" dimensionUniqueName="[vw_CustomerChurnAnalysis]" displayFolder="" count="0" memberValueDatatype="130" unbalanced="0"/>
    <cacheHierarchy uniqueName="[vw_CustomerChurnAnalysis].[MultipleLines]" caption="MultipleLines" attribute="1" defaultMemberUniqueName="[vw_CustomerChurnAnalysis].[MultipleLines].[All]" allUniqueName="[vw_CustomerChurnAnalysis].[MultipleLines].[All]" dimensionUniqueName="[vw_CustomerChurnAnalysis]" displayFolder="" count="0" memberValueDatatype="130" unbalanced="0"/>
    <cacheHierarchy uniqueName="[vw_CustomerChurnAnalysis].[InternetService]" caption="InternetService" attribute="1" defaultMemberUniqueName="[vw_CustomerChurnAnalysis].[InternetService].[All]" allUniqueName="[vw_CustomerChurnAnalysis].[InternetService].[All]" dimensionUniqueName="[vw_CustomerChurnAnalysis]" displayFolder="" count="2" memberValueDatatype="130" unbalanced="0"/>
    <cacheHierarchy uniqueName="[vw_CustomerChurnAnalysis].[OnlineSecurity]" caption="OnlineSecurity" attribute="1" defaultMemberUniqueName="[vw_CustomerChurnAnalysis].[OnlineSecurity].[All]" allUniqueName="[vw_CustomerChurnAnalysis].[OnlineSecurity].[All]" dimensionUniqueName="[vw_CustomerChurnAnalysis]" displayFolder="" count="0" memberValueDatatype="130" unbalanced="0"/>
    <cacheHierarchy uniqueName="[vw_CustomerChurnAnalysis].[OnlineBackup]" caption="OnlineBackup" attribute="1" defaultMemberUniqueName="[vw_CustomerChurnAnalysis].[OnlineBackup].[All]" allUniqueName="[vw_CustomerChurnAnalysis].[OnlineBackup].[All]" dimensionUniqueName="[vw_CustomerChurnAnalysis]" displayFolder="" count="0" memberValueDatatype="130" unbalanced="0"/>
    <cacheHierarchy uniqueName="[vw_CustomerChurnAnalysis].[DeviceProtection]" caption="DeviceProtection" attribute="1" defaultMemberUniqueName="[vw_CustomerChurnAnalysis].[DeviceProtection].[All]" allUniqueName="[vw_CustomerChurnAnalysis].[DeviceProtection].[All]" dimensionUniqueName="[vw_CustomerChurnAnalysis]" displayFolder="" count="0" memberValueDatatype="130" unbalanced="0"/>
    <cacheHierarchy uniqueName="[vw_CustomerChurnAnalysis].[TechSupport]" caption="TechSupport" attribute="1" defaultMemberUniqueName="[vw_CustomerChurnAnalysis].[TechSupport].[All]" allUniqueName="[vw_CustomerChurnAnalysis].[TechSupport].[All]" dimensionUniqueName="[vw_CustomerChurnAnalysis]" displayFolder="" count="0" memberValueDatatype="130" unbalanced="0"/>
    <cacheHierarchy uniqueName="[vw_CustomerChurnAnalysis].[StreamingTV]" caption="StreamingTV" attribute="1" defaultMemberUniqueName="[vw_CustomerChurnAnalysis].[StreamingTV].[All]" allUniqueName="[vw_CustomerChurnAnalysis].[StreamingTV].[All]" dimensionUniqueName="[vw_CustomerChurnAnalysis]" displayFolder="" count="0" memberValueDatatype="130" unbalanced="0"/>
    <cacheHierarchy uniqueName="[vw_CustomerChurnAnalysis].[StreamingMovies]" caption="StreamingMovies" attribute="1" defaultMemberUniqueName="[vw_CustomerChurnAnalysis].[StreamingMovies].[All]" allUniqueName="[vw_CustomerChurnAnalysis].[StreamingMovies].[All]" dimensionUniqueName="[vw_CustomerChurnAnalysis]" displayFolder="" count="0" memberValueDatatype="130" unbalanced="0"/>
    <cacheHierarchy uniqueName="[vw_CustomerChurnAnalysis].[Contract]" caption="Contract" attribute="1" defaultMemberUniqueName="[vw_CustomerChurnAnalysis].[Contract].[All]" allUniqueName="[vw_CustomerChurnAnalysis].[Contract].[All]" dimensionUniqueName="[vw_CustomerChurnAnalysis]" displayFolder="" count="2" memberValueDatatype="130" unbalanced="0">
      <fieldsUsage count="2">
        <fieldUsage x="-1"/>
        <fieldUsage x="0"/>
      </fieldsUsage>
    </cacheHierarchy>
    <cacheHierarchy uniqueName="[vw_CustomerChurnAnalysis].[PaperlessBilling]" caption="PaperlessBilling" attribute="1" defaultMemberUniqueName="[vw_CustomerChurnAnalysis].[PaperlessBilling].[All]" allUniqueName="[vw_CustomerChurnAnalysis].[PaperlessBilling].[All]" dimensionUniqueName="[vw_CustomerChurnAnalysis]" displayFolder="" count="0" memberValueDatatype="130" unbalanced="0"/>
    <cacheHierarchy uniqueName="[vw_CustomerChurnAnalysis].[PaymentMethod]" caption="PaymentMethod" attribute="1" defaultMemberUniqueName="[vw_CustomerChurnAnalysis].[PaymentMethod].[All]" allUniqueName="[vw_CustomerChurnAnalysis].[PaymentMethod].[All]" dimensionUniqueName="[vw_CustomerChurnAnalysis]" displayFolder="" count="2" memberValueDatatype="130" unbalanced="0">
      <fieldsUsage count="2">
        <fieldUsage x="-1"/>
        <fieldUsage x="2"/>
      </fieldsUsage>
    </cacheHierarchy>
    <cacheHierarchy uniqueName="[vw_CustomerChurnAnalysis].[MonthlyCharges]" caption="MonthlyCharges" attribute="1" defaultMemberUniqueName="[vw_CustomerChurnAnalysis].[MonthlyCharges].[All]" allUniqueName="[vw_CustomerChurnAnalysis].[MonthlyCharges].[All]" dimensionUniqueName="[vw_CustomerChurnAnalysis]" displayFolder="" count="0" memberValueDatatype="5" unbalanced="0"/>
    <cacheHierarchy uniqueName="[vw_CustomerChurnAnalysis].[TotalCharges]" caption="TotalCharges" attribute="1" defaultMemberUniqueName="[vw_CustomerChurnAnalysis].[TotalCharges].[All]" allUniqueName="[vw_CustomerChurnAnalysis].[TotalCharges].[All]" dimensionUniqueName="[vw_CustomerChurnAnalysis]" displayFolder="" count="0" memberValueDatatype="5" unbalanced="0"/>
    <cacheHierarchy uniqueName="[vw_CustomerChurnAnalysis].[Tenure]" caption="Tenure" attribute="1" defaultMemberUniqueName="[vw_CustomerChurnAnalysis].[Tenure].[All]" allUniqueName="[vw_CustomerChurnAnalysis].[Tenure].[All]" dimensionUniqueName="[vw_CustomerChurnAnalysis]" displayFolder="" count="0" memberValueDatatype="20" unbalanced="0"/>
    <cacheHierarchy uniqueName="[vw_CustomerChurnAnalysis].[Churn]" caption="Churn" attribute="1" defaultMemberUniqueName="[vw_CustomerChurnAnalysis].[Churn].[All]" allUniqueName="[vw_CustomerChurnAnalysis].[Churn].[All]" dimensionUniqueName="[vw_CustomerChurnAnalysis]" displayFolder="" count="0" memberValueDatatype="130" unbalanced="0"/>
    <cacheHierarchy uniqueName="[vw_CustomerChurnAnalysis].[Monthly Charge Band]" caption="Monthly Charge Band" attribute="1" defaultMemberUniqueName="[vw_CustomerChurnAnalysis].[Monthly Charge Band].[All]" allUniqueName="[vw_CustomerChurnAnalysis].[Monthly Charge Band].[All]" dimensionUniqueName="[vw_CustomerChurnAnalysis]" displayFolder="" count="0" memberValueDatatype="130" unbalanced="0"/>
    <cacheHierarchy uniqueName="[vw_CustomerRisk].[CustomerID]" caption="CustomerID" attribute="1" defaultMemberUniqueName="[vw_CustomerRisk].[CustomerID].[All]" allUniqueName="[vw_CustomerRisk].[CustomerID].[All]" dimensionUniqueName="[vw_CustomerRisk]" displayFolder="" count="0" memberValueDatatype="130" unbalanced="0"/>
    <cacheHierarchy uniqueName="[vw_CustomerRisk].[Contract]" caption="Contract" attribute="1" defaultMemberUniqueName="[vw_CustomerRisk].[Contract].[All]" allUniqueName="[vw_CustomerRisk].[Contract].[All]" dimensionUniqueName="[vw_CustomerRisk]" displayFolder="" count="0" memberValueDatatype="130" unbalanced="0"/>
    <cacheHierarchy uniqueName="[vw_CustomerRisk].[Tenure]" caption="Tenure" attribute="1" defaultMemberUniqueName="[vw_CustomerRisk].[Tenure].[All]" allUniqueName="[vw_CustomerRisk].[Tenure].[All]" dimensionUniqueName="[vw_CustomerRisk]" displayFolder="" count="0" memberValueDatatype="20" unbalanced="0"/>
    <cacheHierarchy uniqueName="[vw_CustomerRisk].[MonthlyCharges]" caption="MonthlyCharges" attribute="1" defaultMemberUniqueName="[vw_CustomerRisk].[MonthlyCharges].[All]" allUniqueName="[vw_CustomerRisk].[MonthlyCharges].[All]" dimensionUniqueName="[vw_CustomerRisk]" displayFolder="" count="0" memberValueDatatype="5" unbalanced="0"/>
    <cacheHierarchy uniqueName="[vw_CustomerRisk].[Churn]" caption="Churn" attribute="1" defaultMemberUniqueName="[vw_CustomerRisk].[Churn].[All]" allUniqueName="[vw_CustomerRisk].[Churn].[All]" dimensionUniqueName="[vw_CustomerRisk]" displayFolder="" count="0" memberValueDatatype="130" unbalanced="0"/>
    <cacheHierarchy uniqueName="[vw_CustomerRisk].[ChurnStatus]" caption="ChurnStatus" attribute="1" defaultMemberUniqueName="[vw_CustomerRisk].[ChurnStatus].[All]" allUniqueName="[vw_CustomerRisk].[ChurnStatus].[All]" dimensionUniqueName="[vw_CustomerRisk]" displayFolder="" count="0" memberValueDatatype="130" unbalanced="0"/>
    <cacheHierarchy uniqueName="[vw_CustomerRisk].[RiskScore]" caption="RiskScore" attribute="1" defaultMemberUniqueName="[vw_CustomerRisk].[RiskScore].[All]" allUniqueName="[vw_CustomerRisk].[RiskScore].[All]" dimensionUniqueName="[vw_CustomerRisk]" displayFolder="" count="0" memberValueDatatype="20" unbalanced="0"/>
    <cacheHierarchy uniqueName="[vw_CustomerRisk].[RetentionRisk]" caption="RetentionRisk" attribute="1" defaultMemberUniqueName="[vw_CustomerRisk].[RetentionRisk].[All]" allUniqueName="[vw_CustomerRisk].[RetentionRisk].[All]" dimensionUniqueName="[vw_CustomerRisk]" displayFolder="" count="0" memberValueDatatype="130" unbalanced="0"/>
    <cacheHierarchy uniqueName="[vw_CustomerRisk].[EstimatedCustomerValue]" caption="EstimatedCustomerValue" attribute="1" defaultMemberUniqueName="[vw_CustomerRisk].[EstimatedCustomerValue].[All]" allUniqueName="[vw_CustomerRisk].[EstimatedCustomerValue].[All]" dimensionUniqueName="[vw_CustomerRisk]" displayFolder="" count="0" memberValueDatatype="5" unbalanced="0"/>
    <cacheHierarchy uniqueName="[vw_HighValueRiskCustomers].[CustomerID]" caption="CustomerID" attribute="1" defaultMemberUniqueName="[vw_HighValueRiskCustomers].[CustomerID].[All]" allUniqueName="[vw_HighValueRiskCustomers].[CustomerID].[All]" dimensionUniqueName="[vw_HighValueRiskCustomers]" displayFolder="" count="0" memberValueDatatype="130" unbalanced="0"/>
    <cacheHierarchy uniqueName="[vw_HighValueRiskCustomers].[Contract]" caption="Contract" attribute="1" defaultMemberUniqueName="[vw_HighValueRiskCustomers].[Contract].[All]" allUniqueName="[vw_HighValueRiskCustomers].[Contract].[All]" dimensionUniqueName="[vw_HighValueRiskCustomers]" displayFolder="" count="0" memberValueDatatype="130" unbalanced="0"/>
    <cacheHierarchy uniqueName="[vw_HighValueRiskCustomers].[Tenure]" caption="Tenure" attribute="1" defaultMemberUniqueName="[vw_HighValueRiskCustomers].[Tenure].[All]" allUniqueName="[vw_HighValueRiskCustomers].[Tenure].[All]" dimensionUniqueName="[vw_HighValueRiskCustomers]" displayFolder="" count="0" memberValueDatatype="20" unbalanced="0"/>
    <cacheHierarchy uniqueName="[vw_HighValueRiskCustomers].[MonthlyCharges]" caption="MonthlyCharges" attribute="1" defaultMemberUniqueName="[vw_HighValueRiskCustomers].[MonthlyCharges].[All]" allUniqueName="[vw_HighValueRiskCustomers].[MonthlyCharges].[All]" dimensionUniqueName="[vw_HighValueRiskCustomers]" displayFolder="" count="0" memberValueDatatype="5" unbalanced="0"/>
    <cacheHierarchy uniqueName="[vw_HighValueRiskCustomers].[ChurnStatus]" caption="ChurnStatus" attribute="1" defaultMemberUniqueName="[vw_HighValueRiskCustomers].[ChurnStatus].[All]" allUniqueName="[vw_HighValueRiskCustomers].[ChurnStatus].[All]" dimensionUniqueName="[vw_HighValueRiskCustomers]" displayFolder="" count="0" memberValueDatatype="130" unbalanced="0"/>
    <cacheHierarchy uniqueName="[vw_HighValueRiskCustomers].[RiskScore]" caption="RiskScore" attribute="1" defaultMemberUniqueName="[vw_HighValueRiskCustomers].[RiskScore].[All]" allUniqueName="[vw_HighValueRiskCustomers].[RiskScore].[All]" dimensionUniqueName="[vw_HighValueRiskCustomers]" displayFolder="" count="0" memberValueDatatype="20" unbalanced="0"/>
    <cacheHierarchy uniqueName="[vw_HighValueRiskCustomers].[RetentionRisk]" caption="RetentionRisk" attribute="1" defaultMemberUniqueName="[vw_HighValueRiskCustomers].[RetentionRisk].[All]" allUniqueName="[vw_HighValueRiskCustomers].[RetentionRisk].[All]" dimensionUniqueName="[vw_HighValueRiskCustomers]" displayFolder="" count="0" memberValueDatatype="130" unbalanced="0"/>
    <cacheHierarchy uniqueName="[vw_HighValueRiskCustomers].[EstimatedCustomerValue]" caption="EstimatedCustomerValue" attribute="1" defaultMemberUniqueName="[vw_HighValueRiskCustomers].[EstimatedCustomerValue].[All]" allUniqueName="[vw_HighValueRiskCustomers].[EstimatedCustomerValue].[All]" dimensionUniqueName="[vw_HighValueRiskCustomers]" displayFolder="" count="0" memberValueDatatype="5" unbalanced="0"/>
    <cacheHierarchy uniqueName="[Measures].[Count of CustomerID]" caption="Count of CustomerID" measure="1" displayFolder="" measureGroup="vw_CustomerChurnAnalysis" count="0">
      <extLst>
        <ext xmlns:x15="http://schemas.microsoft.com/office/spreadsheetml/2010/11/main" uri="{B97F6D7D-B522-45F9-BDA1-12C45D357490}">
          <x15:cacheHierarchy aggregatedColumn="8"/>
        </ext>
      </extLst>
    </cacheHierarchy>
    <cacheHierarchy uniqueName="[Measures].[Sum of MonthlyCharges]" caption="Sum of MonthlyCharges" measure="1" displayFolder="" measureGroup="vw_CustomerChurnAnalysis" count="0">
      <extLst>
        <ext xmlns:x15="http://schemas.microsoft.com/office/spreadsheetml/2010/11/main" uri="{B97F6D7D-B522-45F9-BDA1-12C45D357490}">
          <x15:cacheHierarchy aggregatedColumn="25"/>
        </ext>
      </extLst>
    </cacheHierarchy>
    <cacheHierarchy uniqueName="[Measures].[Average of MonthlyCharges]" caption="Average of MonthlyCharges" measure="1" displayFolder="" measureGroup="vw_CustomerChurnAnalysis" count="0">
      <extLst>
        <ext xmlns:x15="http://schemas.microsoft.com/office/spreadsheetml/2010/11/main" uri="{B97F6D7D-B522-45F9-BDA1-12C45D357490}">
          <x15:cacheHierarchy aggregatedColumn="25"/>
        </ext>
      </extLst>
    </cacheHierarchy>
    <cacheHierarchy uniqueName="[Measures].[Count of CustomerID 2]" caption="Count of CustomerID 2" measure="1" displayFolder="" measureGroup="vw_HighValueRiskCustomers" count="0">
      <extLst>
        <ext xmlns:x15="http://schemas.microsoft.com/office/spreadsheetml/2010/11/main" uri="{B97F6D7D-B522-45F9-BDA1-12C45D357490}">
          <x15:cacheHierarchy aggregatedColumn="39"/>
        </ext>
      </extLst>
    </cacheHierarchy>
    <cacheHierarchy uniqueName="[Measures].[Sum of EstimatedCustomerValue]" caption="Sum of EstimatedCustomerValue" measure="1" displayFolder="" measureGroup="vw_HighValueRiskCustomers" count="0">
      <extLst>
        <ext xmlns:x15="http://schemas.microsoft.com/office/spreadsheetml/2010/11/main" uri="{B97F6D7D-B522-45F9-BDA1-12C45D357490}">
          <x15:cacheHierarchy aggregatedColumn="46"/>
        </ext>
      </extLst>
    </cacheHierarchy>
    <cacheHierarchy uniqueName="[Measures].[Sum of Tenure]" caption="Sum of Tenure" measure="1" displayFolder="" measureGroup="vw_CustomerChurnAnalysis" count="0">
      <extLst>
        <ext xmlns:x15="http://schemas.microsoft.com/office/spreadsheetml/2010/11/main" uri="{B97F6D7D-B522-45F9-BDA1-12C45D357490}">
          <x15:cacheHierarchy aggregatedColumn="27"/>
        </ext>
      </extLst>
    </cacheHierarchy>
    <cacheHierarchy uniqueName="[Measures].[Average of Tenure]" caption="Average of Tenure" measure="1" displayFolder="" measureGroup="vw_CustomerChurnAnalysis" count="0">
      <extLst>
        <ext xmlns:x15="http://schemas.microsoft.com/office/spreadsheetml/2010/11/main" uri="{B97F6D7D-B522-45F9-BDA1-12C45D357490}">
          <x15:cacheHierarchy aggregatedColumn="27"/>
        </ext>
      </extLst>
    </cacheHierarchy>
    <cacheHierarchy uniqueName="[Measures].[Sum of ChurnRate]" caption="Sum of ChurnRate" measure="1" displayFolder="" measureGroup="vw_ChurnByContract" count="0">
      <extLst>
        <ext xmlns:x15="http://schemas.microsoft.com/office/spreadsheetml/2010/11/main" uri="{B97F6D7D-B522-45F9-BDA1-12C45D357490}">
          <x15:cacheHierarchy aggregatedColumn="3"/>
        </ext>
      </extLst>
    </cacheHierarchy>
    <cacheHierarchy uniqueName="[Measures].[Count of CustomerID 3]" caption="Count of CustomerID 3" measure="1" displayFolder="" measureGroup="vw_CustomerRisk" count="0">
      <extLst>
        <ext xmlns:x15="http://schemas.microsoft.com/office/spreadsheetml/2010/11/main" uri="{B97F6D7D-B522-45F9-BDA1-12C45D357490}">
          <x15:cacheHierarchy aggregatedColumn="30"/>
        </ext>
      </extLst>
    </cacheHierarchy>
    <cacheHierarchy uniqueName="[Measures].[Churn Rate]" caption="Churn Rate" measure="1" displayFolder="" measureGroup="vw_CustomerChurnAnalysis" count="0"/>
    <cacheHierarchy uniqueName="[Measures].[Contract Churn Rate]" caption="Contract Churn Rate" measure="1" displayFolder="" measureGroup="vw_ChurnByContract" count="0"/>
    <cacheHierarchy uniqueName="[Measures].[Customer Churn Rate]" caption="Customer Churn Rate" measure="1" displayFolder="" measureGroup="vw_CustomerChurnAnalysis" count="0" oneField="1">
      <fieldsUsage count="1">
        <fieldUsage x="1"/>
      </fieldsUsage>
    </cacheHierarchy>
    <cacheHierarchy uniqueName="[Measures].[Revenue Lost]" caption="Revenue Lost" measure="1" displayFolder="" measureGroup="vw_CustomerChurnAnalysis" count="0"/>
    <cacheHierarchy uniqueName="[Measures].[High-Value At-Risk Customers]" caption="High-Value At-Risk Customers" measure="1" displayFolder="" measureGroup="vw_CustomerChurnAnalysis" count="0"/>
    <cacheHierarchy uniqueName="[Measures].[Estimated Value At Risk]" caption="Estimated Value At Risk" measure="1" displayFolder="" measureGroup="vw_CustomerChurnAnalysis" count="0"/>
    <cacheHierarchy uniqueName="[Measures].[High Risk Customers]" caption="High Risk Customers" measure="1" displayFolder="" measureGroup="vw_CustomerChurnAnalysis" count="0"/>
    <cacheHierarchy uniqueName="[Measures].[Medium Risk Customers]" caption="Medium Risk Customers" measure="1" displayFolder="" measureGroup="vw_CustomerChurnAnalysis" count="0"/>
    <cacheHierarchy uniqueName="[Measures].[Low Risk Customers]" caption="Low Risk Customers" measure="1" displayFolder="" measureGroup="vw_CustomerChurnAnalysis" count="0"/>
    <cacheHierarchy uniqueName="[Measures].[__XL_Count vw_ChurnByContract]" caption="__XL_Count vw_ChurnByContract" measure="1" displayFolder="" measureGroup="vw_ChurnByContract" count="0" hidden="1"/>
    <cacheHierarchy uniqueName="[Measures].[__XL_Count vw_ChurnByTenure]" caption="__XL_Count vw_ChurnByTenure" measure="1" displayFolder="" measureGroup="vw_ChurnByTenure" count="0" hidden="1"/>
    <cacheHierarchy uniqueName="[Measures].[__XL_Count vw_CustomerChurnAnalysis]" caption="__XL_Count vw_CustomerChurnAnalysis" measure="1" displayFolder="" measureGroup="vw_CustomerChurnAnalysis" count="0" hidden="1"/>
    <cacheHierarchy uniqueName="[Measures].[__XL_Count vw_CustomerRisk]" caption="__XL_Count vw_CustomerRisk" measure="1" displayFolder="" measureGroup="vw_CustomerRisk" count="0" hidden="1"/>
    <cacheHierarchy uniqueName="[Measures].[__XL_Count vw_HighValueRiskCustomers]" caption="__XL_Count vw_HighValueRiskCustomers" measure="1" displayFolder="" measureGroup="vw_HighValueRiskCustomers" count="0" hidden="1"/>
    <cacheHierarchy uniqueName="[Measures].[__No measures defined]" caption="__No measures defined" measure="1" displayFolder="" count="0" hidden="1"/>
  </cacheHierarchies>
  <kpis count="0"/>
  <dimensions count="6">
    <dimension measure="1" name="Measures" uniqueName="[Measures]" caption="Measures"/>
    <dimension name="vw_ChurnByContract" uniqueName="[vw_ChurnByContract]" caption="vw_ChurnByContract"/>
    <dimension name="vw_ChurnByTenure" uniqueName="[vw_ChurnByTenure]" caption="vw_ChurnByTenure"/>
    <dimension name="vw_CustomerChurnAnalysis" uniqueName="[vw_CustomerChurnAnalysis]" caption="vw_CustomerChurnAnalysis"/>
    <dimension name="vw_CustomerRisk" uniqueName="[vw_CustomerRisk]" caption="vw_CustomerRisk"/>
    <dimension name="vw_HighValueRiskCustomers" uniqueName="[vw_HighValueRiskCustomers]" caption="vw_HighValueRiskCustomers"/>
  </dimensions>
  <measureGroups count="5">
    <measureGroup name="vw_ChurnByContract" caption="vw_ChurnByContract"/>
    <measureGroup name="vw_ChurnByTenure" caption="vw_ChurnByTenure"/>
    <measureGroup name="vw_CustomerChurnAnalysis" caption="vw_CustomerChurnAnalysis"/>
    <measureGroup name="vw_CustomerRisk" caption="vw_CustomerRisk"/>
    <measureGroup name="vw_HighValueRiskCustomers" caption="vw_HighValueRiskCustomers"/>
  </measureGroups>
  <maps count="5">
    <map measureGroup="0" dimension="1"/>
    <map measureGroup="1" dimension="2"/>
    <map measureGroup="2" dimension="3"/>
    <map measureGroup="3" dimension="4"/>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HILPA PATEL" refreshedDate="46279.666115972221" backgroundQuery="1" createdVersion="8" refreshedVersion="8" minRefreshableVersion="3" recordCount="0" supportSubquery="1" supportAdvancedDrill="1" xr:uid="{5F9BF1A0-C5E7-4700-BE4D-64A9B153165B}">
  <cacheSource type="external" connectionId="7"/>
  <cacheFields count="4">
    <cacheField name="[Measures].[High Risk Customers]" caption="High Risk Customers" numFmtId="0" hierarchy="62" level="32767"/>
    <cacheField name="[Measures].[Medium Risk Customers]" caption="Medium Risk Customers" numFmtId="0" hierarchy="63" level="32767"/>
    <cacheField name="[Measures].[Low Risk Customers]" caption="Low Risk Customers" numFmtId="0" hierarchy="64" level="32767"/>
    <cacheField name="[vw_CustomerChurnAnalysis].[PaymentMethod].[PaymentMethod]" caption="PaymentMethod" numFmtId="0" hierarchy="24" level="1">
      <sharedItems containsSemiMixedTypes="0" containsNonDate="0" containsString="0"/>
    </cacheField>
  </cacheFields>
  <cacheHierarchies count="71">
    <cacheHierarchy uniqueName="[vw_ChurnByContract].[Contract]" caption="Contract" attribute="1" defaultMemberUniqueName="[vw_ChurnByContract].[Contract].[All]" allUniqueName="[vw_ChurnByContract].[Contract].[All]" dimensionUniqueName="[vw_ChurnByContract]" displayFolder="" count="0" memberValueDatatype="130" unbalanced="0"/>
    <cacheHierarchy uniqueName="[vw_ChurnByContract].[TotalCustomers]" caption="TotalCustomers" attribute="1" defaultMemberUniqueName="[vw_ChurnByContract].[TotalCustomers].[All]" allUniqueName="[vw_ChurnByContract].[TotalCustomers].[All]" dimensionUniqueName="[vw_ChurnByContract]" displayFolder="" count="0" memberValueDatatype="20" unbalanced="0"/>
    <cacheHierarchy uniqueName="[vw_ChurnByContract].[ChurnedCustomers]" caption="ChurnedCustomers" attribute="1" defaultMemberUniqueName="[vw_ChurnByContract].[ChurnedCustomers].[All]" allUniqueName="[vw_ChurnByContract].[ChurnedCustomers].[All]" dimensionUniqueName="[vw_ChurnByContract]" displayFolder="" count="0" memberValueDatatype="20" unbalanced="0"/>
    <cacheHierarchy uniqueName="[vw_ChurnByContract].[ChurnRate]" caption="ChurnRate" attribute="1" defaultMemberUniqueName="[vw_ChurnByContract].[ChurnRate].[All]" allUniqueName="[vw_ChurnByContract].[ChurnRate].[All]" dimensionUniqueName="[vw_ChurnByContract]" displayFolder="" count="0" memberValueDatatype="5" unbalanced="0"/>
    <cacheHierarchy uniqueName="[vw_ChurnByTenure].[TenureGroup]" caption="TenureGroup" attribute="1" defaultMemberUniqueName="[vw_ChurnByTenure].[TenureGroup].[All]" allUniqueName="[vw_ChurnByTenure].[TenureGroup].[All]" dimensionUniqueName="[vw_ChurnByTenure]" displayFolder="" count="0" memberValueDatatype="130" unbalanced="0"/>
    <cacheHierarchy uniqueName="[vw_ChurnByTenure].[TotalCustomers]" caption="TotalCustomers" attribute="1" defaultMemberUniqueName="[vw_ChurnByTenure].[TotalCustomers].[All]" allUniqueName="[vw_ChurnByTenure].[TotalCustomers].[All]" dimensionUniqueName="[vw_ChurnByTenure]" displayFolder="" count="0" memberValueDatatype="20" unbalanced="0"/>
    <cacheHierarchy uniqueName="[vw_ChurnByTenure].[ChurnedCustomers]" caption="ChurnedCustomers" attribute="1" defaultMemberUniqueName="[vw_ChurnByTenure].[ChurnedCustomers].[All]" allUniqueName="[vw_ChurnByTenure].[ChurnedCustomers].[All]" dimensionUniqueName="[vw_ChurnByTenure]" displayFolder="" count="0" memberValueDatatype="20" unbalanced="0"/>
    <cacheHierarchy uniqueName="[vw_ChurnByTenure].[ChurnRate]" caption="ChurnRate" attribute="1" defaultMemberUniqueName="[vw_ChurnByTenure].[ChurnRate].[All]" allUniqueName="[vw_ChurnByTenure].[ChurnRate].[All]" dimensionUniqueName="[vw_ChurnByTenure]" displayFolder="" count="0" memberValueDatatype="5" unbalanced="0"/>
    <cacheHierarchy uniqueName="[vw_CustomerChurnAnalysis].[CustomerID]" caption="CustomerID" attribute="1" defaultMemberUniqueName="[vw_CustomerChurnAnalysis].[CustomerID].[All]" allUniqueName="[vw_CustomerChurnAnalysis].[CustomerID].[All]" dimensionUniqueName="[vw_CustomerChurnAnalysis]" displayFolder="" count="0" memberValueDatatype="130" unbalanced="0"/>
    <cacheHierarchy uniqueName="[vw_CustomerChurnAnalysis].[Gender]" caption="Gender" attribute="1" defaultMemberUniqueName="[vw_CustomerChurnAnalysis].[Gender].[All]" allUniqueName="[vw_CustomerChurnAnalysis].[Gender].[All]" dimensionUniqueName="[vw_CustomerChurnAnalysis]" displayFolder="" count="2" memberValueDatatype="130" unbalanced="0"/>
    <cacheHierarchy uniqueName="[vw_CustomerChurnAnalysis].[SeniorCitizen]" caption="SeniorCitizen" attribute="1" defaultMemberUniqueName="[vw_CustomerChurnAnalysis].[SeniorCitizen].[All]" allUniqueName="[vw_CustomerChurnAnalysis].[SeniorCitizen].[All]" dimensionUniqueName="[vw_CustomerChurnAnalysis]" displayFolder="" count="2" memberValueDatatype="11" unbalanced="0"/>
    <cacheHierarchy uniqueName="[vw_CustomerChurnAnalysis].[Partner]" caption="Partner" attribute="1" defaultMemberUniqueName="[vw_CustomerChurnAnalysis].[Partner].[All]" allUniqueName="[vw_CustomerChurnAnalysis].[Partner].[All]" dimensionUniqueName="[vw_CustomerChurnAnalysis]" displayFolder="" count="0" memberValueDatatype="130" unbalanced="0"/>
    <cacheHierarchy uniqueName="[vw_CustomerChurnAnalysis].[Dependents]" caption="Dependents" attribute="1" defaultMemberUniqueName="[vw_CustomerChurnAnalysis].[Dependents].[All]" allUniqueName="[vw_CustomerChurnAnalysis].[Dependents].[All]" dimensionUniqueName="[vw_CustomerChurnAnalysis]" displayFolder="" count="0" memberValueDatatype="130" unbalanced="0"/>
    <cacheHierarchy uniqueName="[vw_CustomerChurnAnalysis].[PhoneService]" caption="PhoneService" attribute="1" defaultMemberUniqueName="[vw_CustomerChurnAnalysis].[PhoneService].[All]" allUniqueName="[vw_CustomerChurnAnalysis].[PhoneService].[All]" dimensionUniqueName="[vw_CustomerChurnAnalysis]" displayFolder="" count="0" memberValueDatatype="130" unbalanced="0"/>
    <cacheHierarchy uniqueName="[vw_CustomerChurnAnalysis].[MultipleLines]" caption="MultipleLines" attribute="1" defaultMemberUniqueName="[vw_CustomerChurnAnalysis].[MultipleLines].[All]" allUniqueName="[vw_CustomerChurnAnalysis].[MultipleLines].[All]" dimensionUniqueName="[vw_CustomerChurnAnalysis]" displayFolder="" count="0" memberValueDatatype="130" unbalanced="0"/>
    <cacheHierarchy uniqueName="[vw_CustomerChurnAnalysis].[InternetService]" caption="InternetService" attribute="1" defaultMemberUniqueName="[vw_CustomerChurnAnalysis].[InternetService].[All]" allUniqueName="[vw_CustomerChurnAnalysis].[InternetService].[All]" dimensionUniqueName="[vw_CustomerChurnAnalysis]" displayFolder="" count="2" memberValueDatatype="130" unbalanced="0"/>
    <cacheHierarchy uniqueName="[vw_CustomerChurnAnalysis].[OnlineSecurity]" caption="OnlineSecurity" attribute="1" defaultMemberUniqueName="[vw_CustomerChurnAnalysis].[OnlineSecurity].[All]" allUniqueName="[vw_CustomerChurnAnalysis].[OnlineSecurity].[All]" dimensionUniqueName="[vw_CustomerChurnAnalysis]" displayFolder="" count="0" memberValueDatatype="130" unbalanced="0"/>
    <cacheHierarchy uniqueName="[vw_CustomerChurnAnalysis].[OnlineBackup]" caption="OnlineBackup" attribute="1" defaultMemberUniqueName="[vw_CustomerChurnAnalysis].[OnlineBackup].[All]" allUniqueName="[vw_CustomerChurnAnalysis].[OnlineBackup].[All]" dimensionUniqueName="[vw_CustomerChurnAnalysis]" displayFolder="" count="0" memberValueDatatype="130" unbalanced="0"/>
    <cacheHierarchy uniqueName="[vw_CustomerChurnAnalysis].[DeviceProtection]" caption="DeviceProtection" attribute="1" defaultMemberUniqueName="[vw_CustomerChurnAnalysis].[DeviceProtection].[All]" allUniqueName="[vw_CustomerChurnAnalysis].[DeviceProtection].[All]" dimensionUniqueName="[vw_CustomerChurnAnalysis]" displayFolder="" count="0" memberValueDatatype="130" unbalanced="0"/>
    <cacheHierarchy uniqueName="[vw_CustomerChurnAnalysis].[TechSupport]" caption="TechSupport" attribute="1" defaultMemberUniqueName="[vw_CustomerChurnAnalysis].[TechSupport].[All]" allUniqueName="[vw_CustomerChurnAnalysis].[TechSupport].[All]" dimensionUniqueName="[vw_CustomerChurnAnalysis]" displayFolder="" count="0" memberValueDatatype="130" unbalanced="0"/>
    <cacheHierarchy uniqueName="[vw_CustomerChurnAnalysis].[StreamingTV]" caption="StreamingTV" attribute="1" defaultMemberUniqueName="[vw_CustomerChurnAnalysis].[StreamingTV].[All]" allUniqueName="[vw_CustomerChurnAnalysis].[StreamingTV].[All]" dimensionUniqueName="[vw_CustomerChurnAnalysis]" displayFolder="" count="0" memberValueDatatype="130" unbalanced="0"/>
    <cacheHierarchy uniqueName="[vw_CustomerChurnAnalysis].[StreamingMovies]" caption="StreamingMovies" attribute="1" defaultMemberUniqueName="[vw_CustomerChurnAnalysis].[StreamingMovies].[All]" allUniqueName="[vw_CustomerChurnAnalysis].[StreamingMovies].[All]" dimensionUniqueName="[vw_CustomerChurnAnalysis]" displayFolder="" count="0" memberValueDatatype="130" unbalanced="0"/>
    <cacheHierarchy uniqueName="[vw_CustomerChurnAnalysis].[Contract]" caption="Contract" attribute="1" defaultMemberUniqueName="[vw_CustomerChurnAnalysis].[Contract].[All]" allUniqueName="[vw_CustomerChurnAnalysis].[Contract].[All]" dimensionUniqueName="[vw_CustomerChurnAnalysis]" displayFolder="" count="2" memberValueDatatype="130" unbalanced="0"/>
    <cacheHierarchy uniqueName="[vw_CustomerChurnAnalysis].[PaperlessBilling]" caption="PaperlessBilling" attribute="1" defaultMemberUniqueName="[vw_CustomerChurnAnalysis].[PaperlessBilling].[All]" allUniqueName="[vw_CustomerChurnAnalysis].[PaperlessBilling].[All]" dimensionUniqueName="[vw_CustomerChurnAnalysis]" displayFolder="" count="0" memberValueDatatype="130" unbalanced="0"/>
    <cacheHierarchy uniqueName="[vw_CustomerChurnAnalysis].[PaymentMethod]" caption="PaymentMethod" attribute="1" defaultMemberUniqueName="[vw_CustomerChurnAnalysis].[PaymentMethod].[All]" allUniqueName="[vw_CustomerChurnAnalysis].[PaymentMethod].[All]" dimensionUniqueName="[vw_CustomerChurnAnalysis]" displayFolder="" count="2" memberValueDatatype="130" unbalanced="0">
      <fieldsUsage count="2">
        <fieldUsage x="-1"/>
        <fieldUsage x="3"/>
      </fieldsUsage>
    </cacheHierarchy>
    <cacheHierarchy uniqueName="[vw_CustomerChurnAnalysis].[MonthlyCharges]" caption="MonthlyCharges" attribute="1" defaultMemberUniqueName="[vw_CustomerChurnAnalysis].[MonthlyCharges].[All]" allUniqueName="[vw_CustomerChurnAnalysis].[MonthlyCharges].[All]" dimensionUniqueName="[vw_CustomerChurnAnalysis]" displayFolder="" count="0" memberValueDatatype="5" unbalanced="0"/>
    <cacheHierarchy uniqueName="[vw_CustomerChurnAnalysis].[TotalCharges]" caption="TotalCharges" attribute="1" defaultMemberUniqueName="[vw_CustomerChurnAnalysis].[TotalCharges].[All]" allUniqueName="[vw_CustomerChurnAnalysis].[TotalCharges].[All]" dimensionUniqueName="[vw_CustomerChurnAnalysis]" displayFolder="" count="0" memberValueDatatype="5" unbalanced="0"/>
    <cacheHierarchy uniqueName="[vw_CustomerChurnAnalysis].[Tenure]" caption="Tenure" attribute="1" defaultMemberUniqueName="[vw_CustomerChurnAnalysis].[Tenure].[All]" allUniqueName="[vw_CustomerChurnAnalysis].[Tenure].[All]" dimensionUniqueName="[vw_CustomerChurnAnalysis]" displayFolder="" count="0" memberValueDatatype="20" unbalanced="0"/>
    <cacheHierarchy uniqueName="[vw_CustomerChurnAnalysis].[Churn]" caption="Churn" attribute="1" defaultMemberUniqueName="[vw_CustomerChurnAnalysis].[Churn].[All]" allUniqueName="[vw_CustomerChurnAnalysis].[Churn].[All]" dimensionUniqueName="[vw_CustomerChurnAnalysis]" displayFolder="" count="0" memberValueDatatype="130" unbalanced="0"/>
    <cacheHierarchy uniqueName="[vw_CustomerChurnAnalysis].[Monthly Charge Band]" caption="Monthly Charge Band" attribute="1" defaultMemberUniqueName="[vw_CustomerChurnAnalysis].[Monthly Charge Band].[All]" allUniqueName="[vw_CustomerChurnAnalysis].[Monthly Charge Band].[All]" dimensionUniqueName="[vw_CustomerChurnAnalysis]" displayFolder="" count="0" memberValueDatatype="130" unbalanced="0"/>
    <cacheHierarchy uniqueName="[vw_CustomerRisk].[CustomerID]" caption="CustomerID" attribute="1" defaultMemberUniqueName="[vw_CustomerRisk].[CustomerID].[All]" allUniqueName="[vw_CustomerRisk].[CustomerID].[All]" dimensionUniqueName="[vw_CustomerRisk]" displayFolder="" count="0" memberValueDatatype="130" unbalanced="0"/>
    <cacheHierarchy uniqueName="[vw_CustomerRisk].[Contract]" caption="Contract" attribute="1" defaultMemberUniqueName="[vw_CustomerRisk].[Contract].[All]" allUniqueName="[vw_CustomerRisk].[Contract].[All]" dimensionUniqueName="[vw_CustomerRisk]" displayFolder="" count="0" memberValueDatatype="130" unbalanced="0"/>
    <cacheHierarchy uniqueName="[vw_CustomerRisk].[Tenure]" caption="Tenure" attribute="1" defaultMemberUniqueName="[vw_CustomerRisk].[Tenure].[All]" allUniqueName="[vw_CustomerRisk].[Tenure].[All]" dimensionUniqueName="[vw_CustomerRisk]" displayFolder="" count="0" memberValueDatatype="20" unbalanced="0"/>
    <cacheHierarchy uniqueName="[vw_CustomerRisk].[MonthlyCharges]" caption="MonthlyCharges" attribute="1" defaultMemberUniqueName="[vw_CustomerRisk].[MonthlyCharges].[All]" allUniqueName="[vw_CustomerRisk].[MonthlyCharges].[All]" dimensionUniqueName="[vw_CustomerRisk]" displayFolder="" count="0" memberValueDatatype="5" unbalanced="0"/>
    <cacheHierarchy uniqueName="[vw_CustomerRisk].[Churn]" caption="Churn" attribute="1" defaultMemberUniqueName="[vw_CustomerRisk].[Churn].[All]" allUniqueName="[vw_CustomerRisk].[Churn].[All]" dimensionUniqueName="[vw_CustomerRisk]" displayFolder="" count="0" memberValueDatatype="130" unbalanced="0"/>
    <cacheHierarchy uniqueName="[vw_CustomerRisk].[ChurnStatus]" caption="ChurnStatus" attribute="1" defaultMemberUniqueName="[vw_CustomerRisk].[ChurnStatus].[All]" allUniqueName="[vw_CustomerRisk].[ChurnStatus].[All]" dimensionUniqueName="[vw_CustomerRisk]" displayFolder="" count="0" memberValueDatatype="130" unbalanced="0"/>
    <cacheHierarchy uniqueName="[vw_CustomerRisk].[RiskScore]" caption="RiskScore" attribute="1" defaultMemberUniqueName="[vw_CustomerRisk].[RiskScore].[All]" allUniqueName="[vw_CustomerRisk].[RiskScore].[All]" dimensionUniqueName="[vw_CustomerRisk]" displayFolder="" count="0" memberValueDatatype="20" unbalanced="0"/>
    <cacheHierarchy uniqueName="[vw_CustomerRisk].[RetentionRisk]" caption="RetentionRisk" attribute="1" defaultMemberUniqueName="[vw_CustomerRisk].[RetentionRisk].[All]" allUniqueName="[vw_CustomerRisk].[RetentionRisk].[All]" dimensionUniqueName="[vw_CustomerRisk]" displayFolder="" count="0" memberValueDatatype="130" unbalanced="0"/>
    <cacheHierarchy uniqueName="[vw_CustomerRisk].[EstimatedCustomerValue]" caption="EstimatedCustomerValue" attribute="1" defaultMemberUniqueName="[vw_CustomerRisk].[EstimatedCustomerValue].[All]" allUniqueName="[vw_CustomerRisk].[EstimatedCustomerValue].[All]" dimensionUniqueName="[vw_CustomerRisk]" displayFolder="" count="0" memberValueDatatype="5" unbalanced="0"/>
    <cacheHierarchy uniqueName="[vw_HighValueRiskCustomers].[CustomerID]" caption="CustomerID" attribute="1" defaultMemberUniqueName="[vw_HighValueRiskCustomers].[CustomerID].[All]" allUniqueName="[vw_HighValueRiskCustomers].[CustomerID].[All]" dimensionUniqueName="[vw_HighValueRiskCustomers]" displayFolder="" count="0" memberValueDatatype="130" unbalanced="0"/>
    <cacheHierarchy uniqueName="[vw_HighValueRiskCustomers].[Contract]" caption="Contract" attribute="1" defaultMemberUniqueName="[vw_HighValueRiskCustomers].[Contract].[All]" allUniqueName="[vw_HighValueRiskCustomers].[Contract].[All]" dimensionUniqueName="[vw_HighValueRiskCustomers]" displayFolder="" count="0" memberValueDatatype="130" unbalanced="0"/>
    <cacheHierarchy uniqueName="[vw_HighValueRiskCustomers].[Tenure]" caption="Tenure" attribute="1" defaultMemberUniqueName="[vw_HighValueRiskCustomers].[Tenure].[All]" allUniqueName="[vw_HighValueRiskCustomers].[Tenure].[All]" dimensionUniqueName="[vw_HighValueRiskCustomers]" displayFolder="" count="0" memberValueDatatype="20" unbalanced="0"/>
    <cacheHierarchy uniqueName="[vw_HighValueRiskCustomers].[MonthlyCharges]" caption="MonthlyCharges" attribute="1" defaultMemberUniqueName="[vw_HighValueRiskCustomers].[MonthlyCharges].[All]" allUniqueName="[vw_HighValueRiskCustomers].[MonthlyCharges].[All]" dimensionUniqueName="[vw_HighValueRiskCustomers]" displayFolder="" count="0" memberValueDatatype="5" unbalanced="0"/>
    <cacheHierarchy uniqueName="[vw_HighValueRiskCustomers].[ChurnStatus]" caption="ChurnStatus" attribute="1" defaultMemberUniqueName="[vw_HighValueRiskCustomers].[ChurnStatus].[All]" allUniqueName="[vw_HighValueRiskCustomers].[ChurnStatus].[All]" dimensionUniqueName="[vw_HighValueRiskCustomers]" displayFolder="" count="0" memberValueDatatype="130" unbalanced="0"/>
    <cacheHierarchy uniqueName="[vw_HighValueRiskCustomers].[RiskScore]" caption="RiskScore" attribute="1" defaultMemberUniqueName="[vw_HighValueRiskCustomers].[RiskScore].[All]" allUniqueName="[vw_HighValueRiskCustomers].[RiskScore].[All]" dimensionUniqueName="[vw_HighValueRiskCustomers]" displayFolder="" count="0" memberValueDatatype="20" unbalanced="0"/>
    <cacheHierarchy uniqueName="[vw_HighValueRiskCustomers].[RetentionRisk]" caption="RetentionRisk" attribute="1" defaultMemberUniqueName="[vw_HighValueRiskCustomers].[RetentionRisk].[All]" allUniqueName="[vw_HighValueRiskCustomers].[RetentionRisk].[All]" dimensionUniqueName="[vw_HighValueRiskCustomers]" displayFolder="" count="0" memberValueDatatype="130" unbalanced="0"/>
    <cacheHierarchy uniqueName="[vw_HighValueRiskCustomers].[EstimatedCustomerValue]" caption="EstimatedCustomerValue" attribute="1" defaultMemberUniqueName="[vw_HighValueRiskCustomers].[EstimatedCustomerValue].[All]" allUniqueName="[vw_HighValueRiskCustomers].[EstimatedCustomerValue].[All]" dimensionUniqueName="[vw_HighValueRiskCustomers]" displayFolder="" count="0" memberValueDatatype="5" unbalanced="0"/>
    <cacheHierarchy uniqueName="[Measures].[Count of CustomerID]" caption="Count of CustomerID" measure="1" displayFolder="" measureGroup="vw_CustomerChurnAnalysis" count="0">
      <extLst>
        <ext xmlns:x15="http://schemas.microsoft.com/office/spreadsheetml/2010/11/main" uri="{B97F6D7D-B522-45F9-BDA1-12C45D357490}">
          <x15:cacheHierarchy aggregatedColumn="8"/>
        </ext>
      </extLst>
    </cacheHierarchy>
    <cacheHierarchy uniqueName="[Measures].[Sum of MonthlyCharges]" caption="Sum of MonthlyCharges" measure="1" displayFolder="" measureGroup="vw_CustomerChurnAnalysis" count="0">
      <extLst>
        <ext xmlns:x15="http://schemas.microsoft.com/office/spreadsheetml/2010/11/main" uri="{B97F6D7D-B522-45F9-BDA1-12C45D357490}">
          <x15:cacheHierarchy aggregatedColumn="25"/>
        </ext>
      </extLst>
    </cacheHierarchy>
    <cacheHierarchy uniqueName="[Measures].[Average of MonthlyCharges]" caption="Average of MonthlyCharges" measure="1" displayFolder="" measureGroup="vw_CustomerChurnAnalysis" count="0">
      <extLst>
        <ext xmlns:x15="http://schemas.microsoft.com/office/spreadsheetml/2010/11/main" uri="{B97F6D7D-B522-45F9-BDA1-12C45D357490}">
          <x15:cacheHierarchy aggregatedColumn="25"/>
        </ext>
      </extLst>
    </cacheHierarchy>
    <cacheHierarchy uniqueName="[Measures].[Count of CustomerID 2]" caption="Count of CustomerID 2" measure="1" displayFolder="" measureGroup="vw_HighValueRiskCustomers" count="0">
      <extLst>
        <ext xmlns:x15="http://schemas.microsoft.com/office/spreadsheetml/2010/11/main" uri="{B97F6D7D-B522-45F9-BDA1-12C45D357490}">
          <x15:cacheHierarchy aggregatedColumn="39"/>
        </ext>
      </extLst>
    </cacheHierarchy>
    <cacheHierarchy uniqueName="[Measures].[Sum of EstimatedCustomerValue]" caption="Sum of EstimatedCustomerValue" measure="1" displayFolder="" measureGroup="vw_HighValueRiskCustomers" count="0">
      <extLst>
        <ext xmlns:x15="http://schemas.microsoft.com/office/spreadsheetml/2010/11/main" uri="{B97F6D7D-B522-45F9-BDA1-12C45D357490}">
          <x15:cacheHierarchy aggregatedColumn="46"/>
        </ext>
      </extLst>
    </cacheHierarchy>
    <cacheHierarchy uniqueName="[Measures].[Sum of Tenure]" caption="Sum of Tenure" measure="1" displayFolder="" measureGroup="vw_CustomerChurnAnalysis" count="0">
      <extLst>
        <ext xmlns:x15="http://schemas.microsoft.com/office/spreadsheetml/2010/11/main" uri="{B97F6D7D-B522-45F9-BDA1-12C45D357490}">
          <x15:cacheHierarchy aggregatedColumn="27"/>
        </ext>
      </extLst>
    </cacheHierarchy>
    <cacheHierarchy uniqueName="[Measures].[Average of Tenure]" caption="Average of Tenure" measure="1" displayFolder="" measureGroup="vw_CustomerChurnAnalysis" count="0">
      <extLst>
        <ext xmlns:x15="http://schemas.microsoft.com/office/spreadsheetml/2010/11/main" uri="{B97F6D7D-B522-45F9-BDA1-12C45D357490}">
          <x15:cacheHierarchy aggregatedColumn="27"/>
        </ext>
      </extLst>
    </cacheHierarchy>
    <cacheHierarchy uniqueName="[Measures].[Sum of ChurnRate]" caption="Sum of ChurnRate" measure="1" displayFolder="" measureGroup="vw_ChurnByContract" count="0">
      <extLst>
        <ext xmlns:x15="http://schemas.microsoft.com/office/spreadsheetml/2010/11/main" uri="{B97F6D7D-B522-45F9-BDA1-12C45D357490}">
          <x15:cacheHierarchy aggregatedColumn="3"/>
        </ext>
      </extLst>
    </cacheHierarchy>
    <cacheHierarchy uniqueName="[Measures].[Count of CustomerID 3]" caption="Count of CustomerID 3" measure="1" displayFolder="" measureGroup="vw_CustomerRisk" count="0">
      <extLst>
        <ext xmlns:x15="http://schemas.microsoft.com/office/spreadsheetml/2010/11/main" uri="{B97F6D7D-B522-45F9-BDA1-12C45D357490}">
          <x15:cacheHierarchy aggregatedColumn="30"/>
        </ext>
      </extLst>
    </cacheHierarchy>
    <cacheHierarchy uniqueName="[Measures].[Churn Rate]" caption="Churn Rate" measure="1" displayFolder="" measureGroup="vw_CustomerChurnAnalysis" count="0"/>
    <cacheHierarchy uniqueName="[Measures].[Contract Churn Rate]" caption="Contract Churn Rate" measure="1" displayFolder="" measureGroup="vw_ChurnByContract" count="0"/>
    <cacheHierarchy uniqueName="[Measures].[Customer Churn Rate]" caption="Customer Churn Rate" measure="1" displayFolder="" measureGroup="vw_CustomerChurnAnalysis" count="0"/>
    <cacheHierarchy uniqueName="[Measures].[Revenue Lost]" caption="Revenue Lost" measure="1" displayFolder="" measureGroup="vw_CustomerChurnAnalysis" count="0"/>
    <cacheHierarchy uniqueName="[Measures].[High-Value At-Risk Customers]" caption="High-Value At-Risk Customers" measure="1" displayFolder="" measureGroup="vw_CustomerChurnAnalysis" count="0"/>
    <cacheHierarchy uniqueName="[Measures].[Estimated Value At Risk]" caption="Estimated Value At Risk" measure="1" displayFolder="" measureGroup="vw_CustomerChurnAnalysis" count="0"/>
    <cacheHierarchy uniqueName="[Measures].[High Risk Customers]" caption="High Risk Customers" measure="1" displayFolder="" measureGroup="vw_CustomerChurnAnalysis" count="0" oneField="1">
      <fieldsUsage count="1">
        <fieldUsage x="0"/>
      </fieldsUsage>
    </cacheHierarchy>
    <cacheHierarchy uniqueName="[Measures].[Medium Risk Customers]" caption="Medium Risk Customers" measure="1" displayFolder="" measureGroup="vw_CustomerChurnAnalysis" count="0" oneField="1">
      <fieldsUsage count="1">
        <fieldUsage x="1"/>
      </fieldsUsage>
    </cacheHierarchy>
    <cacheHierarchy uniqueName="[Measures].[Low Risk Customers]" caption="Low Risk Customers" measure="1" displayFolder="" measureGroup="vw_CustomerChurnAnalysis" count="0" oneField="1">
      <fieldsUsage count="1">
        <fieldUsage x="2"/>
      </fieldsUsage>
    </cacheHierarchy>
    <cacheHierarchy uniqueName="[Measures].[__XL_Count vw_ChurnByContract]" caption="__XL_Count vw_ChurnByContract" measure="1" displayFolder="" measureGroup="vw_ChurnByContract" count="0" hidden="1"/>
    <cacheHierarchy uniqueName="[Measures].[__XL_Count vw_ChurnByTenure]" caption="__XL_Count vw_ChurnByTenure" measure="1" displayFolder="" measureGroup="vw_ChurnByTenure" count="0" hidden="1"/>
    <cacheHierarchy uniqueName="[Measures].[__XL_Count vw_CustomerChurnAnalysis]" caption="__XL_Count vw_CustomerChurnAnalysis" measure="1" displayFolder="" measureGroup="vw_CustomerChurnAnalysis" count="0" hidden="1"/>
    <cacheHierarchy uniqueName="[Measures].[__XL_Count vw_CustomerRisk]" caption="__XL_Count vw_CustomerRisk" measure="1" displayFolder="" measureGroup="vw_CustomerRisk" count="0" hidden="1"/>
    <cacheHierarchy uniqueName="[Measures].[__XL_Count vw_HighValueRiskCustomers]" caption="__XL_Count vw_HighValueRiskCustomers" measure="1" displayFolder="" measureGroup="vw_HighValueRiskCustomers" count="0" hidden="1"/>
    <cacheHierarchy uniqueName="[Measures].[__No measures defined]" caption="__No measures defined" measure="1" displayFolder="" count="0" hidden="1"/>
  </cacheHierarchies>
  <kpis count="0"/>
  <dimensions count="6">
    <dimension measure="1" name="Measures" uniqueName="[Measures]" caption="Measures"/>
    <dimension name="vw_ChurnByContract" uniqueName="[vw_ChurnByContract]" caption="vw_ChurnByContract"/>
    <dimension name="vw_ChurnByTenure" uniqueName="[vw_ChurnByTenure]" caption="vw_ChurnByTenure"/>
    <dimension name="vw_CustomerChurnAnalysis" uniqueName="[vw_CustomerChurnAnalysis]" caption="vw_CustomerChurnAnalysis"/>
    <dimension name="vw_CustomerRisk" uniqueName="[vw_CustomerRisk]" caption="vw_CustomerRisk"/>
    <dimension name="vw_HighValueRiskCustomers" uniqueName="[vw_HighValueRiskCustomers]" caption="vw_HighValueRiskCustomers"/>
  </dimensions>
  <measureGroups count="5">
    <measureGroup name="vw_ChurnByContract" caption="vw_ChurnByContract"/>
    <measureGroup name="vw_ChurnByTenure" caption="vw_ChurnByTenure"/>
    <measureGroup name="vw_CustomerChurnAnalysis" caption="vw_CustomerChurnAnalysis"/>
    <measureGroup name="vw_CustomerRisk" caption="vw_CustomerRisk"/>
    <measureGroup name="vw_HighValueRiskCustomers" caption="vw_HighValueRiskCustomers"/>
  </measureGroups>
  <maps count="5">
    <map measureGroup="0" dimension="1"/>
    <map measureGroup="1" dimension="2"/>
    <map measureGroup="2" dimension="3"/>
    <map measureGroup="3" dimension="4"/>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HILPA PATEL" refreshedDate="46279.66611273148" backgroundQuery="1" createdVersion="8" refreshedVersion="8" minRefreshableVersion="3" recordCount="0" supportSubquery="1" supportAdvancedDrill="1" xr:uid="{7697D65A-AAD7-425D-B7EF-63C68D9D4A56}">
  <cacheSource type="external" connectionId="7"/>
  <cacheFields count="2">
    <cacheField name="[vw_CustomerChurnAnalysis].[PaymentMethod].[PaymentMethod]" caption="PaymentMethod" numFmtId="0" hierarchy="24" level="1">
      <sharedItems count="4">
        <s v="Bank transfer (automatic)"/>
        <s v="Credit card (automatic)"/>
        <s v="Electronic check"/>
        <s v="Mailed check"/>
      </sharedItems>
    </cacheField>
    <cacheField name="[Measures].[Customer Churn Rate]" caption="Customer Churn Rate" numFmtId="0" hierarchy="58" level="32767"/>
  </cacheFields>
  <cacheHierarchies count="71">
    <cacheHierarchy uniqueName="[vw_ChurnByContract].[Contract]" caption="Contract" attribute="1" defaultMemberUniqueName="[vw_ChurnByContract].[Contract].[All]" allUniqueName="[vw_ChurnByContract].[Contract].[All]" dimensionUniqueName="[vw_ChurnByContract]" displayFolder="" count="0" memberValueDatatype="130" unbalanced="0"/>
    <cacheHierarchy uniqueName="[vw_ChurnByContract].[TotalCustomers]" caption="TotalCustomers" attribute="1" defaultMemberUniqueName="[vw_ChurnByContract].[TotalCustomers].[All]" allUniqueName="[vw_ChurnByContract].[TotalCustomers].[All]" dimensionUniqueName="[vw_ChurnByContract]" displayFolder="" count="0" memberValueDatatype="20" unbalanced="0"/>
    <cacheHierarchy uniqueName="[vw_ChurnByContract].[ChurnedCustomers]" caption="ChurnedCustomers" attribute="1" defaultMemberUniqueName="[vw_ChurnByContract].[ChurnedCustomers].[All]" allUniqueName="[vw_ChurnByContract].[ChurnedCustomers].[All]" dimensionUniqueName="[vw_ChurnByContract]" displayFolder="" count="0" memberValueDatatype="20" unbalanced="0"/>
    <cacheHierarchy uniqueName="[vw_ChurnByContract].[ChurnRate]" caption="ChurnRate" attribute="1" defaultMemberUniqueName="[vw_ChurnByContract].[ChurnRate].[All]" allUniqueName="[vw_ChurnByContract].[ChurnRate].[All]" dimensionUniqueName="[vw_ChurnByContract]" displayFolder="" count="0" memberValueDatatype="5" unbalanced="0"/>
    <cacheHierarchy uniqueName="[vw_ChurnByTenure].[TenureGroup]" caption="TenureGroup" attribute="1" defaultMemberUniqueName="[vw_ChurnByTenure].[TenureGroup].[All]" allUniqueName="[vw_ChurnByTenure].[TenureGroup].[All]" dimensionUniqueName="[vw_ChurnByTenure]" displayFolder="" count="0" memberValueDatatype="130" unbalanced="0"/>
    <cacheHierarchy uniqueName="[vw_ChurnByTenure].[TotalCustomers]" caption="TotalCustomers" attribute="1" defaultMemberUniqueName="[vw_ChurnByTenure].[TotalCustomers].[All]" allUniqueName="[vw_ChurnByTenure].[TotalCustomers].[All]" dimensionUniqueName="[vw_ChurnByTenure]" displayFolder="" count="0" memberValueDatatype="20" unbalanced="0"/>
    <cacheHierarchy uniqueName="[vw_ChurnByTenure].[ChurnedCustomers]" caption="ChurnedCustomers" attribute="1" defaultMemberUniqueName="[vw_ChurnByTenure].[ChurnedCustomers].[All]" allUniqueName="[vw_ChurnByTenure].[ChurnedCustomers].[All]" dimensionUniqueName="[vw_ChurnByTenure]" displayFolder="" count="0" memberValueDatatype="20" unbalanced="0"/>
    <cacheHierarchy uniqueName="[vw_ChurnByTenure].[ChurnRate]" caption="ChurnRate" attribute="1" defaultMemberUniqueName="[vw_ChurnByTenure].[ChurnRate].[All]" allUniqueName="[vw_ChurnByTenure].[ChurnRate].[All]" dimensionUniqueName="[vw_ChurnByTenure]" displayFolder="" count="0" memberValueDatatype="5" unbalanced="0"/>
    <cacheHierarchy uniqueName="[vw_CustomerChurnAnalysis].[CustomerID]" caption="CustomerID" attribute="1" defaultMemberUniqueName="[vw_CustomerChurnAnalysis].[CustomerID].[All]" allUniqueName="[vw_CustomerChurnAnalysis].[CustomerID].[All]" dimensionUniqueName="[vw_CustomerChurnAnalysis]" displayFolder="" count="0" memberValueDatatype="130" unbalanced="0"/>
    <cacheHierarchy uniqueName="[vw_CustomerChurnAnalysis].[Gender]" caption="Gender" attribute="1" defaultMemberUniqueName="[vw_CustomerChurnAnalysis].[Gender].[All]" allUniqueName="[vw_CustomerChurnAnalysis].[Gender].[All]" dimensionUniqueName="[vw_CustomerChurnAnalysis]" displayFolder="" count="2" memberValueDatatype="130" unbalanced="0"/>
    <cacheHierarchy uniqueName="[vw_CustomerChurnAnalysis].[SeniorCitizen]" caption="SeniorCitizen" attribute="1" defaultMemberUniqueName="[vw_CustomerChurnAnalysis].[SeniorCitizen].[All]" allUniqueName="[vw_CustomerChurnAnalysis].[SeniorCitizen].[All]" dimensionUniqueName="[vw_CustomerChurnAnalysis]" displayFolder="" count="2" memberValueDatatype="11" unbalanced="0"/>
    <cacheHierarchy uniqueName="[vw_CustomerChurnAnalysis].[Partner]" caption="Partner" attribute="1" defaultMemberUniqueName="[vw_CustomerChurnAnalysis].[Partner].[All]" allUniqueName="[vw_CustomerChurnAnalysis].[Partner].[All]" dimensionUniqueName="[vw_CustomerChurnAnalysis]" displayFolder="" count="0" memberValueDatatype="130" unbalanced="0"/>
    <cacheHierarchy uniqueName="[vw_CustomerChurnAnalysis].[Dependents]" caption="Dependents" attribute="1" defaultMemberUniqueName="[vw_CustomerChurnAnalysis].[Dependents].[All]" allUniqueName="[vw_CustomerChurnAnalysis].[Dependents].[All]" dimensionUniqueName="[vw_CustomerChurnAnalysis]" displayFolder="" count="0" memberValueDatatype="130" unbalanced="0"/>
    <cacheHierarchy uniqueName="[vw_CustomerChurnAnalysis].[PhoneService]" caption="PhoneService" attribute="1" defaultMemberUniqueName="[vw_CustomerChurnAnalysis].[PhoneService].[All]" allUniqueName="[vw_CustomerChurnAnalysis].[PhoneService].[All]" dimensionUniqueName="[vw_CustomerChurnAnalysis]" displayFolder="" count="0" memberValueDatatype="130" unbalanced="0"/>
    <cacheHierarchy uniqueName="[vw_CustomerChurnAnalysis].[MultipleLines]" caption="MultipleLines" attribute="1" defaultMemberUniqueName="[vw_CustomerChurnAnalysis].[MultipleLines].[All]" allUniqueName="[vw_CustomerChurnAnalysis].[MultipleLines].[All]" dimensionUniqueName="[vw_CustomerChurnAnalysis]" displayFolder="" count="0" memberValueDatatype="130" unbalanced="0"/>
    <cacheHierarchy uniqueName="[vw_CustomerChurnAnalysis].[InternetService]" caption="InternetService" attribute="1" defaultMemberUniqueName="[vw_CustomerChurnAnalysis].[InternetService].[All]" allUniqueName="[vw_CustomerChurnAnalysis].[InternetService].[All]" dimensionUniqueName="[vw_CustomerChurnAnalysis]" displayFolder="" count="2" memberValueDatatype="130" unbalanced="0"/>
    <cacheHierarchy uniqueName="[vw_CustomerChurnAnalysis].[OnlineSecurity]" caption="OnlineSecurity" attribute="1" defaultMemberUniqueName="[vw_CustomerChurnAnalysis].[OnlineSecurity].[All]" allUniqueName="[vw_CustomerChurnAnalysis].[OnlineSecurity].[All]" dimensionUniqueName="[vw_CustomerChurnAnalysis]" displayFolder="" count="0" memberValueDatatype="130" unbalanced="0"/>
    <cacheHierarchy uniqueName="[vw_CustomerChurnAnalysis].[OnlineBackup]" caption="OnlineBackup" attribute="1" defaultMemberUniqueName="[vw_CustomerChurnAnalysis].[OnlineBackup].[All]" allUniqueName="[vw_CustomerChurnAnalysis].[OnlineBackup].[All]" dimensionUniqueName="[vw_CustomerChurnAnalysis]" displayFolder="" count="0" memberValueDatatype="130" unbalanced="0"/>
    <cacheHierarchy uniqueName="[vw_CustomerChurnAnalysis].[DeviceProtection]" caption="DeviceProtection" attribute="1" defaultMemberUniqueName="[vw_CustomerChurnAnalysis].[DeviceProtection].[All]" allUniqueName="[vw_CustomerChurnAnalysis].[DeviceProtection].[All]" dimensionUniqueName="[vw_CustomerChurnAnalysis]" displayFolder="" count="0" memberValueDatatype="130" unbalanced="0"/>
    <cacheHierarchy uniqueName="[vw_CustomerChurnAnalysis].[TechSupport]" caption="TechSupport" attribute="1" defaultMemberUniqueName="[vw_CustomerChurnAnalysis].[TechSupport].[All]" allUniqueName="[vw_CustomerChurnAnalysis].[TechSupport].[All]" dimensionUniqueName="[vw_CustomerChurnAnalysis]" displayFolder="" count="0" memberValueDatatype="130" unbalanced="0"/>
    <cacheHierarchy uniqueName="[vw_CustomerChurnAnalysis].[StreamingTV]" caption="StreamingTV" attribute="1" defaultMemberUniqueName="[vw_CustomerChurnAnalysis].[StreamingTV].[All]" allUniqueName="[vw_CustomerChurnAnalysis].[StreamingTV].[All]" dimensionUniqueName="[vw_CustomerChurnAnalysis]" displayFolder="" count="0" memberValueDatatype="130" unbalanced="0"/>
    <cacheHierarchy uniqueName="[vw_CustomerChurnAnalysis].[StreamingMovies]" caption="StreamingMovies" attribute="1" defaultMemberUniqueName="[vw_CustomerChurnAnalysis].[StreamingMovies].[All]" allUniqueName="[vw_CustomerChurnAnalysis].[StreamingMovies].[All]" dimensionUniqueName="[vw_CustomerChurnAnalysis]" displayFolder="" count="0" memberValueDatatype="130" unbalanced="0"/>
    <cacheHierarchy uniqueName="[vw_CustomerChurnAnalysis].[Contract]" caption="Contract" attribute="1" defaultMemberUniqueName="[vw_CustomerChurnAnalysis].[Contract].[All]" allUniqueName="[vw_CustomerChurnAnalysis].[Contract].[All]" dimensionUniqueName="[vw_CustomerChurnAnalysis]" displayFolder="" count="2" memberValueDatatype="130" unbalanced="0"/>
    <cacheHierarchy uniqueName="[vw_CustomerChurnAnalysis].[PaperlessBilling]" caption="PaperlessBilling" attribute="1" defaultMemberUniqueName="[vw_CustomerChurnAnalysis].[PaperlessBilling].[All]" allUniqueName="[vw_CustomerChurnAnalysis].[PaperlessBilling].[All]" dimensionUniqueName="[vw_CustomerChurnAnalysis]" displayFolder="" count="0" memberValueDatatype="130" unbalanced="0"/>
    <cacheHierarchy uniqueName="[vw_CustomerChurnAnalysis].[PaymentMethod]" caption="PaymentMethod" attribute="1" defaultMemberUniqueName="[vw_CustomerChurnAnalysis].[PaymentMethod].[All]" allUniqueName="[vw_CustomerChurnAnalysis].[PaymentMethod].[All]" dimensionUniqueName="[vw_CustomerChurnAnalysis]" displayFolder="" count="2" memberValueDatatype="130" unbalanced="0">
      <fieldsUsage count="2">
        <fieldUsage x="-1"/>
        <fieldUsage x="0"/>
      </fieldsUsage>
    </cacheHierarchy>
    <cacheHierarchy uniqueName="[vw_CustomerChurnAnalysis].[MonthlyCharges]" caption="MonthlyCharges" attribute="1" defaultMemberUniqueName="[vw_CustomerChurnAnalysis].[MonthlyCharges].[All]" allUniqueName="[vw_CustomerChurnAnalysis].[MonthlyCharges].[All]" dimensionUniqueName="[vw_CustomerChurnAnalysis]" displayFolder="" count="0" memberValueDatatype="5" unbalanced="0"/>
    <cacheHierarchy uniqueName="[vw_CustomerChurnAnalysis].[TotalCharges]" caption="TotalCharges" attribute="1" defaultMemberUniqueName="[vw_CustomerChurnAnalysis].[TotalCharges].[All]" allUniqueName="[vw_CustomerChurnAnalysis].[TotalCharges].[All]" dimensionUniqueName="[vw_CustomerChurnAnalysis]" displayFolder="" count="0" memberValueDatatype="5" unbalanced="0"/>
    <cacheHierarchy uniqueName="[vw_CustomerChurnAnalysis].[Tenure]" caption="Tenure" attribute="1" defaultMemberUniqueName="[vw_CustomerChurnAnalysis].[Tenure].[All]" allUniqueName="[vw_CustomerChurnAnalysis].[Tenure].[All]" dimensionUniqueName="[vw_CustomerChurnAnalysis]" displayFolder="" count="0" memberValueDatatype="20" unbalanced="0"/>
    <cacheHierarchy uniqueName="[vw_CustomerChurnAnalysis].[Churn]" caption="Churn" attribute="1" defaultMemberUniqueName="[vw_CustomerChurnAnalysis].[Churn].[All]" allUniqueName="[vw_CustomerChurnAnalysis].[Churn].[All]" dimensionUniqueName="[vw_CustomerChurnAnalysis]" displayFolder="" count="0" memberValueDatatype="130" unbalanced="0"/>
    <cacheHierarchy uniqueName="[vw_CustomerChurnAnalysis].[Monthly Charge Band]" caption="Monthly Charge Band" attribute="1" defaultMemberUniqueName="[vw_CustomerChurnAnalysis].[Monthly Charge Band].[All]" allUniqueName="[vw_CustomerChurnAnalysis].[Monthly Charge Band].[All]" dimensionUniqueName="[vw_CustomerChurnAnalysis]" displayFolder="" count="0" memberValueDatatype="130" unbalanced="0"/>
    <cacheHierarchy uniqueName="[vw_CustomerRisk].[CustomerID]" caption="CustomerID" attribute="1" defaultMemberUniqueName="[vw_CustomerRisk].[CustomerID].[All]" allUniqueName="[vw_CustomerRisk].[CustomerID].[All]" dimensionUniqueName="[vw_CustomerRisk]" displayFolder="" count="0" memberValueDatatype="130" unbalanced="0"/>
    <cacheHierarchy uniqueName="[vw_CustomerRisk].[Contract]" caption="Contract" attribute="1" defaultMemberUniqueName="[vw_CustomerRisk].[Contract].[All]" allUniqueName="[vw_CustomerRisk].[Contract].[All]" dimensionUniqueName="[vw_CustomerRisk]" displayFolder="" count="0" memberValueDatatype="130" unbalanced="0"/>
    <cacheHierarchy uniqueName="[vw_CustomerRisk].[Tenure]" caption="Tenure" attribute="1" defaultMemberUniqueName="[vw_CustomerRisk].[Tenure].[All]" allUniqueName="[vw_CustomerRisk].[Tenure].[All]" dimensionUniqueName="[vw_CustomerRisk]" displayFolder="" count="0" memberValueDatatype="20" unbalanced="0"/>
    <cacheHierarchy uniqueName="[vw_CustomerRisk].[MonthlyCharges]" caption="MonthlyCharges" attribute="1" defaultMemberUniqueName="[vw_CustomerRisk].[MonthlyCharges].[All]" allUniqueName="[vw_CustomerRisk].[MonthlyCharges].[All]" dimensionUniqueName="[vw_CustomerRisk]" displayFolder="" count="0" memberValueDatatype="5" unbalanced="0"/>
    <cacheHierarchy uniqueName="[vw_CustomerRisk].[Churn]" caption="Churn" attribute="1" defaultMemberUniqueName="[vw_CustomerRisk].[Churn].[All]" allUniqueName="[vw_CustomerRisk].[Churn].[All]" dimensionUniqueName="[vw_CustomerRisk]" displayFolder="" count="0" memberValueDatatype="130" unbalanced="0"/>
    <cacheHierarchy uniqueName="[vw_CustomerRisk].[ChurnStatus]" caption="ChurnStatus" attribute="1" defaultMemberUniqueName="[vw_CustomerRisk].[ChurnStatus].[All]" allUniqueName="[vw_CustomerRisk].[ChurnStatus].[All]" dimensionUniqueName="[vw_CustomerRisk]" displayFolder="" count="0" memberValueDatatype="130" unbalanced="0"/>
    <cacheHierarchy uniqueName="[vw_CustomerRisk].[RiskScore]" caption="RiskScore" attribute="1" defaultMemberUniqueName="[vw_CustomerRisk].[RiskScore].[All]" allUniqueName="[vw_CustomerRisk].[RiskScore].[All]" dimensionUniqueName="[vw_CustomerRisk]" displayFolder="" count="0" memberValueDatatype="20" unbalanced="0"/>
    <cacheHierarchy uniqueName="[vw_CustomerRisk].[RetentionRisk]" caption="RetentionRisk" attribute="1" defaultMemberUniqueName="[vw_CustomerRisk].[RetentionRisk].[All]" allUniqueName="[vw_CustomerRisk].[RetentionRisk].[All]" dimensionUniqueName="[vw_CustomerRisk]" displayFolder="" count="0" memberValueDatatype="130" unbalanced="0"/>
    <cacheHierarchy uniqueName="[vw_CustomerRisk].[EstimatedCustomerValue]" caption="EstimatedCustomerValue" attribute="1" defaultMemberUniqueName="[vw_CustomerRisk].[EstimatedCustomerValue].[All]" allUniqueName="[vw_CustomerRisk].[EstimatedCustomerValue].[All]" dimensionUniqueName="[vw_CustomerRisk]" displayFolder="" count="0" memberValueDatatype="5" unbalanced="0"/>
    <cacheHierarchy uniqueName="[vw_HighValueRiskCustomers].[CustomerID]" caption="CustomerID" attribute="1" defaultMemberUniqueName="[vw_HighValueRiskCustomers].[CustomerID].[All]" allUniqueName="[vw_HighValueRiskCustomers].[CustomerID].[All]" dimensionUniqueName="[vw_HighValueRiskCustomers]" displayFolder="" count="0" memberValueDatatype="130" unbalanced="0"/>
    <cacheHierarchy uniqueName="[vw_HighValueRiskCustomers].[Contract]" caption="Contract" attribute="1" defaultMemberUniqueName="[vw_HighValueRiskCustomers].[Contract].[All]" allUniqueName="[vw_HighValueRiskCustomers].[Contract].[All]" dimensionUniqueName="[vw_HighValueRiskCustomers]" displayFolder="" count="0" memberValueDatatype="130" unbalanced="0"/>
    <cacheHierarchy uniqueName="[vw_HighValueRiskCustomers].[Tenure]" caption="Tenure" attribute="1" defaultMemberUniqueName="[vw_HighValueRiskCustomers].[Tenure].[All]" allUniqueName="[vw_HighValueRiskCustomers].[Tenure].[All]" dimensionUniqueName="[vw_HighValueRiskCustomers]" displayFolder="" count="0" memberValueDatatype="20" unbalanced="0"/>
    <cacheHierarchy uniqueName="[vw_HighValueRiskCustomers].[MonthlyCharges]" caption="MonthlyCharges" attribute="1" defaultMemberUniqueName="[vw_HighValueRiskCustomers].[MonthlyCharges].[All]" allUniqueName="[vw_HighValueRiskCustomers].[MonthlyCharges].[All]" dimensionUniqueName="[vw_HighValueRiskCustomers]" displayFolder="" count="0" memberValueDatatype="5" unbalanced="0"/>
    <cacheHierarchy uniqueName="[vw_HighValueRiskCustomers].[ChurnStatus]" caption="ChurnStatus" attribute="1" defaultMemberUniqueName="[vw_HighValueRiskCustomers].[ChurnStatus].[All]" allUniqueName="[vw_HighValueRiskCustomers].[ChurnStatus].[All]" dimensionUniqueName="[vw_HighValueRiskCustomers]" displayFolder="" count="0" memberValueDatatype="130" unbalanced="0"/>
    <cacheHierarchy uniqueName="[vw_HighValueRiskCustomers].[RiskScore]" caption="RiskScore" attribute="1" defaultMemberUniqueName="[vw_HighValueRiskCustomers].[RiskScore].[All]" allUniqueName="[vw_HighValueRiskCustomers].[RiskScore].[All]" dimensionUniqueName="[vw_HighValueRiskCustomers]" displayFolder="" count="0" memberValueDatatype="20" unbalanced="0"/>
    <cacheHierarchy uniqueName="[vw_HighValueRiskCustomers].[RetentionRisk]" caption="RetentionRisk" attribute="1" defaultMemberUniqueName="[vw_HighValueRiskCustomers].[RetentionRisk].[All]" allUniqueName="[vw_HighValueRiskCustomers].[RetentionRisk].[All]" dimensionUniqueName="[vw_HighValueRiskCustomers]" displayFolder="" count="0" memberValueDatatype="130" unbalanced="0"/>
    <cacheHierarchy uniqueName="[vw_HighValueRiskCustomers].[EstimatedCustomerValue]" caption="EstimatedCustomerValue" attribute="1" defaultMemberUniqueName="[vw_HighValueRiskCustomers].[EstimatedCustomerValue].[All]" allUniqueName="[vw_HighValueRiskCustomers].[EstimatedCustomerValue].[All]" dimensionUniqueName="[vw_HighValueRiskCustomers]" displayFolder="" count="0" memberValueDatatype="5" unbalanced="0"/>
    <cacheHierarchy uniqueName="[Measures].[Count of CustomerID]" caption="Count of CustomerID" measure="1" displayFolder="" measureGroup="vw_CustomerChurnAnalysis" count="0">
      <extLst>
        <ext xmlns:x15="http://schemas.microsoft.com/office/spreadsheetml/2010/11/main" uri="{B97F6D7D-B522-45F9-BDA1-12C45D357490}">
          <x15:cacheHierarchy aggregatedColumn="8"/>
        </ext>
      </extLst>
    </cacheHierarchy>
    <cacheHierarchy uniqueName="[Measures].[Sum of MonthlyCharges]" caption="Sum of MonthlyCharges" measure="1" displayFolder="" measureGroup="vw_CustomerChurnAnalysis" count="0">
      <extLst>
        <ext xmlns:x15="http://schemas.microsoft.com/office/spreadsheetml/2010/11/main" uri="{B97F6D7D-B522-45F9-BDA1-12C45D357490}">
          <x15:cacheHierarchy aggregatedColumn="25"/>
        </ext>
      </extLst>
    </cacheHierarchy>
    <cacheHierarchy uniqueName="[Measures].[Average of MonthlyCharges]" caption="Average of MonthlyCharges" measure="1" displayFolder="" measureGroup="vw_CustomerChurnAnalysis" count="0">
      <extLst>
        <ext xmlns:x15="http://schemas.microsoft.com/office/spreadsheetml/2010/11/main" uri="{B97F6D7D-B522-45F9-BDA1-12C45D357490}">
          <x15:cacheHierarchy aggregatedColumn="25"/>
        </ext>
      </extLst>
    </cacheHierarchy>
    <cacheHierarchy uniqueName="[Measures].[Count of CustomerID 2]" caption="Count of CustomerID 2" measure="1" displayFolder="" measureGroup="vw_HighValueRiskCustomers" count="0">
      <extLst>
        <ext xmlns:x15="http://schemas.microsoft.com/office/spreadsheetml/2010/11/main" uri="{B97F6D7D-B522-45F9-BDA1-12C45D357490}">
          <x15:cacheHierarchy aggregatedColumn="39"/>
        </ext>
      </extLst>
    </cacheHierarchy>
    <cacheHierarchy uniqueName="[Measures].[Sum of EstimatedCustomerValue]" caption="Sum of EstimatedCustomerValue" measure="1" displayFolder="" measureGroup="vw_HighValueRiskCustomers" count="0">
      <extLst>
        <ext xmlns:x15="http://schemas.microsoft.com/office/spreadsheetml/2010/11/main" uri="{B97F6D7D-B522-45F9-BDA1-12C45D357490}">
          <x15:cacheHierarchy aggregatedColumn="46"/>
        </ext>
      </extLst>
    </cacheHierarchy>
    <cacheHierarchy uniqueName="[Measures].[Sum of Tenure]" caption="Sum of Tenure" measure="1" displayFolder="" measureGroup="vw_CustomerChurnAnalysis" count="0">
      <extLst>
        <ext xmlns:x15="http://schemas.microsoft.com/office/spreadsheetml/2010/11/main" uri="{B97F6D7D-B522-45F9-BDA1-12C45D357490}">
          <x15:cacheHierarchy aggregatedColumn="27"/>
        </ext>
      </extLst>
    </cacheHierarchy>
    <cacheHierarchy uniqueName="[Measures].[Average of Tenure]" caption="Average of Tenure" measure="1" displayFolder="" measureGroup="vw_CustomerChurnAnalysis" count="0">
      <extLst>
        <ext xmlns:x15="http://schemas.microsoft.com/office/spreadsheetml/2010/11/main" uri="{B97F6D7D-B522-45F9-BDA1-12C45D357490}">
          <x15:cacheHierarchy aggregatedColumn="27"/>
        </ext>
      </extLst>
    </cacheHierarchy>
    <cacheHierarchy uniqueName="[Measures].[Sum of ChurnRate]" caption="Sum of ChurnRate" measure="1" displayFolder="" measureGroup="vw_ChurnByContract" count="0">
      <extLst>
        <ext xmlns:x15="http://schemas.microsoft.com/office/spreadsheetml/2010/11/main" uri="{B97F6D7D-B522-45F9-BDA1-12C45D357490}">
          <x15:cacheHierarchy aggregatedColumn="3"/>
        </ext>
      </extLst>
    </cacheHierarchy>
    <cacheHierarchy uniqueName="[Measures].[Count of CustomerID 3]" caption="Count of CustomerID 3" measure="1" displayFolder="" measureGroup="vw_CustomerRisk" count="0">
      <extLst>
        <ext xmlns:x15="http://schemas.microsoft.com/office/spreadsheetml/2010/11/main" uri="{B97F6D7D-B522-45F9-BDA1-12C45D357490}">
          <x15:cacheHierarchy aggregatedColumn="30"/>
        </ext>
      </extLst>
    </cacheHierarchy>
    <cacheHierarchy uniqueName="[Measures].[Churn Rate]" caption="Churn Rate" measure="1" displayFolder="" measureGroup="vw_CustomerChurnAnalysis" count="0"/>
    <cacheHierarchy uniqueName="[Measures].[Contract Churn Rate]" caption="Contract Churn Rate" measure="1" displayFolder="" measureGroup="vw_ChurnByContract" count="0"/>
    <cacheHierarchy uniqueName="[Measures].[Customer Churn Rate]" caption="Customer Churn Rate" measure="1" displayFolder="" measureGroup="vw_CustomerChurnAnalysis" count="0" oneField="1">
      <fieldsUsage count="1">
        <fieldUsage x="1"/>
      </fieldsUsage>
    </cacheHierarchy>
    <cacheHierarchy uniqueName="[Measures].[Revenue Lost]" caption="Revenue Lost" measure="1" displayFolder="" measureGroup="vw_CustomerChurnAnalysis" count="0"/>
    <cacheHierarchy uniqueName="[Measures].[High-Value At-Risk Customers]" caption="High-Value At-Risk Customers" measure="1" displayFolder="" measureGroup="vw_CustomerChurnAnalysis" count="0"/>
    <cacheHierarchy uniqueName="[Measures].[Estimated Value At Risk]" caption="Estimated Value At Risk" measure="1" displayFolder="" measureGroup="vw_CustomerChurnAnalysis" count="0"/>
    <cacheHierarchy uniqueName="[Measures].[High Risk Customers]" caption="High Risk Customers" measure="1" displayFolder="" measureGroup="vw_CustomerChurnAnalysis" count="0"/>
    <cacheHierarchy uniqueName="[Measures].[Medium Risk Customers]" caption="Medium Risk Customers" measure="1" displayFolder="" measureGroup="vw_CustomerChurnAnalysis" count="0"/>
    <cacheHierarchy uniqueName="[Measures].[Low Risk Customers]" caption="Low Risk Customers" measure="1" displayFolder="" measureGroup="vw_CustomerChurnAnalysis" count="0"/>
    <cacheHierarchy uniqueName="[Measures].[__XL_Count vw_ChurnByContract]" caption="__XL_Count vw_ChurnByContract" measure="1" displayFolder="" measureGroup="vw_ChurnByContract" count="0" hidden="1"/>
    <cacheHierarchy uniqueName="[Measures].[__XL_Count vw_ChurnByTenure]" caption="__XL_Count vw_ChurnByTenure" measure="1" displayFolder="" measureGroup="vw_ChurnByTenure" count="0" hidden="1"/>
    <cacheHierarchy uniqueName="[Measures].[__XL_Count vw_CustomerChurnAnalysis]" caption="__XL_Count vw_CustomerChurnAnalysis" measure="1" displayFolder="" measureGroup="vw_CustomerChurnAnalysis" count="0" hidden="1"/>
    <cacheHierarchy uniqueName="[Measures].[__XL_Count vw_CustomerRisk]" caption="__XL_Count vw_CustomerRisk" measure="1" displayFolder="" measureGroup="vw_CustomerRisk" count="0" hidden="1"/>
    <cacheHierarchy uniqueName="[Measures].[__XL_Count vw_HighValueRiskCustomers]" caption="__XL_Count vw_HighValueRiskCustomers" measure="1" displayFolder="" measureGroup="vw_HighValueRiskCustomers" count="0" hidden="1"/>
    <cacheHierarchy uniqueName="[Measures].[__No measures defined]" caption="__No measures defined" measure="1" displayFolder="" count="0" hidden="1"/>
  </cacheHierarchies>
  <kpis count="0"/>
  <dimensions count="6">
    <dimension measure="1" name="Measures" uniqueName="[Measures]" caption="Measures"/>
    <dimension name="vw_ChurnByContract" uniqueName="[vw_ChurnByContract]" caption="vw_ChurnByContract"/>
    <dimension name="vw_ChurnByTenure" uniqueName="[vw_ChurnByTenure]" caption="vw_ChurnByTenure"/>
    <dimension name="vw_CustomerChurnAnalysis" uniqueName="[vw_CustomerChurnAnalysis]" caption="vw_CustomerChurnAnalysis"/>
    <dimension name="vw_CustomerRisk" uniqueName="[vw_CustomerRisk]" caption="vw_CustomerRisk"/>
    <dimension name="vw_HighValueRiskCustomers" uniqueName="[vw_HighValueRiskCustomers]" caption="vw_HighValueRiskCustomers"/>
  </dimensions>
  <measureGroups count="5">
    <measureGroup name="vw_ChurnByContract" caption="vw_ChurnByContract"/>
    <measureGroup name="vw_ChurnByTenure" caption="vw_ChurnByTenure"/>
    <measureGroup name="vw_CustomerChurnAnalysis" caption="vw_CustomerChurnAnalysis"/>
    <measureGroup name="vw_CustomerRisk" caption="vw_CustomerRisk"/>
    <measureGroup name="vw_HighValueRiskCustomers" caption="vw_HighValueRiskCustomers"/>
  </measureGroups>
  <maps count="5">
    <map measureGroup="0" dimension="1"/>
    <map measureGroup="1" dimension="2"/>
    <map measureGroup="2" dimension="3"/>
    <map measureGroup="3" dimension="4"/>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HILPA PATEL" refreshedDate="46276.95427465278" backgroundQuery="1" createdVersion="3" refreshedVersion="8" minRefreshableVersion="3" recordCount="0" supportSubquery="1" supportAdvancedDrill="1" xr:uid="{040EAB94-E558-492C-8BDF-F3BCB7C19125}">
  <cacheSource type="external" connectionId="7">
    <extLst>
      <ext xmlns:x14="http://schemas.microsoft.com/office/spreadsheetml/2009/9/main" uri="{F057638F-6D5F-4e77-A914-E7F072B9BCA8}">
        <x14:sourceConnection name="ThisWorkbookDataModel"/>
      </ext>
    </extLst>
  </cacheSource>
  <cacheFields count="0"/>
  <cacheHierarchies count="71">
    <cacheHierarchy uniqueName="[vw_ChurnByContract].[Contract]" caption="Contract" attribute="1" defaultMemberUniqueName="[vw_ChurnByContract].[Contract].[All]" allUniqueName="[vw_ChurnByContract].[Contract].[All]" dimensionUniqueName="[vw_ChurnByContract]" displayFolder="" count="0" memberValueDatatype="130" unbalanced="0"/>
    <cacheHierarchy uniqueName="[vw_ChurnByContract].[TotalCustomers]" caption="TotalCustomers" attribute="1" defaultMemberUniqueName="[vw_ChurnByContract].[TotalCustomers].[All]" allUniqueName="[vw_ChurnByContract].[TotalCustomers].[All]" dimensionUniqueName="[vw_ChurnByContract]" displayFolder="" count="0" memberValueDatatype="20" unbalanced="0"/>
    <cacheHierarchy uniqueName="[vw_ChurnByContract].[ChurnedCustomers]" caption="ChurnedCustomers" attribute="1" defaultMemberUniqueName="[vw_ChurnByContract].[ChurnedCustomers].[All]" allUniqueName="[vw_ChurnByContract].[ChurnedCustomers].[All]" dimensionUniqueName="[vw_ChurnByContract]" displayFolder="" count="0" memberValueDatatype="20" unbalanced="0"/>
    <cacheHierarchy uniqueName="[vw_ChurnByContract].[ChurnRate]" caption="ChurnRate" attribute="1" defaultMemberUniqueName="[vw_ChurnByContract].[ChurnRate].[All]" allUniqueName="[vw_ChurnByContract].[ChurnRate].[All]" dimensionUniqueName="[vw_ChurnByContract]" displayFolder="" count="0" memberValueDatatype="5" unbalanced="0"/>
    <cacheHierarchy uniqueName="[vw_ChurnByTenure].[TenureGroup]" caption="TenureGroup" attribute="1" defaultMemberUniqueName="[vw_ChurnByTenure].[TenureGroup].[All]" allUniqueName="[vw_ChurnByTenure].[TenureGroup].[All]" dimensionUniqueName="[vw_ChurnByTenure]" displayFolder="" count="0" memberValueDatatype="130" unbalanced="0"/>
    <cacheHierarchy uniqueName="[vw_ChurnByTenure].[TotalCustomers]" caption="TotalCustomers" attribute="1" defaultMemberUniqueName="[vw_ChurnByTenure].[TotalCustomers].[All]" allUniqueName="[vw_ChurnByTenure].[TotalCustomers].[All]" dimensionUniqueName="[vw_ChurnByTenure]" displayFolder="" count="0" memberValueDatatype="20" unbalanced="0"/>
    <cacheHierarchy uniqueName="[vw_ChurnByTenure].[ChurnedCustomers]" caption="ChurnedCustomers" attribute="1" defaultMemberUniqueName="[vw_ChurnByTenure].[ChurnedCustomers].[All]" allUniqueName="[vw_ChurnByTenure].[ChurnedCustomers].[All]" dimensionUniqueName="[vw_ChurnByTenure]" displayFolder="" count="0" memberValueDatatype="20" unbalanced="0"/>
    <cacheHierarchy uniqueName="[vw_ChurnByTenure].[ChurnRate]" caption="ChurnRate" attribute="1" defaultMemberUniqueName="[vw_ChurnByTenure].[ChurnRate].[All]" allUniqueName="[vw_ChurnByTenure].[ChurnRate].[All]" dimensionUniqueName="[vw_ChurnByTenure]" displayFolder="" count="0" memberValueDatatype="5" unbalanced="0"/>
    <cacheHierarchy uniqueName="[vw_CustomerChurnAnalysis].[CustomerID]" caption="CustomerID" attribute="1" defaultMemberUniqueName="[vw_CustomerChurnAnalysis].[CustomerID].[All]" allUniqueName="[vw_CustomerChurnAnalysis].[CustomerID].[All]" dimensionUniqueName="[vw_CustomerChurnAnalysis]" displayFolder="" count="0" memberValueDatatype="130" unbalanced="0"/>
    <cacheHierarchy uniqueName="[vw_CustomerChurnAnalysis].[Gender]" caption="Gender" attribute="1" defaultMemberUniqueName="[vw_CustomerChurnAnalysis].[Gender].[All]" allUniqueName="[vw_CustomerChurnAnalysis].[Gender].[All]" dimensionUniqueName="[vw_CustomerChurnAnalysis]" displayFolder="" count="2" memberValueDatatype="130" unbalanced="0"/>
    <cacheHierarchy uniqueName="[vw_CustomerChurnAnalysis].[SeniorCitizen]" caption="SeniorCitizen" attribute="1" defaultMemberUniqueName="[vw_CustomerChurnAnalysis].[SeniorCitizen].[All]" allUniqueName="[vw_CustomerChurnAnalysis].[SeniorCitizen].[All]" dimensionUniqueName="[vw_CustomerChurnAnalysis]" displayFolder="" count="2" memberValueDatatype="11" unbalanced="0"/>
    <cacheHierarchy uniqueName="[vw_CustomerChurnAnalysis].[Partner]" caption="Partner" attribute="1" defaultMemberUniqueName="[vw_CustomerChurnAnalysis].[Partner].[All]" allUniqueName="[vw_CustomerChurnAnalysis].[Partner].[All]" dimensionUniqueName="[vw_CustomerChurnAnalysis]" displayFolder="" count="0" memberValueDatatype="130" unbalanced="0"/>
    <cacheHierarchy uniqueName="[vw_CustomerChurnAnalysis].[Dependents]" caption="Dependents" attribute="1" defaultMemberUniqueName="[vw_CustomerChurnAnalysis].[Dependents].[All]" allUniqueName="[vw_CustomerChurnAnalysis].[Dependents].[All]" dimensionUniqueName="[vw_CustomerChurnAnalysis]" displayFolder="" count="0" memberValueDatatype="130" unbalanced="0"/>
    <cacheHierarchy uniqueName="[vw_CustomerChurnAnalysis].[PhoneService]" caption="PhoneService" attribute="1" defaultMemberUniqueName="[vw_CustomerChurnAnalysis].[PhoneService].[All]" allUniqueName="[vw_CustomerChurnAnalysis].[PhoneService].[All]" dimensionUniqueName="[vw_CustomerChurnAnalysis]" displayFolder="" count="0" memberValueDatatype="130" unbalanced="0"/>
    <cacheHierarchy uniqueName="[vw_CustomerChurnAnalysis].[MultipleLines]" caption="MultipleLines" attribute="1" defaultMemberUniqueName="[vw_CustomerChurnAnalysis].[MultipleLines].[All]" allUniqueName="[vw_CustomerChurnAnalysis].[MultipleLines].[All]" dimensionUniqueName="[vw_CustomerChurnAnalysis]" displayFolder="" count="0" memberValueDatatype="130" unbalanced="0"/>
    <cacheHierarchy uniqueName="[vw_CustomerChurnAnalysis].[InternetService]" caption="InternetService" attribute="1" defaultMemberUniqueName="[vw_CustomerChurnAnalysis].[InternetService].[All]" allUniqueName="[vw_CustomerChurnAnalysis].[InternetService].[All]" dimensionUniqueName="[vw_CustomerChurnAnalysis]" displayFolder="" count="2" memberValueDatatype="130" unbalanced="0"/>
    <cacheHierarchy uniqueName="[vw_CustomerChurnAnalysis].[OnlineSecurity]" caption="OnlineSecurity" attribute="1" defaultMemberUniqueName="[vw_CustomerChurnAnalysis].[OnlineSecurity].[All]" allUniqueName="[vw_CustomerChurnAnalysis].[OnlineSecurity].[All]" dimensionUniqueName="[vw_CustomerChurnAnalysis]" displayFolder="" count="0" memberValueDatatype="130" unbalanced="0"/>
    <cacheHierarchy uniqueName="[vw_CustomerChurnAnalysis].[OnlineBackup]" caption="OnlineBackup" attribute="1" defaultMemberUniqueName="[vw_CustomerChurnAnalysis].[OnlineBackup].[All]" allUniqueName="[vw_CustomerChurnAnalysis].[OnlineBackup].[All]" dimensionUniqueName="[vw_CustomerChurnAnalysis]" displayFolder="" count="0" memberValueDatatype="130" unbalanced="0"/>
    <cacheHierarchy uniqueName="[vw_CustomerChurnAnalysis].[DeviceProtection]" caption="DeviceProtection" attribute="1" defaultMemberUniqueName="[vw_CustomerChurnAnalysis].[DeviceProtection].[All]" allUniqueName="[vw_CustomerChurnAnalysis].[DeviceProtection].[All]" dimensionUniqueName="[vw_CustomerChurnAnalysis]" displayFolder="" count="0" memberValueDatatype="130" unbalanced="0"/>
    <cacheHierarchy uniqueName="[vw_CustomerChurnAnalysis].[TechSupport]" caption="TechSupport" attribute="1" defaultMemberUniqueName="[vw_CustomerChurnAnalysis].[TechSupport].[All]" allUniqueName="[vw_CustomerChurnAnalysis].[TechSupport].[All]" dimensionUniqueName="[vw_CustomerChurnAnalysis]" displayFolder="" count="0" memberValueDatatype="130" unbalanced="0"/>
    <cacheHierarchy uniqueName="[vw_CustomerChurnAnalysis].[StreamingTV]" caption="StreamingTV" attribute="1" defaultMemberUniqueName="[vw_CustomerChurnAnalysis].[StreamingTV].[All]" allUniqueName="[vw_CustomerChurnAnalysis].[StreamingTV].[All]" dimensionUniqueName="[vw_CustomerChurnAnalysis]" displayFolder="" count="0" memberValueDatatype="130" unbalanced="0"/>
    <cacheHierarchy uniqueName="[vw_CustomerChurnAnalysis].[StreamingMovies]" caption="StreamingMovies" attribute="1" defaultMemberUniqueName="[vw_CustomerChurnAnalysis].[StreamingMovies].[All]" allUniqueName="[vw_CustomerChurnAnalysis].[StreamingMovies].[All]" dimensionUniqueName="[vw_CustomerChurnAnalysis]" displayFolder="" count="0" memberValueDatatype="130" unbalanced="0"/>
    <cacheHierarchy uniqueName="[vw_CustomerChurnAnalysis].[Contract]" caption="Contract" attribute="1" defaultMemberUniqueName="[vw_CustomerChurnAnalysis].[Contract].[All]" allUniqueName="[vw_CustomerChurnAnalysis].[Contract].[All]" dimensionUniqueName="[vw_CustomerChurnAnalysis]" displayFolder="" count="2" memberValueDatatype="130" unbalanced="0"/>
    <cacheHierarchy uniqueName="[vw_CustomerChurnAnalysis].[PaperlessBilling]" caption="PaperlessBilling" attribute="1" defaultMemberUniqueName="[vw_CustomerChurnAnalysis].[PaperlessBilling].[All]" allUniqueName="[vw_CustomerChurnAnalysis].[PaperlessBilling].[All]" dimensionUniqueName="[vw_CustomerChurnAnalysis]" displayFolder="" count="0" memberValueDatatype="130" unbalanced="0"/>
    <cacheHierarchy uniqueName="[vw_CustomerChurnAnalysis].[PaymentMethod]" caption="PaymentMethod" attribute="1" defaultMemberUniqueName="[vw_CustomerChurnAnalysis].[PaymentMethod].[All]" allUniqueName="[vw_CustomerChurnAnalysis].[PaymentMethod].[All]" dimensionUniqueName="[vw_CustomerChurnAnalysis]" displayFolder="" count="2" memberValueDatatype="130" unbalanced="0"/>
    <cacheHierarchy uniqueName="[vw_CustomerChurnAnalysis].[MonthlyCharges]" caption="MonthlyCharges" attribute="1" defaultMemberUniqueName="[vw_CustomerChurnAnalysis].[MonthlyCharges].[All]" allUniqueName="[vw_CustomerChurnAnalysis].[MonthlyCharges].[All]" dimensionUniqueName="[vw_CustomerChurnAnalysis]" displayFolder="" count="0" memberValueDatatype="5" unbalanced="0"/>
    <cacheHierarchy uniqueName="[vw_CustomerChurnAnalysis].[TotalCharges]" caption="TotalCharges" attribute="1" defaultMemberUniqueName="[vw_CustomerChurnAnalysis].[TotalCharges].[All]" allUniqueName="[vw_CustomerChurnAnalysis].[TotalCharges].[All]" dimensionUniqueName="[vw_CustomerChurnAnalysis]" displayFolder="" count="0" memberValueDatatype="5" unbalanced="0"/>
    <cacheHierarchy uniqueName="[vw_CustomerChurnAnalysis].[Tenure]" caption="Tenure" attribute="1" defaultMemberUniqueName="[vw_CustomerChurnAnalysis].[Tenure].[All]" allUniqueName="[vw_CustomerChurnAnalysis].[Tenure].[All]" dimensionUniqueName="[vw_CustomerChurnAnalysis]" displayFolder="" count="0" memberValueDatatype="20" unbalanced="0"/>
    <cacheHierarchy uniqueName="[vw_CustomerChurnAnalysis].[Churn]" caption="Churn" attribute="1" defaultMemberUniqueName="[vw_CustomerChurnAnalysis].[Churn].[All]" allUniqueName="[vw_CustomerChurnAnalysis].[Churn].[All]" dimensionUniqueName="[vw_CustomerChurnAnalysis]" displayFolder="" count="0" memberValueDatatype="130" unbalanced="0"/>
    <cacheHierarchy uniqueName="[vw_CustomerChurnAnalysis].[Monthly Charge Band]" caption="Monthly Charge Band" attribute="1" defaultMemberUniqueName="[vw_CustomerChurnAnalysis].[Monthly Charge Band].[All]" allUniqueName="[vw_CustomerChurnAnalysis].[Monthly Charge Band].[All]" dimensionUniqueName="[vw_CustomerChurnAnalysis]" displayFolder="" count="0" memberValueDatatype="130" unbalanced="0"/>
    <cacheHierarchy uniqueName="[vw_CustomerRisk].[CustomerID]" caption="CustomerID" attribute="1" defaultMemberUniqueName="[vw_CustomerRisk].[CustomerID].[All]" allUniqueName="[vw_CustomerRisk].[CustomerID].[All]" dimensionUniqueName="[vw_CustomerRisk]" displayFolder="" count="0" memberValueDatatype="130" unbalanced="0"/>
    <cacheHierarchy uniqueName="[vw_CustomerRisk].[Contract]" caption="Contract" attribute="1" defaultMemberUniqueName="[vw_CustomerRisk].[Contract].[All]" allUniqueName="[vw_CustomerRisk].[Contract].[All]" dimensionUniqueName="[vw_CustomerRisk]" displayFolder="" count="0" memberValueDatatype="130" unbalanced="0"/>
    <cacheHierarchy uniqueName="[vw_CustomerRisk].[Tenure]" caption="Tenure" attribute="1" defaultMemberUniqueName="[vw_CustomerRisk].[Tenure].[All]" allUniqueName="[vw_CustomerRisk].[Tenure].[All]" dimensionUniqueName="[vw_CustomerRisk]" displayFolder="" count="0" memberValueDatatype="20" unbalanced="0"/>
    <cacheHierarchy uniqueName="[vw_CustomerRisk].[MonthlyCharges]" caption="MonthlyCharges" attribute="1" defaultMemberUniqueName="[vw_CustomerRisk].[MonthlyCharges].[All]" allUniqueName="[vw_CustomerRisk].[MonthlyCharges].[All]" dimensionUniqueName="[vw_CustomerRisk]" displayFolder="" count="0" memberValueDatatype="5" unbalanced="0"/>
    <cacheHierarchy uniqueName="[vw_CustomerRisk].[Churn]" caption="Churn" attribute="1" defaultMemberUniqueName="[vw_CustomerRisk].[Churn].[All]" allUniqueName="[vw_CustomerRisk].[Churn].[All]" dimensionUniqueName="[vw_CustomerRisk]" displayFolder="" count="0" memberValueDatatype="130" unbalanced="0"/>
    <cacheHierarchy uniqueName="[vw_CustomerRisk].[ChurnStatus]" caption="ChurnStatus" attribute="1" defaultMemberUniqueName="[vw_CustomerRisk].[ChurnStatus].[All]" allUniqueName="[vw_CustomerRisk].[ChurnStatus].[All]" dimensionUniqueName="[vw_CustomerRisk]" displayFolder="" count="0" memberValueDatatype="130" unbalanced="0"/>
    <cacheHierarchy uniqueName="[vw_CustomerRisk].[RiskScore]" caption="RiskScore" attribute="1" defaultMemberUniqueName="[vw_CustomerRisk].[RiskScore].[All]" allUniqueName="[vw_CustomerRisk].[RiskScore].[All]" dimensionUniqueName="[vw_CustomerRisk]" displayFolder="" count="0" memberValueDatatype="20" unbalanced="0"/>
    <cacheHierarchy uniqueName="[vw_CustomerRisk].[RetentionRisk]" caption="RetentionRisk" attribute="1" defaultMemberUniqueName="[vw_CustomerRisk].[RetentionRisk].[All]" allUniqueName="[vw_CustomerRisk].[RetentionRisk].[All]" dimensionUniqueName="[vw_CustomerRisk]" displayFolder="" count="0" memberValueDatatype="130" unbalanced="0"/>
    <cacheHierarchy uniqueName="[vw_CustomerRisk].[EstimatedCustomerValue]" caption="EstimatedCustomerValue" attribute="1" defaultMemberUniqueName="[vw_CustomerRisk].[EstimatedCustomerValue].[All]" allUniqueName="[vw_CustomerRisk].[EstimatedCustomerValue].[All]" dimensionUniqueName="[vw_CustomerRisk]" displayFolder="" count="0" memberValueDatatype="5" unbalanced="0"/>
    <cacheHierarchy uniqueName="[vw_HighValueRiskCustomers].[CustomerID]" caption="CustomerID" attribute="1" defaultMemberUniqueName="[vw_HighValueRiskCustomers].[CustomerID].[All]" allUniqueName="[vw_HighValueRiskCustomers].[CustomerID].[All]" dimensionUniqueName="[vw_HighValueRiskCustomers]" displayFolder="" count="0" memberValueDatatype="130" unbalanced="0"/>
    <cacheHierarchy uniqueName="[vw_HighValueRiskCustomers].[Contract]" caption="Contract" attribute="1" defaultMemberUniqueName="[vw_HighValueRiskCustomers].[Contract].[All]" allUniqueName="[vw_HighValueRiskCustomers].[Contract].[All]" dimensionUniqueName="[vw_HighValueRiskCustomers]" displayFolder="" count="0" memberValueDatatype="130" unbalanced="0"/>
    <cacheHierarchy uniqueName="[vw_HighValueRiskCustomers].[Tenure]" caption="Tenure" attribute="1" defaultMemberUniqueName="[vw_HighValueRiskCustomers].[Tenure].[All]" allUniqueName="[vw_HighValueRiskCustomers].[Tenure].[All]" dimensionUniqueName="[vw_HighValueRiskCustomers]" displayFolder="" count="0" memberValueDatatype="20" unbalanced="0"/>
    <cacheHierarchy uniqueName="[vw_HighValueRiskCustomers].[MonthlyCharges]" caption="MonthlyCharges" attribute="1" defaultMemberUniqueName="[vw_HighValueRiskCustomers].[MonthlyCharges].[All]" allUniqueName="[vw_HighValueRiskCustomers].[MonthlyCharges].[All]" dimensionUniqueName="[vw_HighValueRiskCustomers]" displayFolder="" count="0" memberValueDatatype="5" unbalanced="0"/>
    <cacheHierarchy uniqueName="[vw_HighValueRiskCustomers].[ChurnStatus]" caption="ChurnStatus" attribute="1" defaultMemberUniqueName="[vw_HighValueRiskCustomers].[ChurnStatus].[All]" allUniqueName="[vw_HighValueRiskCustomers].[ChurnStatus].[All]" dimensionUniqueName="[vw_HighValueRiskCustomers]" displayFolder="" count="0" memberValueDatatype="130" unbalanced="0"/>
    <cacheHierarchy uniqueName="[vw_HighValueRiskCustomers].[RiskScore]" caption="RiskScore" attribute="1" defaultMemberUniqueName="[vw_HighValueRiskCustomers].[RiskScore].[All]" allUniqueName="[vw_HighValueRiskCustomers].[RiskScore].[All]" dimensionUniqueName="[vw_HighValueRiskCustomers]" displayFolder="" count="0" memberValueDatatype="20" unbalanced="0"/>
    <cacheHierarchy uniqueName="[vw_HighValueRiskCustomers].[RetentionRisk]" caption="RetentionRisk" attribute="1" defaultMemberUniqueName="[vw_HighValueRiskCustomers].[RetentionRisk].[All]" allUniqueName="[vw_HighValueRiskCustomers].[RetentionRisk].[All]" dimensionUniqueName="[vw_HighValueRiskCustomers]" displayFolder="" count="0" memberValueDatatype="130" unbalanced="0"/>
    <cacheHierarchy uniqueName="[vw_HighValueRiskCustomers].[EstimatedCustomerValue]" caption="EstimatedCustomerValue" attribute="1" defaultMemberUniqueName="[vw_HighValueRiskCustomers].[EstimatedCustomerValue].[All]" allUniqueName="[vw_HighValueRiskCustomers].[EstimatedCustomerValue].[All]" dimensionUniqueName="[vw_HighValueRiskCustomers]" displayFolder="" count="0" memberValueDatatype="5" unbalanced="0"/>
    <cacheHierarchy uniqueName="[Measures].[Count of CustomerID]" caption="Count of CustomerID" measure="1" displayFolder="" measureGroup="vw_CustomerChurnAnalysis" count="0">
      <extLst>
        <ext xmlns:x15="http://schemas.microsoft.com/office/spreadsheetml/2010/11/main" uri="{B97F6D7D-B522-45F9-BDA1-12C45D357490}">
          <x15:cacheHierarchy aggregatedColumn="8"/>
        </ext>
      </extLst>
    </cacheHierarchy>
    <cacheHierarchy uniqueName="[Measures].[Sum of MonthlyCharges]" caption="Sum of MonthlyCharges" measure="1" displayFolder="" measureGroup="vw_CustomerChurnAnalysis" count="0">
      <extLst>
        <ext xmlns:x15="http://schemas.microsoft.com/office/spreadsheetml/2010/11/main" uri="{B97F6D7D-B522-45F9-BDA1-12C45D357490}">
          <x15:cacheHierarchy aggregatedColumn="25"/>
        </ext>
      </extLst>
    </cacheHierarchy>
    <cacheHierarchy uniqueName="[Measures].[Average of MonthlyCharges]" caption="Average of MonthlyCharges" measure="1" displayFolder="" measureGroup="vw_CustomerChurnAnalysis" count="0">
      <extLst>
        <ext xmlns:x15="http://schemas.microsoft.com/office/spreadsheetml/2010/11/main" uri="{B97F6D7D-B522-45F9-BDA1-12C45D357490}">
          <x15:cacheHierarchy aggregatedColumn="25"/>
        </ext>
      </extLst>
    </cacheHierarchy>
    <cacheHierarchy uniqueName="[Measures].[Count of CustomerID 2]" caption="Count of CustomerID 2" measure="1" displayFolder="" measureGroup="vw_HighValueRiskCustomers" count="0">
      <extLst>
        <ext xmlns:x15="http://schemas.microsoft.com/office/spreadsheetml/2010/11/main" uri="{B97F6D7D-B522-45F9-BDA1-12C45D357490}">
          <x15:cacheHierarchy aggregatedColumn="39"/>
        </ext>
      </extLst>
    </cacheHierarchy>
    <cacheHierarchy uniqueName="[Measures].[Sum of EstimatedCustomerValue]" caption="Sum of EstimatedCustomerValue" measure="1" displayFolder="" measureGroup="vw_HighValueRiskCustomers" count="0">
      <extLst>
        <ext xmlns:x15="http://schemas.microsoft.com/office/spreadsheetml/2010/11/main" uri="{B97F6D7D-B522-45F9-BDA1-12C45D357490}">
          <x15:cacheHierarchy aggregatedColumn="46"/>
        </ext>
      </extLst>
    </cacheHierarchy>
    <cacheHierarchy uniqueName="[Measures].[Sum of Tenure]" caption="Sum of Tenure" measure="1" displayFolder="" measureGroup="vw_CustomerChurnAnalysis" count="0">
      <extLst>
        <ext xmlns:x15="http://schemas.microsoft.com/office/spreadsheetml/2010/11/main" uri="{B97F6D7D-B522-45F9-BDA1-12C45D357490}">
          <x15:cacheHierarchy aggregatedColumn="27"/>
        </ext>
      </extLst>
    </cacheHierarchy>
    <cacheHierarchy uniqueName="[Measures].[Average of Tenure]" caption="Average of Tenure" measure="1" displayFolder="" measureGroup="vw_CustomerChurnAnalysis" count="0">
      <extLst>
        <ext xmlns:x15="http://schemas.microsoft.com/office/spreadsheetml/2010/11/main" uri="{B97F6D7D-B522-45F9-BDA1-12C45D357490}">
          <x15:cacheHierarchy aggregatedColumn="27"/>
        </ext>
      </extLst>
    </cacheHierarchy>
    <cacheHierarchy uniqueName="[Measures].[Sum of ChurnRate]" caption="Sum of ChurnRate" measure="1" displayFolder="" measureGroup="vw_ChurnByContract" count="0">
      <extLst>
        <ext xmlns:x15="http://schemas.microsoft.com/office/spreadsheetml/2010/11/main" uri="{B97F6D7D-B522-45F9-BDA1-12C45D357490}">
          <x15:cacheHierarchy aggregatedColumn="3"/>
        </ext>
      </extLst>
    </cacheHierarchy>
    <cacheHierarchy uniqueName="[Measures].[Count of CustomerID 3]" caption="Count of CustomerID 3" measure="1" displayFolder="" measureGroup="vw_CustomerRisk" count="0">
      <extLst>
        <ext xmlns:x15="http://schemas.microsoft.com/office/spreadsheetml/2010/11/main" uri="{B97F6D7D-B522-45F9-BDA1-12C45D357490}">
          <x15:cacheHierarchy aggregatedColumn="30"/>
        </ext>
      </extLst>
    </cacheHierarchy>
    <cacheHierarchy uniqueName="[Measures].[Churn Rate]" caption="Churn Rate" measure="1" displayFolder="" measureGroup="vw_CustomerChurnAnalysis" count="0"/>
    <cacheHierarchy uniqueName="[Measures].[Contract Churn Rate]" caption="Contract Churn Rate" measure="1" displayFolder="" measureGroup="vw_ChurnByContract" count="0"/>
    <cacheHierarchy uniqueName="[Measures].[Customer Churn Rate]" caption="Customer Churn Rate" measure="1" displayFolder="" measureGroup="vw_CustomerChurnAnalysis" count="0"/>
    <cacheHierarchy uniqueName="[Measures].[Revenue Lost]" caption="Revenue Lost" measure="1" displayFolder="" measureGroup="vw_CustomerChurnAnalysis" count="0"/>
    <cacheHierarchy uniqueName="[Measures].[High-Value At-Risk Customers]" caption="High-Value At-Risk Customers" measure="1" displayFolder="" measureGroup="vw_CustomerChurnAnalysis" count="0"/>
    <cacheHierarchy uniqueName="[Measures].[Estimated Value At Risk]" caption="Estimated Value At Risk" measure="1" displayFolder="" measureGroup="vw_CustomerChurnAnalysis" count="0"/>
    <cacheHierarchy uniqueName="[Measures].[High Risk Customers]" caption="High Risk Customers" measure="1" displayFolder="" measureGroup="vw_CustomerChurnAnalysis" count="0"/>
    <cacheHierarchy uniqueName="[Measures].[Medium Risk Customers]" caption="Medium Risk Customers" measure="1" displayFolder="" measureGroup="vw_CustomerChurnAnalysis" count="0"/>
    <cacheHierarchy uniqueName="[Measures].[Low Risk Customers]" caption="Low Risk Customers" measure="1" displayFolder="" measureGroup="vw_CustomerChurnAnalysis" count="0"/>
    <cacheHierarchy uniqueName="[Measures].[__XL_Count vw_ChurnByContract]" caption="__XL_Count vw_ChurnByContract" measure="1" displayFolder="" measureGroup="vw_ChurnByContract" count="0" hidden="1"/>
    <cacheHierarchy uniqueName="[Measures].[__XL_Count vw_ChurnByTenure]" caption="__XL_Count vw_ChurnByTenure" measure="1" displayFolder="" measureGroup="vw_ChurnByTenure" count="0" hidden="1"/>
    <cacheHierarchy uniqueName="[Measures].[__XL_Count vw_CustomerChurnAnalysis]" caption="__XL_Count vw_CustomerChurnAnalysis" measure="1" displayFolder="" measureGroup="vw_CustomerChurnAnalysis" count="0" hidden="1"/>
    <cacheHierarchy uniqueName="[Measures].[__XL_Count vw_CustomerRisk]" caption="__XL_Count vw_CustomerRisk" measure="1" displayFolder="" measureGroup="vw_CustomerRisk" count="0" hidden="1"/>
    <cacheHierarchy uniqueName="[Measures].[__XL_Count vw_HighValueRiskCustomers]" caption="__XL_Count vw_HighValueRiskCustomers" measure="1" displayFolder="" measureGroup="vw_HighValueRiskCustomers" count="0" hidden="1"/>
    <cacheHierarchy uniqueName="[Measures].[__No measures defined]" caption="__No measures defined" measure="1" displayFolder="" count="0" hidden="1"/>
  </cacheHierarchies>
  <kpis count="0"/>
  <extLst>
    <ext xmlns:x14="http://schemas.microsoft.com/office/spreadsheetml/2009/9/main" uri="{725AE2AE-9491-48be-B2B4-4EB974FC3084}">
      <x14:pivotCacheDefinition slicerData="1" pivotCacheId="53796135"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4.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99852F91-79AA-4735-B8A8-1A74ED7FC43C}" name="PT_RevenueLostByContract" cacheId="10089" applyNumberFormats="0" applyBorderFormats="0" applyFontFormats="0" applyPatternFormats="0" applyAlignmentFormats="0" applyWidthHeightFormats="1" dataCaption="Values" tag="7191b437-99d7-4bd3-b00d-71afa68f38d8" updatedVersion="8" minRefreshableVersion="3" useAutoFormatting="1" subtotalHiddenItems="1" itemPrintTitles="1" createdVersion="8" indent="0" outline="1" outlineData="1" multipleFieldFilters="0" chartFormat="8" rowHeaderCaption="Contract">
  <location ref="A70:B74" firstHeaderRow="1" firstDataRow="1" firstDataCol="1"/>
  <pivotFields count="3">
    <pivotField dataField="1" subtotalTop="0" showAll="0" defaultSubtotal="0"/>
    <pivotField axis="axisRow" allDrilled="1" subtotalTop="0" showAll="0" sortType="ascending" dataSourceSort="1" defaultSubtotal="0" defaultAttributeDrillState="1">
      <items count="3">
        <item x="0"/>
        <item x="1"/>
        <item x="2"/>
      </items>
      <autoSortScope>
        <pivotArea dataOnly="0" outline="0" fieldPosition="0">
          <references count="1">
            <reference field="4294967294" count="1" selected="0">
              <x v="0"/>
            </reference>
          </references>
        </pivotArea>
      </autoSortScope>
    </pivotField>
    <pivotField allDrilled="1" subtotalTop="0" showAll="0" dataSourceSort="1" defaultSubtotal="0" defaultAttributeDrillState="1"/>
  </pivotFields>
  <rowFields count="1">
    <field x="1"/>
  </rowFields>
  <rowItems count="4">
    <i>
      <x v="2"/>
    </i>
    <i>
      <x v="1"/>
    </i>
    <i>
      <x/>
    </i>
    <i t="grand">
      <x/>
    </i>
  </rowItems>
  <colItems count="1">
    <i/>
  </colItems>
  <dataFields count="1">
    <dataField fld="0" subtotal="count" baseField="0" baseItem="0"/>
  </dataFields>
  <chartFormats count="1">
    <chartFormat chart="4" format="2" series="1">
      <pivotArea type="data" outline="0" fieldPosition="0">
        <references count="1">
          <reference field="4294967294" count="1" selected="0">
            <x v="0"/>
          </reference>
        </references>
      </pivotArea>
    </chartFormat>
  </chartFormats>
  <pivotHierarchies count="7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2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vw_CustomerChurnAnalysis]"/>
        <x15:activeTabTopLevelEntity name="[vw_ChurnByContrac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90CCE044-775E-4041-8D5B-11D6C219354D}" name="KPI_HighValueAtRiskCustomers" cacheId="10105" applyNumberFormats="0" applyBorderFormats="0" applyFontFormats="0" applyPatternFormats="0" applyAlignmentFormats="0" applyWidthHeightFormats="1" dataCaption="Values" missingCaption="0" tag="7daad20a-9763-4e3b-8853-f3a76cd48002" updatedVersion="8" minRefreshableVersion="3" useAutoFormatting="1" subtotalHiddenItems="1" itemPrintTitles="1" createdVersion="8" indent="0" outline="1" outlineData="1" multipleFieldFilters="0">
  <location ref="F15:F16"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fld="0" subtotal="count" baseField="0" baseItem="0"/>
  </dataFields>
  <pivotHierarchies count="7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vw_CustomerChurnAnalysis]"/>
        <x15:activeTabTopLevelEntity name="[vw_ChurnByContrac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A66E4097-98E3-4DB8-9029-8222D8D04746}" name="PT_Churn ByInternetService" cacheId="10085" applyNumberFormats="0" applyBorderFormats="0" applyFontFormats="0" applyPatternFormats="0" applyAlignmentFormats="0" applyWidthHeightFormats="1" dataCaption="Values" tag="04583b94-d1e2-4072-a16c-0e04bdbf31a0" updatedVersion="8" minRefreshableVersion="3" useAutoFormatting="1" subtotalHiddenItems="1" itemPrintTitles="1" createdVersion="8" indent="0" outline="1" outlineData="1" multipleFieldFilters="0" chartFormat="12" rowHeaderCaption="Internet Service">
  <location ref="A32:B36" firstHeaderRow="1" firstDataRow="1" firstDataCol="1"/>
  <pivotFields count="3">
    <pivotField axis="axisRow" allDrilled="1" subtotalTop="0" showAll="0" dataSourceSort="1" defaultSubtotal="0" defaultAttributeDrillState="1">
      <items count="3">
        <item x="0"/>
        <item x="1"/>
        <item x="2"/>
      </items>
    </pivotField>
    <pivotField dataField="1" subtotalTop="0" showAll="0" defaultSubtotal="0"/>
    <pivotField allDrilled="1" subtotalTop="0" showAll="0" dataSourceSort="1" defaultSubtotal="0" defaultAttributeDrillState="1"/>
  </pivotFields>
  <rowFields count="1">
    <field x="0"/>
  </rowFields>
  <rowItems count="4">
    <i>
      <x/>
    </i>
    <i>
      <x v="1"/>
    </i>
    <i>
      <x v="2"/>
    </i>
    <i t="grand">
      <x/>
    </i>
  </rowItems>
  <colItems count="1">
    <i/>
  </colItems>
  <dataFields count="1">
    <dataField fld="1" subtotal="count" baseField="0" baseItem="0" numFmtId="164"/>
  </dataFields>
  <pivotHierarchies count="7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5"/>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vw_CustomerChurnAnalysis]"/>
        <x15:activeTabTopLevelEntity name="[vw_ChurnByContrac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3AF6F228-49E5-4693-A151-71E3FD88D08D}" name="KPI_RevenueLost" cacheId="10099" applyNumberFormats="0" applyBorderFormats="0" applyFontFormats="0" applyPatternFormats="0" applyAlignmentFormats="0" applyWidthHeightFormats="1" dataCaption="Values" missingCaption="$0.0" tag="1d83bd8b-d10d-49c9-b560-86fcdab55eac" updatedVersion="8" minRefreshableVersion="3" useAutoFormatting="1" subtotalHiddenItems="1" itemPrintTitles="1" createdVersion="8" indent="0" outline="1" outlineData="1" multipleFieldFilters="0">
  <location ref="C17:D18" firstHeaderRow="0" firstDataRow="1" firstDataCol="0" rowPageCount="1" colPageCount="1"/>
  <pivotFields count="4">
    <pivotField dataField="1" subtotalTop="0" showAll="0" defaultSubtotal="0"/>
    <pivotField axis="axisPage" allDrilled="1" subtotalTop="0" showAll="0" dataSourceSort="1" defaultSubtotal="0" defaultAttributeDrillState="1"/>
    <pivotField dataField="1" subtotalTop="0" showAll="0" defaultSubtotal="0"/>
    <pivotField allDrilled="1" subtotalTop="0" showAll="0" dataSourceSort="1" defaultSubtotal="0" defaultAttributeDrillState="1"/>
  </pivotFields>
  <rowItems count="1">
    <i/>
  </rowItems>
  <colFields count="1">
    <field x="-2"/>
  </colFields>
  <colItems count="2">
    <i>
      <x/>
    </i>
    <i i="1">
      <x v="1"/>
    </i>
  </colItems>
  <pageFields count="1">
    <pageField fld="1" hier="28" name="[vw_CustomerChurnAnalysis].[Churn].&amp;[Yes]" cap="Yes"/>
  </pageFields>
  <dataFields count="2">
    <dataField name="Churned Customers" fld="0" subtotal="count" baseField="0" baseItem="0"/>
    <dataField name="Sum of MonthlyCharges" fld="2" baseField="0" baseItem="0" numFmtId="167"/>
  </dataFields>
  <pivotHierarchies count="7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Churned Customers"/>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vw_CustomerChurnAnalysis]"/>
        <x15:activeTabTopLevelEntity name="[vw_ChurnByContrac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9044B813-5110-42A2-AB41-FA500F5CBA6B}" name="KPI_AverageTenure" cacheId="10091" applyNumberFormats="0" applyBorderFormats="0" applyFontFormats="0" applyPatternFormats="0" applyAlignmentFormats="0" applyWidthHeightFormats="1" dataCaption="Values" missingCaption="0.0" tag="4b038560-6cf7-4802-a7a2-083ce83fd90d" updatedVersion="8" minRefreshableVersion="3" useAutoFormatting="1" subtotalHiddenItems="1" itemPrintTitles="1" createdVersion="8" indent="0" outline="1" outlineData="1" multipleFieldFilters="0">
  <location ref="I7:I8"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name="Average of Tenure" fld="0" subtotal="average" baseField="0" baseItem="0" numFmtId="166"/>
  </dataFields>
  <pivotHierarchies count="7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Total Customers"/>
    <pivotHierarchy dragToData="1"/>
    <pivotHierarchy dragToData="1"/>
    <pivotHierarchy dragToData="1"/>
    <pivotHierarchy dragToData="1"/>
    <pivotHierarchy dragToData="1"/>
    <pivotHierarchy dragToData="1" caption="Average of Tenure"/>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vw_CustomerChurnAnalysis]"/>
        <x15:activeTabTopLevelEntity name="[vw_ChurnByContrac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12C647A0-293E-4AED-B21B-565B73CB1141}" name="KPI_ChurnedCustomers" cacheId="10095" applyNumberFormats="0" applyBorderFormats="0" applyFontFormats="0" applyPatternFormats="0" applyAlignmentFormats="0" applyWidthHeightFormats="1" dataCaption="Values" missingCaption="0" tag="6937215f-78b1-4510-9241-721f64447fb4" updatedVersion="8" minRefreshableVersion="3" useAutoFormatting="1" subtotalHiddenItems="1" itemPrintTitles="1" createdVersion="8" indent="0" outline="1" outlineData="1" multipleFieldFilters="0">
  <location ref="C9:C10" firstHeaderRow="1" firstDataRow="1" firstDataCol="0" rowPageCount="1" colPageCount="1"/>
  <pivotFields count="3">
    <pivotField dataField="1" subtotalTop="0" showAll="0" defaultSubtotal="0"/>
    <pivotField axis="axisPage" allDrilled="1" subtotalTop="0" showAll="0" dataSourceSort="1" defaultSubtotal="0" defaultAttributeDrillState="1"/>
    <pivotField allDrilled="1" subtotalTop="0" showAll="0" dataSourceSort="1" defaultSubtotal="0" defaultAttributeDrillState="1"/>
  </pivotFields>
  <rowItems count="1">
    <i/>
  </rowItems>
  <colItems count="1">
    <i/>
  </colItems>
  <pageFields count="1">
    <pageField fld="1" hier="28" name="[vw_CustomerChurnAnalysis].[Churn].&amp;[Yes]" cap="Yes"/>
  </pageFields>
  <dataFields count="1">
    <dataField name="Churned Customers" fld="0" subtotal="count" baseField="0" baseItem="0" numFmtId="3"/>
  </dataFields>
  <pivotHierarchies count="7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Churned Customers"/>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vw_CustomerChurnAnalysis]"/>
        <x15:activeTabTopLevelEntity name="[vw_ChurnByContrac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DCD6C814-1E99-4FE1-9F3D-005863F3B41C}" name="PT_MonthlyChargesDistribution" cacheId="10087" applyNumberFormats="0" applyBorderFormats="0" applyFontFormats="0" applyPatternFormats="0" applyAlignmentFormats="0" applyWidthHeightFormats="1" dataCaption="Values" tag="00eb0b1a-4139-4933-a244-bdcdb191c417" updatedVersion="8" minRefreshableVersion="3" useAutoFormatting="1" subtotalHiddenItems="1" rowGrandTotals="0" colGrandTotals="0" itemPrintTitles="1" createdVersion="8" indent="0" outline="1" outlineData="1" multipleFieldFilters="0" chartFormat="7" rowHeaderCaption="Monthly Charges Band">
  <location ref="A49:B55" firstHeaderRow="1" firstDataRow="1" firstDataCol="1"/>
  <pivotFields count="3">
    <pivotField dataField="1" subtotalTop="0" showAll="0" defaultSubtotal="0"/>
    <pivotField axis="axisRow" allDrilled="1" subtotalTop="0" showAll="0" dataSourceSort="1" defaultSubtotal="0" defaultAttributeDrillState="1">
      <items count="6">
        <item x="0"/>
        <item x="1"/>
        <item x="2"/>
        <item x="3"/>
        <item x="4"/>
        <item x="5"/>
      </items>
    </pivotField>
    <pivotField allDrilled="1" subtotalTop="0" showAll="0" dataSourceSort="1" defaultSubtotal="0" defaultAttributeDrillState="1"/>
  </pivotFields>
  <rowFields count="1">
    <field x="1"/>
  </rowFields>
  <rowItems count="6">
    <i>
      <x/>
    </i>
    <i>
      <x v="1"/>
    </i>
    <i>
      <x v="2"/>
    </i>
    <i>
      <x v="3"/>
    </i>
    <i>
      <x v="4"/>
    </i>
    <i>
      <x v="5"/>
    </i>
  </rowItems>
  <colItems count="1">
    <i/>
  </colItems>
  <dataFields count="1">
    <dataField name="Count of CustomerID" fld="0" subtotal="count" baseField="0" baseItem="0"/>
  </dataFields>
  <pivotHierarchies count="7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29"/>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vw_CustomerChurnAnalysis]"/>
        <x15:activeTabTopLevelEntity name="[vw_ChurnByContrac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08DA5659-D792-45E9-A984-A5D13A8AD888}" name="PT_ChurnByPaymentMethod" cacheId="10083" applyNumberFormats="0" applyBorderFormats="0" applyFontFormats="0" applyPatternFormats="0" applyAlignmentFormats="0" applyWidthHeightFormats="1" dataCaption="Values" tag="6e06056f-20a0-4aff-b072-d3eb5b963344" updatedVersion="8" minRefreshableVersion="3" useAutoFormatting="1" subtotalHiddenItems="1" itemPrintTitles="1" createdVersion="8" indent="0" outline="1" outlineData="1" multipleFieldFilters="0" chartFormat="8" rowHeaderCaption="Payment Method">
  <location ref="A40:B45" firstHeaderRow="1" firstDataRow="1" firstDataCol="1"/>
  <pivotFields count="2">
    <pivotField axis="axisRow" allDrilled="1" subtotalTop="0" showAll="0" sortType="ascending" dataSourceSort="1" defaultSubtotal="0" defaultAttributeDrillState="1">
      <items count="4">
        <item x="0"/>
        <item x="1"/>
        <item x="2"/>
        <item x="3"/>
      </items>
      <autoSortScope>
        <pivotArea dataOnly="0" outline="0" fieldPosition="0">
          <references count="1">
            <reference field="4294967294" count="1" selected="0">
              <x v="0"/>
            </reference>
          </references>
        </pivotArea>
      </autoSortScope>
    </pivotField>
    <pivotField dataField="1" subtotalTop="0" showAll="0" defaultSubtotal="0"/>
  </pivotFields>
  <rowFields count="1">
    <field x="0"/>
  </rowFields>
  <rowItems count="5">
    <i>
      <x v="1"/>
    </i>
    <i>
      <x/>
    </i>
    <i>
      <x v="3"/>
    </i>
    <i>
      <x v="2"/>
    </i>
    <i t="grand">
      <x/>
    </i>
  </rowItems>
  <colItems count="1">
    <i/>
  </colItems>
  <dataFields count="1">
    <dataField fld="1" subtotal="count" baseField="0" baseItem="0" numFmtId="164"/>
  </dataFields>
  <pivotHierarchies count="7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2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vw_CustomerChurnAnalysis]"/>
        <x15:activeTabTopLevelEntity name="[vw_ChurnByContrac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DE25269A-E354-41B2-830F-EC4085180989}" name="KPI_EstimatedValueAtRisk" cacheId="10103" applyNumberFormats="0" applyBorderFormats="0" applyFontFormats="0" applyPatternFormats="0" applyAlignmentFormats="0" applyWidthHeightFormats="1" dataCaption="Values" missingCaption="$0.0" tag="8da4f808-15b0-4c58-ae72-ccb99e6138e1" updatedVersion="8" minRefreshableVersion="3" useAutoFormatting="1" subtotalHiddenItems="1" itemPrintTitles="1" createdVersion="8" indent="0" outline="1" outlineData="1" multipleFieldFilters="0">
  <location ref="H15:H16"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fld="0" subtotal="count" baseField="0" baseItem="0"/>
  </dataFields>
  <pivotHierarchies count="7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vw_CustomerChurnAnalysis]"/>
        <x15:activeTabTopLevelEntity name="[vw_ChurnByContrac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51BB9DD3-5083-4C99-921E-395D2EAB650E}" name="KPI_AvgMonthlyCharges" cacheId="10093" applyNumberFormats="0" applyBorderFormats="0" applyFontFormats="0" applyPatternFormats="0" applyAlignmentFormats="0" applyWidthHeightFormats="1" dataCaption="Values" missingCaption="$0.0" tag="ee1ed2e7-78e2-452d-be5d-122685a702a4" updatedVersion="8" minRefreshableVersion="3" useAutoFormatting="1" subtotalHiddenItems="1" itemPrintTitles="1" createdVersion="8" indent="0" outline="1" outlineData="1" multipleFieldFilters="0">
  <location ref="A15:A16"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name="Average of MonthlyCharges" fld="0" subtotal="average" baseField="0" baseItem="0" numFmtId="44"/>
  </dataFields>
  <formats count="1">
    <format dxfId="66">
      <pivotArea outline="0" collapsedLevelsAreSubtotals="1" fieldPosition="0"/>
    </format>
  </formats>
  <pivotHierarchies count="7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Total Customers"/>
    <pivotHierarchy dragToData="1"/>
    <pivotHierarchy dragToData="1" caption="Average of MonthlyCharges"/>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vw_CustomerChurnAnalysis]"/>
        <x15:activeTabTopLevelEntity name="[vw_ChurnByContrac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9DF7487C-32BD-426A-9CE9-FEE21C4B591F}" name="PT_CustomerRetentionRisk" cacheId="10109" applyNumberFormats="0" applyBorderFormats="0" applyFontFormats="0" applyPatternFormats="0" applyAlignmentFormats="0" applyWidthHeightFormats="1" dataCaption="Values" tag="c8863269-54b3-44f8-a3f9-031469cb8e5d" updatedVersion="8" minRefreshableVersion="3" useAutoFormatting="1" subtotalHiddenItems="1" itemPrintTitles="1" createdVersion="8" indent="0" outline="1" outlineData="1" multipleFieldFilters="0" chartFormat="4">
  <location ref="A60:C61" firstHeaderRow="0" firstDataRow="1" firstDataCol="0"/>
  <pivotFields count="4">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s>
  <rowItems count="1">
    <i/>
  </rowItems>
  <colFields count="1">
    <field x="-2"/>
  </colFields>
  <colItems count="3">
    <i>
      <x/>
    </i>
    <i i="1">
      <x v="1"/>
    </i>
    <i i="2">
      <x v="2"/>
    </i>
  </colItems>
  <dataFields count="3">
    <dataField fld="0" subtotal="count" baseField="0" baseItem="0"/>
    <dataField fld="1" subtotal="count" baseField="0" baseItem="0"/>
    <dataField fld="2" subtotal="count" baseField="0" baseItem="0"/>
  </dataFields>
  <pivotHierarchies count="7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vw_CustomerChurnAnalysi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41849036-4556-4DD5-92CD-FC29EC6E82EE}" name="KPI_TotalCustomers" cacheId="10101" applyNumberFormats="0" applyBorderFormats="0" applyFontFormats="0" applyPatternFormats="0" applyAlignmentFormats="0" applyWidthHeightFormats="1" dataCaption="Values" missingCaption="0" tag="47e5c6b7-0244-4e24-b421-663a433fbe45" updatedVersion="8" minRefreshableVersion="3" useAutoFormatting="1" subtotalHiddenItems="1" itemPrintTitles="1" createdVersion="8" indent="0" outline="1" outlineData="1" multipleFieldFilters="0">
  <location ref="A7:A8"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name="Total Customers" fld="0" subtotal="count" baseField="0" baseItem="0" numFmtId="3"/>
  </dataFields>
  <pivotHierarchies count="7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Total Customers"/>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vw_CustomerChurnAnalysis]"/>
        <x15:activeTabTopLevelEntity name="[vw_ChurnByContrac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DA1F0FE6-F985-46C4-B97C-61B582AC9CB7}" name="PT_ChurnByContract" cacheId="10107" applyNumberFormats="0" applyBorderFormats="0" applyFontFormats="0" applyPatternFormats="0" applyAlignmentFormats="0" applyWidthHeightFormats="1" dataCaption="Values" showMissing="0" tag="89a87bd6-5a30-4d4a-94ff-51322931b871" updatedVersion="8" minRefreshableVersion="3" useAutoFormatting="1" subtotalHiddenItems="1" itemPrintTitles="1" createdVersion="8" indent="0" outline="1" outlineData="1" multipleFieldFilters="0" chartFormat="18" rowHeaderCaption="Contract">
  <location ref="A24:B28" firstHeaderRow="1" firstDataRow="1" firstDataCol="1"/>
  <pivotFields count="3">
    <pivotField axis="axisRow" allDrilled="1" subtotalTop="0" showAll="0" dataSourceSort="1" defaultSubtotal="0" defaultAttributeDrillState="1">
      <items count="3">
        <item x="0"/>
        <item x="1"/>
        <item x="2"/>
      </items>
    </pivotField>
    <pivotField dataField="1" subtotalTop="0" showAll="0" defaultSubtotal="0"/>
    <pivotField allDrilled="1" subtotalTop="0" showAll="0" dataSourceSort="1" defaultSubtotal="0" defaultAttributeDrillState="1"/>
  </pivotFields>
  <rowFields count="1">
    <field x="0"/>
  </rowFields>
  <rowItems count="4">
    <i>
      <x/>
    </i>
    <i>
      <x v="1"/>
    </i>
    <i>
      <x v="2"/>
    </i>
    <i t="grand">
      <x/>
    </i>
  </rowItems>
  <colItems count="1">
    <i/>
  </colItems>
  <dataFields count="1">
    <dataField fld="1" subtotal="count" baseField="0" baseItem="0"/>
  </dataFields>
  <formats count="2">
    <format dxfId="67">
      <pivotArea collapsedLevelsAreSubtotals="1" fieldPosition="0">
        <references count="1">
          <reference field="0" count="0"/>
        </references>
      </pivotArea>
    </format>
    <format dxfId="68">
      <pivotArea grandRow="1" outline="0" collapsedLevelsAreSubtotals="1" fieldPosition="0"/>
    </format>
  </formats>
  <chartFormats count="3">
    <chartFormat chart="3" format="3"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0"/>
          </reference>
        </references>
      </pivotArea>
    </chartFormat>
  </chartFormats>
  <pivotHierarchies count="7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2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vw_CustomerChurnAnalysis]"/>
        <x15:activeTabTopLevelEntity name="[vw_ChurnByContrac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D4942C68-F645-425E-B92F-C9763EFDBE09}" name="KPI_ChurnRate" cacheId="10097" applyNumberFormats="0" applyBorderFormats="0" applyFontFormats="0" applyPatternFormats="0" applyAlignmentFormats="0" applyWidthHeightFormats="1" dataCaption="Values" missingCaption="0%" tag="5aed6815-39b0-4227-a653-1bbed4d0c249" updatedVersion="8" minRefreshableVersion="3" useAutoFormatting="1" subtotalHiddenItems="1" itemPrintTitles="1" createdVersion="8" indent="0" outline="1" outlineData="1" multipleFieldFilters="0">
  <location ref="F7:G8" firstHeaderRow="0" firstDataRow="1" firstDataCol="0"/>
  <pivotFields count="3">
    <pivotField dataField="1" subtotalTop="0" showAll="0" defaultSubtotal="0"/>
    <pivotField dataField="1" subtotalTop="0" showAll="0" defaultSubtotal="0"/>
    <pivotField allDrilled="1" subtotalTop="0" showAll="0" dataSourceSort="1" defaultSubtotal="0" defaultAttributeDrillState="1"/>
  </pivotFields>
  <rowItems count="1">
    <i/>
  </rowItems>
  <colFields count="1">
    <field x="-2"/>
  </colFields>
  <colItems count="2">
    <i>
      <x/>
    </i>
    <i i="1">
      <x v="1"/>
    </i>
  </colItems>
  <dataFields count="2">
    <dataField name="Total Customers" fld="0" subtotal="count" baseField="0" baseItem="0"/>
    <dataField fld="1" subtotal="count" baseField="0" baseItem="0" numFmtId="164"/>
  </dataFields>
  <pivotHierarchies count="7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Total Customers"/>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vw_CustomerChurnAnalysis]"/>
        <x15:activeTabTopLevelEntity name="[vw_ChurnByContract]"/>
      </x15:pivotTableUISettings>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EC42BA38-87CF-4402-BED7-3B5C88389ECC}" autoFormatId="16" applyNumberFormats="0" applyBorderFormats="0" applyFontFormats="0" applyPatternFormats="0" applyAlignmentFormats="0" applyWidthHeightFormats="0">
  <queryTableRefresh nextId="2">
    <queryTableFields count="1">
      <queryTableField id="1" name="Last Refreshed" tableColumnId="1"/>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InternetService" xr10:uid="{64A274ED-A222-4F16-92F7-353300409904}" sourceName="[vw_CustomerChurnAnalysis].[InternetService]">
  <pivotTables>
    <pivotTable tabId="2" name="PT_Churn ByInternetService"/>
    <pivotTable tabId="2" name="PT_ChurnByPaymentMethod"/>
    <pivotTable tabId="2" name="PT_MonthlyChargesDistribution"/>
    <pivotTable tabId="2" name="PT_RevenueLostByContract"/>
    <pivotTable tabId="2" name="KPI_AverageTenure"/>
    <pivotTable tabId="2" name="KPI_AvgMonthlyCharges"/>
    <pivotTable tabId="2" name="KPI_ChurnedCustomers"/>
    <pivotTable tabId="2" name="KPI_ChurnRate"/>
    <pivotTable tabId="2" name="KPI_RevenueLost"/>
    <pivotTable tabId="2" name="KPI_TotalCustomers"/>
    <pivotTable tabId="2" name="KPI_EstimatedValueAtRisk"/>
    <pivotTable tabId="2" name="KPI_HighValueAtRiskCustomers"/>
    <pivotTable tabId="2" name="PT_ChurnByContract"/>
    <pivotTable tabId="2" name="PT_CustomerRetentionRisk"/>
  </pivotTables>
  <data>
    <olap pivotCacheId="53796135">
      <levels count="2">
        <level uniqueName="[vw_CustomerChurnAnalysis].[InternetService].[(All)]" sourceCaption="(All)" count="0"/>
        <level uniqueName="[vw_CustomerChurnAnalysis].[InternetService].[InternetService]" sourceCaption="InternetService" count="3">
          <ranges>
            <range startItem="0">
              <i n="[vw_CustomerChurnAnalysis].[InternetService].&amp;[DSL]" c="DSL"/>
              <i n="[vw_CustomerChurnAnalysis].[InternetService].&amp;[Fiber optic]" c="Fiber optic"/>
              <i n="[vw_CustomerChurnAnalysis].[InternetService].&amp;[No]" c="No"/>
            </range>
          </ranges>
        </level>
      </levels>
      <selections count="1">
        <selection n="[vw_CustomerChurnAnalysis].[InternetService].[All]"/>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Gender" xr10:uid="{29EE8251-4000-4FF1-9233-E6988103D87A}" sourceName="[vw_CustomerChurnAnalysis].[Gender]">
  <pivotTables>
    <pivotTable tabId="2" name="PT_Churn ByInternetService"/>
    <pivotTable tabId="2" name="PT_ChurnByPaymentMethod"/>
    <pivotTable tabId="2" name="PT_MonthlyChargesDistribution"/>
    <pivotTable tabId="2" name="PT_RevenueLostByContract"/>
    <pivotTable tabId="2" name="KPI_AverageTenure"/>
    <pivotTable tabId="2" name="KPI_AvgMonthlyCharges"/>
    <pivotTable tabId="2" name="KPI_ChurnedCustomers"/>
    <pivotTable tabId="2" name="KPI_ChurnRate"/>
    <pivotTable tabId="2" name="KPI_RevenueLost"/>
    <pivotTable tabId="2" name="KPI_TotalCustomers"/>
    <pivotTable tabId="2" name="KPI_EstimatedValueAtRisk"/>
    <pivotTable tabId="2" name="KPI_HighValueAtRiskCustomers"/>
    <pivotTable tabId="2" name="PT_ChurnByContract"/>
    <pivotTable tabId="2" name="PT_CustomerRetentionRisk"/>
  </pivotTables>
  <data>
    <olap pivotCacheId="53796135">
      <levels count="2">
        <level uniqueName="[vw_CustomerChurnAnalysis].[Gender].[(All)]" sourceCaption="(All)" count="0"/>
        <level uniqueName="[vw_CustomerChurnAnalysis].[Gender].[Gender]" sourceCaption="Gender" count="2">
          <ranges>
            <range startItem="0">
              <i n="[vw_CustomerChurnAnalysis].[Gender].&amp;[Female]" c="Female"/>
              <i n="[vw_CustomerChurnAnalysis].[Gender].&amp;[Male]" c="Male"/>
            </range>
          </ranges>
        </level>
      </levels>
      <selections count="1">
        <selection n="[vw_CustomerChurnAnalysis].[Gender].[All]"/>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niorCitizen" xr10:uid="{4A667D4C-35D1-4E70-B91D-D81F5E1083C9}" sourceName="[vw_CustomerChurnAnalysis].[SeniorCitizen]">
  <pivotTables>
    <pivotTable tabId="2" name="PT_Churn ByInternetService"/>
    <pivotTable tabId="2" name="PT_ChurnByPaymentMethod"/>
    <pivotTable tabId="2" name="PT_MonthlyChargesDistribution"/>
    <pivotTable tabId="2" name="PT_RevenueLostByContract"/>
    <pivotTable tabId="2" name="KPI_AverageTenure"/>
    <pivotTable tabId="2" name="KPI_AvgMonthlyCharges"/>
    <pivotTable tabId="2" name="KPI_ChurnedCustomers"/>
    <pivotTable tabId="2" name="KPI_ChurnRate"/>
    <pivotTable tabId="2" name="KPI_RevenueLost"/>
    <pivotTable tabId="2" name="KPI_TotalCustomers"/>
    <pivotTable tabId="2" name="KPI_EstimatedValueAtRisk"/>
    <pivotTable tabId="2" name="KPI_HighValueAtRiskCustomers"/>
    <pivotTable tabId="2" name="PT_ChurnByContract"/>
    <pivotTable tabId="2" name="PT_CustomerRetentionRisk"/>
  </pivotTables>
  <data>
    <olap pivotCacheId="53796135">
      <levels count="2">
        <level uniqueName="[vw_CustomerChurnAnalysis].[SeniorCitizen].[(All)]" sourceCaption="(All)" count="0"/>
        <level uniqueName="[vw_CustomerChurnAnalysis].[SeniorCitizen].[SeniorCitizen]" sourceCaption="SeniorCitizen" count="2">
          <ranges>
            <range startItem="0">
              <i n="[vw_CustomerChurnAnalysis].[SeniorCitizen].&amp;[False]" c="FALSE"/>
              <i n="[vw_CustomerChurnAnalysis].[SeniorCitizen].&amp;[True]" c="TRUE"/>
            </range>
          </ranges>
        </level>
      </levels>
      <selections count="1">
        <selection n="[vw_CustomerChurnAnalysis].[SeniorCitizen].[All]"/>
      </selections>
    </olap>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aymentMethod" xr10:uid="{74325C50-FB2E-4D7A-9834-2306A0A2B593}" sourceName="[vw_CustomerChurnAnalysis].[PaymentMethod]">
  <pivotTables>
    <pivotTable tabId="2" name="PT_ChurnByPaymentMethod"/>
    <pivotTable tabId="2" name="PT_Churn ByInternetService"/>
    <pivotTable tabId="2" name="PT_MonthlyChargesDistribution"/>
    <pivotTable tabId="2" name="PT_RevenueLostByContract"/>
    <pivotTable tabId="2" name="KPI_AverageTenure"/>
    <pivotTable tabId="2" name="KPI_AvgMonthlyCharges"/>
    <pivotTable tabId="2" name="KPI_ChurnedCustomers"/>
    <pivotTable tabId="2" name="KPI_ChurnRate"/>
    <pivotTable tabId="2" name="KPI_RevenueLost"/>
    <pivotTable tabId="2" name="KPI_TotalCustomers"/>
    <pivotTable tabId="2" name="KPI_EstimatedValueAtRisk"/>
    <pivotTable tabId="2" name="KPI_HighValueAtRiskCustomers"/>
    <pivotTable tabId="2" name="PT_ChurnByContract"/>
    <pivotTable tabId="2" name="PT_CustomerRetentionRisk"/>
  </pivotTables>
  <data>
    <olap pivotCacheId="53796135">
      <levels count="2">
        <level uniqueName="[vw_CustomerChurnAnalysis].[PaymentMethod].[(All)]" sourceCaption="(All)" count="0"/>
        <level uniqueName="[vw_CustomerChurnAnalysis].[PaymentMethod].[PaymentMethod]" sourceCaption="PaymentMethod" count="4">
          <ranges>
            <range startItem="0">
              <i n="[vw_CustomerChurnAnalysis].[PaymentMethod].&amp;[Bank transfer (automatic)]" c="Bank transfer (automatic)"/>
              <i n="[vw_CustomerChurnAnalysis].[PaymentMethod].&amp;[Credit card (automatic)]" c="Credit card (automatic)"/>
              <i n="[vw_CustomerChurnAnalysis].[PaymentMethod].&amp;[Electronic check]" c="Electronic check"/>
              <i n="[vw_CustomerChurnAnalysis].[PaymentMethod].&amp;[Mailed check]" c="Mailed check"/>
            </range>
          </ranges>
        </level>
      </levels>
      <selections count="1">
        <selection n="[vw_CustomerChurnAnalysis].[PaymentMethod].[All]"/>
      </selections>
    </olap>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ntract1" xr10:uid="{7790591F-DDD3-439B-9DCE-1C64316C9675}" sourceName="[vw_CustomerChurnAnalysis].[Contract]">
  <pivotTables>
    <pivotTable tabId="2" name="PT_ChurnByContract"/>
    <pivotTable tabId="2" name="PT_CustomerRetentionRisk"/>
    <pivotTable tabId="2" name="KPI_AverageTenure"/>
    <pivotTable tabId="2" name="KPI_AvgMonthlyCharges"/>
    <pivotTable tabId="2" name="KPI_ChurnedCustomers"/>
    <pivotTable tabId="2" name="KPI_ChurnRate"/>
    <pivotTable tabId="2" name="KPI_EstimatedValueAtRisk"/>
    <pivotTable tabId="2" name="KPI_HighValueAtRiskCustomers"/>
    <pivotTable tabId="2" name="KPI_RevenueLost"/>
    <pivotTable tabId="2" name="KPI_TotalCustomers"/>
    <pivotTable tabId="2" name="PT_Churn ByInternetService"/>
    <pivotTable tabId="2" name="PT_ChurnByPaymentMethod"/>
    <pivotTable tabId="2" name="PT_MonthlyChargesDistribution"/>
    <pivotTable tabId="2" name="PT_RevenueLostByContract"/>
  </pivotTables>
  <data>
    <olap pivotCacheId="53796135">
      <levels count="2">
        <level uniqueName="[vw_CustomerChurnAnalysis].[Contract].[(All)]" sourceCaption="(All)" count="0"/>
        <level uniqueName="[vw_CustomerChurnAnalysis].[Contract].[Contract]" sourceCaption="Contract" count="3">
          <ranges>
            <range startItem="0">
              <i n="[vw_CustomerChurnAnalysis].[Contract].&amp;[Month-to-month]" c="Month-to-month"/>
              <i n="[vw_CustomerChurnAnalysis].[Contract].&amp;[One year]" c="One year"/>
              <i n="[vw_CustomerChurnAnalysis].[Contract].&amp;[Two year]" c="Two year"/>
            </range>
          </ranges>
        </level>
      </levels>
      <selections count="1">
        <selection n="[vw_CustomerChurnAnalysis].[Contract].[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licer_Internet_Service" xr10:uid="{BE0BEC3C-D645-4EF7-951A-B427183C98C4}" cache="Slicer_InternetService" caption="Internet Service" columnCount="3" level="1" style="Slicer Style 1" rowHeight="234950"/>
  <slicer name="slicer_Gender" xr10:uid="{639EDEE5-B5DF-41AF-ACDE-F533A0310A9A}" cache="Slicer_Gender" caption="Gender" columnCount="2" level="1" style="Slicer Style 1" rowHeight="234950"/>
  <slicer name="slicer_Senior_Citizen" xr10:uid="{660EFE49-DC61-407E-8FAB-A6E8049B00E3}" cache="Slicer_SeniorCitizen" caption="Senior Citizen" columnCount="2" level="1" style="Slicer Style 1" rowHeight="234950"/>
  <slicer name="slicer_Payment_Method" xr10:uid="{0C658A0E-DD5F-473C-A993-A908D2D1667A}" cache="Slicer_PaymentMethod" caption="Payment Method" columnCount="4" level="1" style="Slicer Style 1" rowHeight="234950"/>
  <slicer name="slicer_Contract" xr10:uid="{EB292008-900B-41CD-A318-9057CEB812D8}" cache="Slicer_Contract1" caption="Contract" columnCount="3" level="1" style="Slicer Style 1" rowHeight="234950"/>
</slicers>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D0FCC1FA-E321-4270-8B08-6E1B7E097E9E}" name="Table1" displayName="Table1" ref="E60:F63" totalsRowShown="0">
  <autoFilter ref="E60:F63" xr:uid="{D0FCC1FA-E321-4270-8B08-6E1B7E097E9E}"/>
  <tableColumns count="2">
    <tableColumn id="2" xr3:uid="{62E39587-2567-402C-9EAB-3A50D6708E8D}" name="Customers Risk level" dataDxfId="73">
      <calculatedColumnFormula>#REF!</calculatedColumnFormula>
    </tableColumn>
    <tableColumn id="1" xr3:uid="{F1262C66-1D3C-4F60-A6F9-12EBDE9F5315}" name="Total Customers"/>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CB2903B-E3DB-480D-AFCB-9DF8DD267B50}" name="Query1_1" displayName="Query1_1" ref="A105:A106" tableType="queryTable" totalsRowShown="0" dataDxfId="72">
  <autoFilter ref="A105:A106" xr:uid="{4CB2903B-E3DB-480D-AFCB-9DF8DD267B50}"/>
  <tableColumns count="1">
    <tableColumn id="1" xr3:uid="{9604F72A-EAFA-49C4-AAAB-FECF3D93C3E4}" uniqueName="1" name="Last Refreshed" queryTableFieldId="1" dataDxfId="69"/>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openxmlformats.org/officeDocument/2006/relationships/pivotTable" Target="../pivotTables/pivotTable13.x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pivotTable" Target="../pivotTables/pivotTable12.xml"/><Relationship Id="rId17" Type="http://schemas.openxmlformats.org/officeDocument/2006/relationships/table" Target="../tables/table2.xml"/><Relationship Id="rId2" Type="http://schemas.openxmlformats.org/officeDocument/2006/relationships/pivotTable" Target="../pivotTables/pivotTable2.xml"/><Relationship Id="rId16" Type="http://schemas.openxmlformats.org/officeDocument/2006/relationships/table" Target="../tables/table1.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5" Type="http://schemas.openxmlformats.org/officeDocument/2006/relationships/printerSettings" Target="../printerSettings/printerSettings1.bin"/><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 Id="rId14" Type="http://schemas.openxmlformats.org/officeDocument/2006/relationships/pivotTable" Target="../pivotTables/pivotTable14.xml"/></Relationships>
</file>

<file path=xl/worksheets/_rels/sheet2.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7D6FC6-A9D7-4966-8C4E-D5F848B79742}">
  <sheetPr codeName="Sheet3"/>
  <dimension ref="A1:Z106"/>
  <sheetViews>
    <sheetView zoomScale="90" zoomScaleNormal="90" workbookViewId="0">
      <selection activeCell="I7" sqref="I7"/>
    </sheetView>
  </sheetViews>
  <sheetFormatPr defaultRowHeight="14.4" x14ac:dyDescent="0.3"/>
  <cols>
    <col min="1" max="1" width="19.21875" bestFit="1" customWidth="1"/>
    <col min="2" max="2" width="22.6640625" bestFit="1" customWidth="1"/>
    <col min="3" max="3" width="18.77734375" bestFit="1" customWidth="1"/>
    <col min="4" max="4" width="22.21875" bestFit="1" customWidth="1"/>
    <col min="5" max="5" width="21.88671875" customWidth="1"/>
    <col min="6" max="6" width="27.5546875" bestFit="1" customWidth="1"/>
    <col min="7" max="7" width="10.88671875" bestFit="1" customWidth="1"/>
    <col min="8" max="8" width="22.109375" bestFit="1" customWidth="1"/>
    <col min="9" max="9" width="17.21875" bestFit="1" customWidth="1"/>
    <col min="10" max="10" width="27.5546875" bestFit="1" customWidth="1"/>
    <col min="11" max="11" width="28.33203125" bestFit="1" customWidth="1"/>
  </cols>
  <sheetData>
    <row r="1" spans="1:26" ht="28.2" customHeight="1" x14ac:dyDescent="0.3">
      <c r="A1" s="31" t="s">
        <v>15</v>
      </c>
      <c r="B1" s="31"/>
      <c r="C1" s="31"/>
      <c r="D1" s="31"/>
      <c r="E1" s="31"/>
      <c r="F1" s="31"/>
      <c r="G1" s="31"/>
      <c r="H1" s="31"/>
      <c r="I1" s="31"/>
      <c r="J1" s="31"/>
      <c r="K1" s="31"/>
      <c r="L1" s="31"/>
      <c r="M1" s="31"/>
      <c r="N1" s="31"/>
      <c r="O1" s="1"/>
      <c r="P1" s="1"/>
      <c r="Q1" s="1"/>
      <c r="R1" s="1"/>
      <c r="S1" s="1"/>
      <c r="T1" s="1"/>
      <c r="U1" s="1"/>
      <c r="V1" s="1"/>
      <c r="W1" s="1"/>
      <c r="X1" s="1"/>
      <c r="Y1" s="1"/>
      <c r="Z1" s="1"/>
    </row>
    <row r="3" spans="1:26" s="5" customFormat="1" ht="25.2" customHeight="1" x14ac:dyDescent="0.3">
      <c r="A3" s="14" t="s">
        <v>11</v>
      </c>
    </row>
    <row r="4" spans="1:26" x14ac:dyDescent="0.3">
      <c r="A4" s="7" t="s">
        <v>13</v>
      </c>
    </row>
    <row r="6" spans="1:26" x14ac:dyDescent="0.3">
      <c r="A6" s="7" t="s">
        <v>47</v>
      </c>
      <c r="C6" s="7" t="s">
        <v>48</v>
      </c>
      <c r="F6" s="7" t="s">
        <v>49</v>
      </c>
      <c r="I6" s="7" t="s">
        <v>50</v>
      </c>
    </row>
    <row r="7" spans="1:26" x14ac:dyDescent="0.3">
      <c r="A7" t="s">
        <v>2</v>
      </c>
      <c r="C7" s="2" t="s">
        <v>3</v>
      </c>
      <c r="D7" t="s" vm="1">
        <v>4</v>
      </c>
      <c r="F7" t="s">
        <v>2</v>
      </c>
      <c r="G7" t="s">
        <v>7</v>
      </c>
      <c r="I7" t="s">
        <v>14</v>
      </c>
    </row>
    <row r="8" spans="1:26" x14ac:dyDescent="0.3">
      <c r="A8" s="13">
        <v>7043</v>
      </c>
      <c r="F8" s="71">
        <v>7043</v>
      </c>
      <c r="G8" s="6">
        <v>0.26536987079369589</v>
      </c>
      <c r="I8" s="11">
        <v>32.371148658242227</v>
      </c>
    </row>
    <row r="9" spans="1:26" x14ac:dyDescent="0.3">
      <c r="C9" t="s">
        <v>5</v>
      </c>
    </row>
    <row r="10" spans="1:26" x14ac:dyDescent="0.3">
      <c r="C10" s="13">
        <v>1869</v>
      </c>
    </row>
    <row r="12" spans="1:26" x14ac:dyDescent="0.3">
      <c r="A12" s="7" t="s">
        <v>12</v>
      </c>
    </row>
    <row r="14" spans="1:26" x14ac:dyDescent="0.3">
      <c r="A14" s="7" t="s">
        <v>51</v>
      </c>
      <c r="C14" s="7" t="s">
        <v>52</v>
      </c>
      <c r="F14" s="7" t="s">
        <v>53</v>
      </c>
      <c r="H14" s="7" t="s">
        <v>54</v>
      </c>
    </row>
    <row r="15" spans="1:26" x14ac:dyDescent="0.3">
      <c r="A15" t="s">
        <v>9</v>
      </c>
      <c r="C15" s="2" t="s">
        <v>3</v>
      </c>
      <c r="D15" t="s" vm="1">
        <v>4</v>
      </c>
      <c r="F15" t="s">
        <v>10</v>
      </c>
      <c r="H15" t="s">
        <v>55</v>
      </c>
    </row>
    <row r="16" spans="1:26" x14ac:dyDescent="0.3">
      <c r="A16" s="4">
        <v>64.761692460599178</v>
      </c>
      <c r="F16" s="71">
        <v>84</v>
      </c>
      <c r="H16" s="8">
        <v>454249.75000000006</v>
      </c>
    </row>
    <row r="17" spans="1:6" x14ac:dyDescent="0.3">
      <c r="C17" t="s">
        <v>5</v>
      </c>
      <c r="D17" t="s">
        <v>8</v>
      </c>
    </row>
    <row r="18" spans="1:6" x14ac:dyDescent="0.3">
      <c r="C18" s="71">
        <v>1869</v>
      </c>
      <c r="D18" s="12">
        <v>139130.85</v>
      </c>
    </row>
    <row r="20" spans="1:6" s="5" customFormat="1" ht="27.6" customHeight="1" x14ac:dyDescent="0.3">
      <c r="A20" s="14" t="s">
        <v>16</v>
      </c>
    </row>
    <row r="22" spans="1:6" x14ac:dyDescent="0.3">
      <c r="A22" s="7" t="s">
        <v>20</v>
      </c>
      <c r="B22" s="7"/>
    </row>
    <row r="23" spans="1:6" x14ac:dyDescent="0.3">
      <c r="D23" t="s">
        <v>70</v>
      </c>
    </row>
    <row r="24" spans="1:6" x14ac:dyDescent="0.3">
      <c r="A24" s="2" t="s">
        <v>115</v>
      </c>
      <c r="B24" t="s">
        <v>25</v>
      </c>
      <c r="D24" s="73" t="s">
        <v>115</v>
      </c>
      <c r="E24" s="73" t="s">
        <v>7</v>
      </c>
      <c r="F24" s="73" t="s">
        <v>118</v>
      </c>
    </row>
    <row r="25" spans="1:6" x14ac:dyDescent="0.3">
      <c r="A25" s="3" t="s">
        <v>17</v>
      </c>
      <c r="B25" s="6">
        <v>0.42709677419354841</v>
      </c>
      <c r="D25" t="s">
        <v>17</v>
      </c>
      <c r="E25" s="16">
        <f>IFERROR(GETPIVOTDATA("[Measures].[Customer Churn Rate]",$A$24,"[vw_CustomerChurnAnalysis].[Contract]","[vw_CustomerChurnAnalysis].[Contract].&amp;[Month-to-month]"), "")</f>
        <v>0.42709677419354841</v>
      </c>
      <c r="F25" t="str">
        <f>IF(E25="", "", TEXT(E25, "0.0%"))</f>
        <v>42.7%</v>
      </c>
    </row>
    <row r="26" spans="1:6" x14ac:dyDescent="0.3">
      <c r="A26" s="3" t="s">
        <v>18</v>
      </c>
      <c r="B26" s="6">
        <v>0.11269517990495587</v>
      </c>
      <c r="D26" t="s">
        <v>116</v>
      </c>
      <c r="E26" s="16">
        <f>IFERROR(GETPIVOTDATA("[Measures].[Customer Churn Rate]",$A$24,"[vw_CustomerChurnAnalysis].[Contract]","[vw_CustomerChurnAnalysis].[Contract].&amp;[One year]"), "")</f>
        <v>0.11269517990495587</v>
      </c>
      <c r="F26" t="str">
        <f t="shared" ref="F26:F27" si="0">IF(E26="", "", TEXT(E26, "0.0%"))</f>
        <v>11.3%</v>
      </c>
    </row>
    <row r="27" spans="1:6" x14ac:dyDescent="0.3">
      <c r="A27" s="3" t="s">
        <v>19</v>
      </c>
      <c r="B27" s="6">
        <v>2.831858407079646E-2</v>
      </c>
      <c r="D27" t="s">
        <v>117</v>
      </c>
      <c r="E27" s="16">
        <f>IFERROR(GETPIVOTDATA("[Measures].[Customer Churn Rate]",$A$24,"[vw_CustomerChurnAnalysis].[Contract]","[vw_CustomerChurnAnalysis].[Contract].&amp;[Two year]"),"")</f>
        <v>2.831858407079646E-2</v>
      </c>
      <c r="F27" t="str">
        <f t="shared" si="0"/>
        <v>2.8%</v>
      </c>
    </row>
    <row r="28" spans="1:6" x14ac:dyDescent="0.3">
      <c r="A28" s="3" t="s">
        <v>0</v>
      </c>
      <c r="B28" s="15">
        <v>0.26536987079369589</v>
      </c>
    </row>
    <row r="30" spans="1:6" x14ac:dyDescent="0.3">
      <c r="A30" s="7" t="s">
        <v>21</v>
      </c>
      <c r="B30" s="7"/>
    </row>
    <row r="31" spans="1:6" x14ac:dyDescent="0.3">
      <c r="D31" t="s">
        <v>70</v>
      </c>
    </row>
    <row r="32" spans="1:6" x14ac:dyDescent="0.3">
      <c r="A32" s="2" t="s">
        <v>24</v>
      </c>
      <c r="B32" t="s">
        <v>25</v>
      </c>
      <c r="D32" s="73" t="s">
        <v>24</v>
      </c>
      <c r="E32" s="73" t="s">
        <v>7</v>
      </c>
      <c r="F32" s="73" t="s">
        <v>118</v>
      </c>
    </row>
    <row r="33" spans="1:6" x14ac:dyDescent="0.3">
      <c r="A33" s="3" t="s">
        <v>22</v>
      </c>
      <c r="B33" s="6">
        <v>0.1895910780669145</v>
      </c>
      <c r="D33" t="s">
        <v>22</v>
      </c>
      <c r="E33" s="16">
        <f>IFERROR(GETPIVOTDATA("[Measures].[Customer Churn Rate]",$A$32,"[vw_CustomerChurnAnalysis].[InternetService]","[vw_CustomerChurnAnalysis].[InternetService].&amp;[DSL]"), "")</f>
        <v>0.1895910780669145</v>
      </c>
      <c r="F33" t="str">
        <f>IF(E33="", "", TEXT(E33, "0.0%"))</f>
        <v>19.0%</v>
      </c>
    </row>
    <row r="34" spans="1:6" x14ac:dyDescent="0.3">
      <c r="A34" s="3" t="s">
        <v>23</v>
      </c>
      <c r="B34" s="6">
        <v>0.41892764857881137</v>
      </c>
      <c r="D34" t="s">
        <v>23</v>
      </c>
      <c r="E34" s="16">
        <f>IFERROR(GETPIVOTDATA("[Measures].[Customer Churn Rate]",$A$32,"[vw_CustomerChurnAnalysis].[InternetService]","[vw_CustomerChurnAnalysis].[InternetService].&amp;[Fiber optic]"), "")</f>
        <v>0.41892764857881137</v>
      </c>
      <c r="F34" t="str">
        <f t="shared" ref="F34:F35" si="1">IF(E34="", "", TEXT(E34, "0.0%"))</f>
        <v>41.9%</v>
      </c>
    </row>
    <row r="35" spans="1:6" x14ac:dyDescent="0.3">
      <c r="A35" s="3" t="s">
        <v>6</v>
      </c>
      <c r="B35" s="6">
        <v>7.4049803407601575E-2</v>
      </c>
      <c r="D35" t="s">
        <v>6</v>
      </c>
      <c r="E35" s="16">
        <f>IFERROR(GETPIVOTDATA("[Measures].[Customer Churn Rate]",$A$32,"[vw_CustomerChurnAnalysis].[InternetService]","[vw_CustomerChurnAnalysis].[InternetService].&amp;[No]"), "")</f>
        <v>7.4049803407601575E-2</v>
      </c>
      <c r="F35" t="str">
        <f t="shared" si="1"/>
        <v>7.4%</v>
      </c>
    </row>
    <row r="36" spans="1:6" x14ac:dyDescent="0.3">
      <c r="A36" s="3" t="s">
        <v>0</v>
      </c>
      <c r="B36" s="6">
        <v>0.26536987079369589</v>
      </c>
    </row>
    <row r="38" spans="1:6" x14ac:dyDescent="0.3">
      <c r="A38" s="7" t="s">
        <v>26</v>
      </c>
      <c r="B38" s="7"/>
    </row>
    <row r="39" spans="1:6" x14ac:dyDescent="0.3">
      <c r="D39" t="s">
        <v>70</v>
      </c>
    </row>
    <row r="40" spans="1:6" x14ac:dyDescent="0.3">
      <c r="A40" s="2" t="s">
        <v>31</v>
      </c>
      <c r="B40" t="s">
        <v>25</v>
      </c>
      <c r="D40" s="73" t="s">
        <v>31</v>
      </c>
      <c r="E40" s="73" t="s">
        <v>7</v>
      </c>
      <c r="F40" s="73" t="s">
        <v>118</v>
      </c>
    </row>
    <row r="41" spans="1:6" x14ac:dyDescent="0.3">
      <c r="A41" s="3" t="s">
        <v>28</v>
      </c>
      <c r="B41" s="6">
        <v>0.15243101182654403</v>
      </c>
      <c r="D41" s="3" t="s">
        <v>28</v>
      </c>
      <c r="E41" s="16">
        <f>IFERROR(GETPIVOTDATA("[Measures].[Customer Churn Rate]",$A$40,"[vw_CustomerChurnAnalysis].[PaymentMethod]","[vw_CustomerChurnAnalysis].[PaymentMethod].&amp;[Credit card (automatic)]"), "")</f>
        <v>0.15243101182654403</v>
      </c>
      <c r="F41" t="str">
        <f>IF(E41="", "", TEXT(E41, "0.0%"))</f>
        <v>15.2%</v>
      </c>
    </row>
    <row r="42" spans="1:6" x14ac:dyDescent="0.3">
      <c r="A42" s="3" t="s">
        <v>27</v>
      </c>
      <c r="B42" s="6">
        <v>0.16709844559585493</v>
      </c>
      <c r="D42" s="3" t="s">
        <v>27</v>
      </c>
      <c r="E42" s="16">
        <f>IFERROR(GETPIVOTDATA("[Measures].[Customer Churn Rate]",$A$40,"[vw_CustomerChurnAnalysis].[PaymentMethod]","[vw_CustomerChurnAnalysis].[PaymentMethod].&amp;[Bank transfer (automatic)]"), "")</f>
        <v>0.16709844559585493</v>
      </c>
      <c r="F42" t="str">
        <f t="shared" ref="F42:F44" si="2">IF(E42="", "", TEXT(E42, "0.0%"))</f>
        <v>16.7%</v>
      </c>
    </row>
    <row r="43" spans="1:6" x14ac:dyDescent="0.3">
      <c r="A43" s="3" t="s">
        <v>30</v>
      </c>
      <c r="B43" s="6">
        <v>0.19106699751861042</v>
      </c>
      <c r="D43" s="3" t="s">
        <v>30</v>
      </c>
      <c r="E43" s="16">
        <f>IFERROR(GETPIVOTDATA("[Measures].[Customer Churn Rate]",$A$40,"[vw_CustomerChurnAnalysis].[PaymentMethod]","[vw_CustomerChurnAnalysis].[PaymentMethod].&amp;[Mailed check]"), "")</f>
        <v>0.19106699751861042</v>
      </c>
      <c r="F43" t="str">
        <f t="shared" si="2"/>
        <v>19.1%</v>
      </c>
    </row>
    <row r="44" spans="1:6" x14ac:dyDescent="0.3">
      <c r="A44" s="3" t="s">
        <v>29</v>
      </c>
      <c r="B44" s="6">
        <v>0.45285412262156449</v>
      </c>
      <c r="D44" s="3" t="s">
        <v>29</v>
      </c>
      <c r="E44" s="16">
        <f>IFERROR(GETPIVOTDATA("[Measures].[Customer Churn Rate]",$A$40,"[vw_CustomerChurnAnalysis].[PaymentMethod]","[vw_CustomerChurnAnalysis].[PaymentMethod].&amp;[Electronic check]"), "")</f>
        <v>0.45285412262156449</v>
      </c>
      <c r="F44" t="str">
        <f t="shared" si="2"/>
        <v>45.3%</v>
      </c>
    </row>
    <row r="45" spans="1:6" x14ac:dyDescent="0.3">
      <c r="A45" s="3" t="s">
        <v>0</v>
      </c>
      <c r="B45" s="6">
        <v>0.26536987079369589</v>
      </c>
    </row>
    <row r="47" spans="1:6" x14ac:dyDescent="0.3">
      <c r="A47" s="7" t="s">
        <v>32</v>
      </c>
      <c r="B47" s="7"/>
    </row>
    <row r="48" spans="1:6" x14ac:dyDescent="0.3">
      <c r="D48" s="10" t="s">
        <v>70</v>
      </c>
    </row>
    <row r="49" spans="1:10" x14ac:dyDescent="0.3">
      <c r="A49" s="2" t="s">
        <v>42</v>
      </c>
      <c r="B49" t="s">
        <v>1</v>
      </c>
      <c r="D49" s="73" t="s">
        <v>42</v>
      </c>
      <c r="E49" s="73" t="s">
        <v>1</v>
      </c>
      <c r="F49" s="73" t="s">
        <v>118</v>
      </c>
    </row>
    <row r="50" spans="1:10" x14ac:dyDescent="0.3">
      <c r="A50" s="3" t="s">
        <v>33</v>
      </c>
      <c r="B50" s="71">
        <v>613</v>
      </c>
      <c r="D50" t="s">
        <v>63</v>
      </c>
      <c r="E50">
        <f>IFERROR(GETPIVOTDATA("[Measures].[Count of CustomerID]",$A$49,"[vw_CustomerChurnAnalysis].[Monthly Charge Band]","[vw_CustomerChurnAnalysis].[Monthly Charge Band].&amp;[01 - $0-$20]"), "")</f>
        <v>613</v>
      </c>
      <c r="F50">
        <f>IF(E50="", "", E50)</f>
        <v>613</v>
      </c>
      <c r="I50" s="10" t="s">
        <v>71</v>
      </c>
    </row>
    <row r="51" spans="1:10" x14ac:dyDescent="0.3">
      <c r="A51" s="3" t="s">
        <v>34</v>
      </c>
      <c r="B51" s="71">
        <v>1224</v>
      </c>
      <c r="D51" t="s">
        <v>64</v>
      </c>
      <c r="E51">
        <f>IFERROR(GETPIVOTDATA("[Measures].[Count of CustomerID]",$A$49,"[vw_CustomerChurnAnalysis].[Monthly Charge Band]","[vw_CustomerChurnAnalysis].[Monthly Charge Band].&amp;[02 - $20-$40]"), "")</f>
        <v>1224</v>
      </c>
      <c r="F51">
        <f t="shared" ref="F51:F56" si="3">IF(E51="", "", E51)</f>
        <v>1224</v>
      </c>
      <c r="I51" s="9" t="s">
        <v>42</v>
      </c>
      <c r="J51" s="9" t="s">
        <v>62</v>
      </c>
    </row>
    <row r="52" spans="1:10" x14ac:dyDescent="0.3">
      <c r="A52" s="3" t="s">
        <v>35</v>
      </c>
      <c r="B52" s="71">
        <v>1070</v>
      </c>
      <c r="D52" t="s">
        <v>65</v>
      </c>
      <c r="E52">
        <f>IFERROR(GETPIVOTDATA("[Measures].[Count of CustomerID]",$A$49,"[vw_CustomerChurnAnalysis].[Monthly Charge Band]","[vw_CustomerChurnAnalysis].[Monthly Charge Band].&amp;[03 - $40-$60]"), "")</f>
        <v>1070</v>
      </c>
      <c r="F52">
        <f t="shared" si="3"/>
        <v>1070</v>
      </c>
      <c r="I52" t="e" cm="1">
        <f t="array" ref="I52">_xlfn._xlws.FILTER(#REF!, ISNUMBER(#REF!))</f>
        <v>#REF!</v>
      </c>
    </row>
    <row r="53" spans="1:10" x14ac:dyDescent="0.3">
      <c r="A53" s="3" t="s">
        <v>36</v>
      </c>
      <c r="B53" s="71">
        <v>1459</v>
      </c>
      <c r="D53" t="s">
        <v>66</v>
      </c>
      <c r="E53">
        <f>IFERROR(GETPIVOTDATA("[Measures].[Count of CustomerID]",$A$49,"[vw_CustomerChurnAnalysis].[Monthly Charge Band]","[vw_CustomerChurnAnalysis].[Monthly Charge Band].&amp;[04 - $60-$80]"), "")</f>
        <v>1459</v>
      </c>
      <c r="F53">
        <f t="shared" si="3"/>
        <v>1459</v>
      </c>
    </row>
    <row r="54" spans="1:10" x14ac:dyDescent="0.3">
      <c r="A54" s="3" t="s">
        <v>37</v>
      </c>
      <c r="B54" s="71">
        <v>1769</v>
      </c>
      <c r="D54" t="s">
        <v>67</v>
      </c>
      <c r="E54">
        <f>IFERROR(GETPIVOTDATA("[Measures].[Count of CustomerID]",$A$49,"[vw_CustomerChurnAnalysis].[Monthly Charge Band]","[vw_CustomerChurnAnalysis].[Monthly Charge Band].&amp;[05 - $80-$100]"), "")</f>
        <v>1769</v>
      </c>
      <c r="F54">
        <f t="shared" si="3"/>
        <v>1769</v>
      </c>
    </row>
    <row r="55" spans="1:10" x14ac:dyDescent="0.3">
      <c r="A55" s="3" t="s">
        <v>38</v>
      </c>
      <c r="B55" s="71">
        <v>908</v>
      </c>
      <c r="D55" t="s">
        <v>68</v>
      </c>
      <c r="E55">
        <f>IFERROR(GETPIVOTDATA("[Measures].[Count of CustomerID]",$A$49,"[vw_CustomerChurnAnalysis].[Monthly Charge Band]","[vw_CustomerChurnAnalysis].[Monthly Charge Band].&amp;[06 - $100-$120]"), "")</f>
        <v>908</v>
      </c>
      <c r="F55">
        <f t="shared" si="3"/>
        <v>908</v>
      </c>
    </row>
    <row r="56" spans="1:10" x14ac:dyDescent="0.3">
      <c r="D56" t="s">
        <v>69</v>
      </c>
    </row>
    <row r="58" spans="1:10" x14ac:dyDescent="0.3">
      <c r="A58" s="7" t="s">
        <v>46</v>
      </c>
      <c r="B58" s="7"/>
    </row>
    <row r="59" spans="1:10" x14ac:dyDescent="0.3">
      <c r="E59" s="10" t="s">
        <v>61</v>
      </c>
    </row>
    <row r="60" spans="1:10" x14ac:dyDescent="0.3">
      <c r="A60" t="s">
        <v>58</v>
      </c>
      <c r="B60" t="s">
        <v>56</v>
      </c>
      <c r="C60" t="s">
        <v>57</v>
      </c>
      <c r="E60" t="s">
        <v>72</v>
      </c>
      <c r="F60" t="s">
        <v>2</v>
      </c>
    </row>
    <row r="61" spans="1:10" x14ac:dyDescent="0.3">
      <c r="A61" s="71">
        <v>1029</v>
      </c>
      <c r="B61" s="71">
        <v>1280</v>
      </c>
      <c r="C61" s="71">
        <v>2865</v>
      </c>
      <c r="E61" t="s">
        <v>58</v>
      </c>
      <c r="F61">
        <f>_xlfn.LET(_xlpm.x, GETPIVOTDATA("[Measures].[High Risk Customers]",$A$60), IF(_xlpm.x=0, NA(), _xlpm.x))</f>
        <v>1029</v>
      </c>
    </row>
    <row r="62" spans="1:10" x14ac:dyDescent="0.3">
      <c r="E62" t="s">
        <v>60</v>
      </c>
      <c r="F62">
        <f>_xlfn.LET(_xlpm.x, GETPIVOTDATA("[Measures].[Medium Risk Customers]",$A$60), IF(_xlpm.x=0, "", _xlpm.x))</f>
        <v>1280</v>
      </c>
    </row>
    <row r="63" spans="1:10" x14ac:dyDescent="0.3">
      <c r="E63" t="s">
        <v>59</v>
      </c>
      <c r="F63">
        <f>_xlfn.LET(_xlpm.x, GETPIVOTDATA("[Measures].[Low Risk Customers]",$A$60), IF(_xlpm.x=0, "", _xlpm.x))</f>
        <v>2865</v>
      </c>
    </row>
    <row r="68" spans="1:6" x14ac:dyDescent="0.3">
      <c r="A68" s="7" t="s">
        <v>45</v>
      </c>
      <c r="B68" s="7"/>
    </row>
    <row r="69" spans="1:6" x14ac:dyDescent="0.3">
      <c r="D69" t="s">
        <v>70</v>
      </c>
    </row>
    <row r="70" spans="1:6" x14ac:dyDescent="0.3">
      <c r="A70" s="2" t="s">
        <v>115</v>
      </c>
      <c r="B70" t="s">
        <v>44</v>
      </c>
      <c r="D70" s="73" t="s">
        <v>115</v>
      </c>
      <c r="E70" s="73" t="s">
        <v>44</v>
      </c>
      <c r="F70" s="73" t="s">
        <v>119</v>
      </c>
    </row>
    <row r="71" spans="1:6" x14ac:dyDescent="0.3">
      <c r="A71" s="3" t="s">
        <v>19</v>
      </c>
      <c r="B71" s="71">
        <v>4165.3</v>
      </c>
      <c r="D71" s="3" t="s">
        <v>19</v>
      </c>
      <c r="E71">
        <f>IFERROR(GETPIVOTDATA("[Measures].[Revenue Lost]",$A$70,"[vw_CustomerChurnAnalysis].[Contract]","[vw_CustomerChurnAnalysis].[Contract].&amp;[Two year]"), "")</f>
        <v>4165.3</v>
      </c>
      <c r="F71" s="74">
        <f>IF(E71="", "", E71)</f>
        <v>4165.3</v>
      </c>
    </row>
    <row r="72" spans="1:6" x14ac:dyDescent="0.3">
      <c r="A72" s="3" t="s">
        <v>18</v>
      </c>
      <c r="B72" s="71">
        <v>14118.45</v>
      </c>
      <c r="D72" s="3" t="s">
        <v>18</v>
      </c>
      <c r="E72" s="71">
        <f>IFERROR(GETPIVOTDATA("[Measures].[Revenue Lost]",$A$70,"[vw_CustomerChurnAnalysis].[Contract]","[vw_CustomerChurnAnalysis].[Contract].&amp;[One year]"), "")</f>
        <v>14118.45</v>
      </c>
      <c r="F72" s="74">
        <f t="shared" ref="F72:F73" si="4">IF(E72="", "", E72)</f>
        <v>14118.45</v>
      </c>
    </row>
    <row r="73" spans="1:6" x14ac:dyDescent="0.3">
      <c r="A73" s="3" t="s">
        <v>17</v>
      </c>
      <c r="B73" s="71">
        <v>120847.1</v>
      </c>
      <c r="D73" s="3" t="s">
        <v>17</v>
      </c>
      <c r="E73">
        <f>IFERROR(GETPIVOTDATA("[Measures].[Revenue Lost]",$A$70,"[vw_CustomerChurnAnalysis].[Contract]","[vw_CustomerChurnAnalysis].[Contract].&amp;[Month-to-month]"), "")</f>
        <v>120847.1</v>
      </c>
      <c r="F73" s="74">
        <f t="shared" si="4"/>
        <v>120847.1</v>
      </c>
    </row>
    <row r="74" spans="1:6" x14ac:dyDescent="0.3">
      <c r="A74" s="3" t="s">
        <v>0</v>
      </c>
      <c r="B74" s="71">
        <v>139130.85</v>
      </c>
    </row>
    <row r="77" spans="1:6" s="5" customFormat="1" ht="27.6" customHeight="1" x14ac:dyDescent="0.3">
      <c r="A77" s="14" t="s">
        <v>73</v>
      </c>
    </row>
    <row r="79" spans="1:6" x14ac:dyDescent="0.3">
      <c r="A79" t="s">
        <v>74</v>
      </c>
      <c r="B79" t="s">
        <v>77</v>
      </c>
    </row>
    <row r="81" spans="1:7" x14ac:dyDescent="0.3">
      <c r="B81" t="str">
        <f>TEXT(MAX(B25:B27), "0.0%") &amp; " churn"</f>
        <v>42.7% churn</v>
      </c>
    </row>
    <row r="82" spans="1:7" x14ac:dyDescent="0.3">
      <c r="B82" t="str">
        <f>_xlfn.XLOOKUP(MAX(B25:B27), B25:B27, A25:A27) &amp; " customers have a " &amp; TEXT(MAX(B25:B27), "0.0%")  &amp; " churn rate, compared with only " &amp; TEXT(MIN(B25:B27), "0.0%")  &amp; " for " &amp; _xlfn.XLOOKUP(MIN(B25:B27), B25:B27, A25:A27) &amp; " customers."</f>
        <v>Month-to-month customers have a 42.7% churn rate, compared with only 2.8% for Two year customers.</v>
      </c>
    </row>
    <row r="84" spans="1:7" x14ac:dyDescent="0.3">
      <c r="A84" t="s">
        <v>75</v>
      </c>
      <c r="B84" t="s">
        <v>76</v>
      </c>
    </row>
    <row r="86" spans="1:7" x14ac:dyDescent="0.3">
      <c r="B86" t="str">
        <f>TEXT(MAX(B41:B44), "0.0%") &amp; " churn"</f>
        <v>45.3% churn</v>
      </c>
    </row>
    <row r="87" spans="1:7" x14ac:dyDescent="0.3">
      <c r="B87" t="str">
        <f>_xlfn.XLOOKUP(MAX(B41:B44), B41:B44, A41:A44) &amp; " customers have the highest churn rate among all payment methods."</f>
        <v>Electronic check customers have the highest churn rate among all payment methods.</v>
      </c>
    </row>
    <row r="89" spans="1:7" x14ac:dyDescent="0.3">
      <c r="A89" t="s">
        <v>78</v>
      </c>
      <c r="B89" t="s">
        <v>79</v>
      </c>
      <c r="E89" t="str">
        <f>TEXT(MAX(B71:B73)/SUM(B71:B73)*100,"0.0"%)</f>
        <v>87</v>
      </c>
    </row>
    <row r="91" spans="1:7" x14ac:dyDescent="0.3">
      <c r="B91" t="str">
        <f>TEXT(MAX(B71:B73), "$#,##0.0,\K") &amp; " lost"</f>
        <v>$120.8K lost</v>
      </c>
    </row>
    <row r="92" spans="1:7" x14ac:dyDescent="0.3">
      <c r="B92" t="str">
        <f>_xlfn.XLOOKUP(MAX(B71:B73), B71:B73, A71:A73) &amp; " customers account for approximately " &amp; TEXT(MAX(B71:B73)/SUM(B71:B73)*100,"0.0"%) &amp; "% of total revenue lost from churn."</f>
        <v>Month-to-month customers account for approximately 87% of total revenue lost from churn.</v>
      </c>
    </row>
    <row r="94" spans="1:7" x14ac:dyDescent="0.3">
      <c r="A94" t="s">
        <v>80</v>
      </c>
      <c r="B94" t="s">
        <v>43</v>
      </c>
      <c r="F94" t="s">
        <v>70</v>
      </c>
    </row>
    <row r="95" spans="1:7" x14ac:dyDescent="0.3">
      <c r="F95" t="s">
        <v>39</v>
      </c>
      <c r="G95">
        <f>GETPIVOTDATA("[Measures].[High Risk Customers]",$A$60)</f>
        <v>1029</v>
      </c>
    </row>
    <row r="96" spans="1:7" x14ac:dyDescent="0.3">
      <c r="B96" s="6">
        <f>GETPIVOTDATA("[Measures].[High Risk Customers]",$A$60) / SUM(A61:C61)</f>
        <v>0.19887901043679937</v>
      </c>
      <c r="F96" t="s">
        <v>41</v>
      </c>
      <c r="G96">
        <f>GETPIVOTDATA("[Measures].[Medium Risk Customers]",$A$60)</f>
        <v>1280</v>
      </c>
    </row>
    <row r="97" spans="1:7" x14ac:dyDescent="0.3">
      <c r="B97" t="str">
        <f>TEXT(GETPIVOTDATA("[Measures].[High Risk Customers]",$A$60)/SUM(A61:C61), "0.0%") &amp; " of selected customers are classified as high retention risk."</f>
        <v>19.9% of selected customers are classified as high retention risk.</v>
      </c>
      <c r="F97" t="s">
        <v>40</v>
      </c>
      <c r="G97">
        <f>GETPIVOTDATA("[Measures].[Low Risk Customers]",$A$60)</f>
        <v>2865</v>
      </c>
    </row>
    <row r="98" spans="1:7" x14ac:dyDescent="0.3">
      <c r="F98" t="s">
        <v>2</v>
      </c>
      <c r="G98">
        <f>SUM(G95:G97)</f>
        <v>5174</v>
      </c>
    </row>
    <row r="99" spans="1:7" x14ac:dyDescent="0.3">
      <c r="F99" t="s">
        <v>81</v>
      </c>
      <c r="G99" s="16">
        <f>G95/G98</f>
        <v>0.19887901043679937</v>
      </c>
    </row>
    <row r="101" spans="1:7" x14ac:dyDescent="0.3">
      <c r="E101" t="s">
        <v>82</v>
      </c>
    </row>
    <row r="103" spans="1:7" s="5" customFormat="1" ht="27.6" customHeight="1" x14ac:dyDescent="0.3">
      <c r="A103" s="14" t="s">
        <v>113</v>
      </c>
    </row>
    <row r="105" spans="1:7" x14ac:dyDescent="0.3">
      <c r="A105" t="s">
        <v>83</v>
      </c>
      <c r="C105" t="str" cm="1">
        <f t="array" ref="C105">"Last Refreshed: " &amp;CHAR(10) &amp; TEXT(Query1_1[Last Refreshed], "mmmm d, yyyy h:mm AM/PM")</f>
        <v>Last Refreshed: 
September 11, 2026 10:53 PM</v>
      </c>
    </row>
    <row r="106" spans="1:7" x14ac:dyDescent="0.3">
      <c r="A106" s="70">
        <v>46276.953672719908</v>
      </c>
    </row>
  </sheetData>
  <mergeCells count="1">
    <mergeCell ref="A1:N1"/>
  </mergeCells>
  <pageMargins left="0.7" right="0.7" top="0.75" bottom="0.75" header="0.3" footer="0.3"/>
  <pageSetup orientation="portrait" r:id="rId15"/>
  <tableParts count="2">
    <tablePart r:id="rId16"/>
    <tablePart r:id="rId17"/>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885D4E-57FC-43D5-A309-339025B64E95}">
  <sheetPr codeName="Sheet4"/>
  <dimension ref="A1:Z2"/>
  <sheetViews>
    <sheetView showGridLines="0" showRowColHeaders="0" tabSelected="1" topLeftCell="A10" zoomScale="90" zoomScaleNormal="90" workbookViewId="0">
      <selection activeCell="M47" sqref="M47"/>
    </sheetView>
  </sheetViews>
  <sheetFormatPr defaultRowHeight="14.4" x14ac:dyDescent="0.3"/>
  <cols>
    <col min="1" max="16384" width="8.88671875" style="17"/>
  </cols>
  <sheetData>
    <row r="1" spans="1:26" x14ac:dyDescent="0.3">
      <c r="A1" s="18"/>
      <c r="B1" s="18"/>
      <c r="C1" s="18"/>
      <c r="D1" s="18"/>
      <c r="E1" s="18"/>
      <c r="F1" s="18"/>
      <c r="G1" s="18"/>
      <c r="H1" s="18"/>
      <c r="I1" s="18"/>
      <c r="J1" s="18"/>
      <c r="K1" s="18"/>
      <c r="L1" s="18"/>
      <c r="M1" s="18"/>
      <c r="N1" s="18"/>
      <c r="O1" s="18"/>
      <c r="P1" s="18"/>
      <c r="Q1" s="18"/>
      <c r="R1" s="18"/>
      <c r="S1" s="18"/>
      <c r="T1" s="18"/>
      <c r="U1" s="18"/>
      <c r="V1" s="18"/>
      <c r="W1" s="18"/>
      <c r="X1" s="18"/>
      <c r="Y1" s="18"/>
      <c r="Z1" s="18"/>
    </row>
    <row r="2" spans="1:26" x14ac:dyDescent="0.3">
      <c r="A2" s="18"/>
      <c r="B2" s="18"/>
      <c r="C2" s="18"/>
      <c r="D2" s="18"/>
      <c r="E2" s="18"/>
      <c r="F2" s="18"/>
      <c r="G2" s="18"/>
      <c r="H2" s="18"/>
      <c r="I2" s="18"/>
      <c r="J2" s="18"/>
      <c r="K2" s="18"/>
      <c r="L2" s="18"/>
      <c r="M2" s="18"/>
      <c r="N2" s="18"/>
      <c r="O2" s="18"/>
      <c r="P2" s="18"/>
      <c r="Q2" s="18"/>
      <c r="R2" s="18"/>
      <c r="S2" s="18"/>
      <c r="T2" s="18"/>
      <c r="U2" s="18"/>
      <c r="V2" s="18"/>
      <c r="W2" s="18"/>
      <c r="X2" s="18"/>
      <c r="Y2" s="18"/>
      <c r="Z2" s="18"/>
    </row>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CED17F-F240-4478-A1C8-CD3120853182}">
  <sheetPr codeName="Sheet2"/>
  <dimension ref="A1:P48"/>
  <sheetViews>
    <sheetView zoomScaleNormal="100" workbookViewId="0">
      <selection activeCell="G53" sqref="G53"/>
    </sheetView>
  </sheetViews>
  <sheetFormatPr defaultRowHeight="14.4" x14ac:dyDescent="0.3"/>
  <cols>
    <col min="1" max="1" width="3.77734375" style="17" customWidth="1"/>
    <col min="2" max="6" width="15.77734375" style="17" customWidth="1"/>
    <col min="7" max="7" width="3.77734375" style="17" customWidth="1"/>
    <col min="8" max="11" width="15.77734375" style="17" customWidth="1"/>
    <col min="12" max="12" width="17.88671875" style="17" customWidth="1"/>
    <col min="13" max="13" width="3.77734375" style="17" customWidth="1"/>
    <col min="14" max="16384" width="8.88671875" style="17"/>
  </cols>
  <sheetData>
    <row r="1" spans="2:16" x14ac:dyDescent="0.3">
      <c r="B1" s="38" t="s">
        <v>84</v>
      </c>
      <c r="C1" s="38"/>
      <c r="D1" s="38"/>
      <c r="E1" s="38"/>
      <c r="F1" s="38"/>
      <c r="G1" s="38"/>
      <c r="H1" s="38"/>
      <c r="I1" s="38"/>
      <c r="J1" s="38"/>
      <c r="K1" s="38"/>
      <c r="L1" s="38"/>
    </row>
    <row r="2" spans="2:16" ht="14.4" customHeight="1" x14ac:dyDescent="0.3">
      <c r="B2" s="38"/>
      <c r="C2" s="38"/>
      <c r="D2" s="38"/>
      <c r="E2" s="38"/>
      <c r="F2" s="38"/>
      <c r="G2" s="38"/>
      <c r="H2" s="38"/>
      <c r="I2" s="38"/>
      <c r="J2" s="38"/>
      <c r="K2" s="38"/>
      <c r="L2" s="38"/>
    </row>
    <row r="3" spans="2:16" ht="14.4" customHeight="1" x14ac:dyDescent="0.3">
      <c r="B3" s="38"/>
      <c r="C3" s="38"/>
      <c r="D3" s="38"/>
      <c r="E3" s="38"/>
      <c r="F3" s="38"/>
      <c r="G3" s="38"/>
      <c r="H3" s="38"/>
      <c r="I3" s="38"/>
      <c r="J3" s="38"/>
      <c r="K3" s="38"/>
      <c r="L3" s="38"/>
    </row>
    <row r="4" spans="2:16" x14ac:dyDescent="0.3">
      <c r="B4" s="64" t="s">
        <v>85</v>
      </c>
      <c r="C4" s="65"/>
      <c r="D4" s="65"/>
      <c r="E4" s="65"/>
      <c r="F4" s="65"/>
      <c r="G4" s="65"/>
      <c r="H4" s="65"/>
      <c r="I4" s="65"/>
      <c r="J4" s="65"/>
      <c r="K4" s="65"/>
      <c r="L4" s="65"/>
    </row>
    <row r="5" spans="2:16" x14ac:dyDescent="0.3">
      <c r="B5" s="30"/>
      <c r="C5" s="30"/>
      <c r="D5" s="30"/>
      <c r="E5" s="30"/>
      <c r="F5" s="30"/>
      <c r="G5" s="30"/>
      <c r="H5" s="30"/>
      <c r="I5" s="30"/>
      <c r="J5" s="30"/>
      <c r="K5" s="30"/>
      <c r="L5" s="30"/>
    </row>
    <row r="6" spans="2:16" x14ac:dyDescent="0.3">
      <c r="B6" s="63" t="s">
        <v>86</v>
      </c>
      <c r="C6" s="63"/>
      <c r="D6" s="63"/>
      <c r="E6" s="63"/>
      <c r="F6" s="63"/>
      <c r="H6" s="63" t="s">
        <v>88</v>
      </c>
      <c r="I6" s="63"/>
      <c r="J6" s="63"/>
      <c r="K6" s="63"/>
      <c r="L6" s="63"/>
    </row>
    <row r="7" spans="2:16" x14ac:dyDescent="0.3">
      <c r="B7" s="33" t="s">
        <v>87</v>
      </c>
      <c r="C7" s="33"/>
      <c r="D7" s="33"/>
      <c r="E7" s="33"/>
      <c r="F7" s="33"/>
      <c r="H7" s="66" t="s">
        <v>89</v>
      </c>
      <c r="I7" s="41"/>
      <c r="J7" s="41"/>
      <c r="K7" s="41"/>
      <c r="L7" s="41"/>
    </row>
    <row r="8" spans="2:16" x14ac:dyDescent="0.3">
      <c r="B8" s="33"/>
      <c r="C8" s="33"/>
      <c r="D8" s="33"/>
      <c r="E8" s="33"/>
      <c r="F8" s="33"/>
      <c r="H8" s="41"/>
      <c r="I8" s="41"/>
      <c r="J8" s="41"/>
      <c r="K8" s="41"/>
      <c r="L8" s="41"/>
    </row>
    <row r="9" spans="2:16" x14ac:dyDescent="0.3">
      <c r="B9" s="33"/>
      <c r="C9" s="33"/>
      <c r="D9" s="33"/>
      <c r="E9" s="33"/>
      <c r="F9" s="33"/>
      <c r="H9" s="41"/>
      <c r="I9" s="41"/>
      <c r="J9" s="41"/>
      <c r="K9" s="41"/>
      <c r="L9" s="41"/>
    </row>
    <row r="10" spans="2:16" x14ac:dyDescent="0.3">
      <c r="B10" s="33"/>
      <c r="C10" s="33"/>
      <c r="D10" s="33"/>
      <c r="E10" s="33"/>
      <c r="F10" s="33"/>
      <c r="H10" s="41"/>
      <c r="I10" s="41"/>
      <c r="J10" s="41"/>
      <c r="K10" s="41"/>
      <c r="L10" s="41"/>
    </row>
    <row r="11" spans="2:16" x14ac:dyDescent="0.3">
      <c r="B11" s="33"/>
      <c r="C11" s="33"/>
      <c r="D11" s="33"/>
      <c r="E11" s="33"/>
      <c r="F11" s="33"/>
      <c r="H11" s="41"/>
      <c r="I11" s="41"/>
      <c r="J11" s="41"/>
      <c r="K11" s="41"/>
      <c r="L11" s="41"/>
      <c r="O11" s="20"/>
      <c r="P11" s="21"/>
    </row>
    <row r="12" spans="2:16" x14ac:dyDescent="0.3">
      <c r="O12" s="22"/>
      <c r="P12" s="23"/>
    </row>
    <row r="13" spans="2:16" x14ac:dyDescent="0.3">
      <c r="B13" s="63" t="s">
        <v>90</v>
      </c>
      <c r="C13" s="63"/>
      <c r="D13" s="63"/>
      <c r="E13" s="63"/>
      <c r="F13" s="63"/>
      <c r="H13" s="63" t="s">
        <v>91</v>
      </c>
      <c r="I13" s="63"/>
      <c r="J13" s="63"/>
      <c r="K13" s="63"/>
      <c r="L13" s="63"/>
      <c r="O13" s="22"/>
      <c r="P13" s="24"/>
    </row>
    <row r="14" spans="2:16" x14ac:dyDescent="0.3">
      <c r="B14" s="39" t="s">
        <v>101</v>
      </c>
      <c r="C14" s="40"/>
      <c r="D14" s="40"/>
      <c r="E14" s="40"/>
      <c r="F14" s="40"/>
      <c r="H14" s="39" t="s">
        <v>100</v>
      </c>
      <c r="I14" s="40"/>
      <c r="J14" s="40"/>
      <c r="K14" s="40"/>
      <c r="L14" s="40"/>
      <c r="O14" s="22"/>
      <c r="P14" s="25"/>
    </row>
    <row r="15" spans="2:16" x14ac:dyDescent="0.3">
      <c r="B15" s="41"/>
      <c r="C15" s="41"/>
      <c r="D15" s="41"/>
      <c r="E15" s="41"/>
      <c r="F15" s="41"/>
      <c r="H15" s="41"/>
      <c r="I15" s="41"/>
      <c r="J15" s="41"/>
      <c r="K15" s="41"/>
      <c r="L15" s="41"/>
      <c r="N15" s="26"/>
      <c r="O15" s="22"/>
      <c r="P15" s="27"/>
    </row>
    <row r="16" spans="2:16" x14ac:dyDescent="0.3">
      <c r="B16" s="41"/>
      <c r="C16" s="41"/>
      <c r="D16" s="41"/>
      <c r="E16" s="41"/>
      <c r="F16" s="41"/>
      <c r="H16" s="41"/>
      <c r="I16" s="41"/>
      <c r="J16" s="41"/>
      <c r="K16" s="41"/>
      <c r="L16" s="41"/>
      <c r="O16" s="22"/>
      <c r="P16" s="25"/>
    </row>
    <row r="17" spans="2:16" x14ac:dyDescent="0.3">
      <c r="B17" s="41"/>
      <c r="C17" s="41"/>
      <c r="D17" s="41"/>
      <c r="E17" s="41"/>
      <c r="F17" s="41"/>
      <c r="H17" s="41"/>
      <c r="I17" s="41"/>
      <c r="J17" s="41"/>
      <c r="K17" s="41"/>
      <c r="L17" s="41"/>
      <c r="O17" s="22"/>
      <c r="P17" s="27"/>
    </row>
    <row r="18" spans="2:16" x14ac:dyDescent="0.3">
      <c r="B18" s="41"/>
      <c r="C18" s="41"/>
      <c r="D18" s="41"/>
      <c r="E18" s="41"/>
      <c r="F18" s="41"/>
      <c r="H18" s="41"/>
      <c r="I18" s="41"/>
      <c r="J18" s="41"/>
      <c r="K18" s="41"/>
      <c r="L18" s="41"/>
    </row>
    <row r="19" spans="2:16" x14ac:dyDescent="0.3">
      <c r="B19" s="28"/>
      <c r="C19" s="28"/>
      <c r="D19" s="28"/>
      <c r="E19" s="28"/>
      <c r="F19" s="28"/>
      <c r="H19" s="28"/>
      <c r="I19" s="28"/>
      <c r="J19" s="28"/>
      <c r="K19" s="28"/>
      <c r="L19" s="28"/>
    </row>
    <row r="20" spans="2:16" x14ac:dyDescent="0.3">
      <c r="B20" s="34" t="s">
        <v>92</v>
      </c>
      <c r="C20" s="34"/>
      <c r="D20" s="34"/>
      <c r="E20" s="34"/>
      <c r="F20" s="34"/>
      <c r="G20" s="34"/>
      <c r="H20" s="34"/>
      <c r="I20" s="34"/>
      <c r="J20" s="34"/>
      <c r="K20" s="34"/>
      <c r="L20" s="34"/>
    </row>
    <row r="21" spans="2:16" x14ac:dyDescent="0.3">
      <c r="H21" s="28"/>
      <c r="I21" s="28"/>
      <c r="J21" s="28"/>
      <c r="K21" s="28"/>
      <c r="L21" s="28"/>
    </row>
    <row r="22" spans="2:16" x14ac:dyDescent="0.3">
      <c r="B22" s="53" t="s">
        <v>93</v>
      </c>
      <c r="C22" s="54"/>
      <c r="D22" s="55"/>
      <c r="E22" s="48" t="s">
        <v>94</v>
      </c>
      <c r="F22" s="49"/>
      <c r="H22" s="28"/>
      <c r="I22" s="28"/>
      <c r="J22" s="28"/>
      <c r="K22" s="28"/>
      <c r="L22" s="28"/>
    </row>
    <row r="23" spans="2:16" x14ac:dyDescent="0.3">
      <c r="B23" s="56" t="s">
        <v>2</v>
      </c>
      <c r="C23" s="57"/>
      <c r="D23" s="58"/>
      <c r="E23" s="50">
        <v>7043</v>
      </c>
      <c r="F23" s="47"/>
      <c r="L23" s="19"/>
    </row>
    <row r="24" spans="2:16" x14ac:dyDescent="0.3">
      <c r="B24" s="32" t="s">
        <v>7</v>
      </c>
      <c r="C24" s="33"/>
      <c r="D24" s="59"/>
      <c r="E24" s="51">
        <v>0.26540000000000002</v>
      </c>
      <c r="F24" s="47"/>
      <c r="G24" s="29"/>
      <c r="H24" s="29"/>
      <c r="I24" s="29"/>
      <c r="J24" s="29"/>
      <c r="K24" s="29"/>
    </row>
    <row r="25" spans="2:16" x14ac:dyDescent="0.3">
      <c r="B25" s="32" t="s">
        <v>95</v>
      </c>
      <c r="C25" s="33"/>
      <c r="D25" s="59"/>
      <c r="E25" s="46" t="s">
        <v>96</v>
      </c>
      <c r="F25" s="47"/>
      <c r="G25" s="29"/>
      <c r="H25" s="29"/>
      <c r="I25" s="29"/>
      <c r="J25" s="29"/>
      <c r="K25" s="29"/>
    </row>
    <row r="26" spans="2:16" x14ac:dyDescent="0.3">
      <c r="B26" s="32" t="s">
        <v>44</v>
      </c>
      <c r="C26" s="33"/>
      <c r="D26" s="59"/>
      <c r="E26" s="52">
        <v>139130.85</v>
      </c>
      <c r="F26" s="47"/>
      <c r="G26" s="29"/>
      <c r="H26" s="29"/>
      <c r="I26" s="29"/>
      <c r="J26" s="29"/>
      <c r="K26" s="29"/>
    </row>
    <row r="27" spans="2:16" x14ac:dyDescent="0.3">
      <c r="B27" s="32" t="s">
        <v>10</v>
      </c>
      <c r="C27" s="33"/>
      <c r="D27" s="59"/>
      <c r="E27" s="46">
        <v>84</v>
      </c>
      <c r="F27" s="47"/>
      <c r="G27" s="29"/>
      <c r="H27" s="29"/>
      <c r="I27" s="29"/>
      <c r="J27" s="29"/>
      <c r="K27" s="29"/>
    </row>
    <row r="28" spans="2:16" x14ac:dyDescent="0.3">
      <c r="B28" s="60" t="s">
        <v>97</v>
      </c>
      <c r="C28" s="61"/>
      <c r="D28" s="62"/>
      <c r="E28" s="42">
        <v>454249.75</v>
      </c>
      <c r="F28" s="43"/>
      <c r="G28" s="29"/>
      <c r="H28" s="29"/>
      <c r="I28" s="29"/>
      <c r="J28" s="29"/>
      <c r="K28" s="29"/>
    </row>
    <row r="29" spans="2:16" x14ac:dyDescent="0.3">
      <c r="G29" s="29"/>
      <c r="H29" s="29"/>
      <c r="I29" s="29"/>
      <c r="J29" s="29"/>
      <c r="K29" s="29"/>
    </row>
    <row r="30" spans="2:16" x14ac:dyDescent="0.3">
      <c r="B30" s="34" t="s">
        <v>98</v>
      </c>
      <c r="C30" s="34"/>
      <c r="D30" s="34"/>
      <c r="E30" s="34"/>
      <c r="F30" s="34"/>
      <c r="G30" s="34"/>
      <c r="H30" s="34"/>
      <c r="I30" s="34"/>
      <c r="J30" s="34"/>
      <c r="K30" s="34"/>
      <c r="L30" s="34"/>
    </row>
    <row r="32" spans="2:16" x14ac:dyDescent="0.3">
      <c r="B32" s="26" t="s">
        <v>102</v>
      </c>
      <c r="E32" s="37"/>
      <c r="F32" s="37"/>
      <c r="G32" s="44"/>
      <c r="H32" s="45"/>
      <c r="I32" s="45"/>
      <c r="J32" s="45"/>
      <c r="K32" s="45"/>
      <c r="L32" s="19"/>
    </row>
    <row r="33" spans="1:12" ht="14.4" customHeight="1" x14ac:dyDescent="0.3">
      <c r="B33" s="68" t="s">
        <v>106</v>
      </c>
      <c r="C33" s="68"/>
      <c r="D33" s="68"/>
      <c r="E33" s="68"/>
      <c r="F33" s="68"/>
      <c r="G33" s="68"/>
      <c r="H33" s="68"/>
      <c r="I33" s="68"/>
    </row>
    <row r="34" spans="1:12" x14ac:dyDescent="0.3">
      <c r="B34" s="26" t="s">
        <v>103</v>
      </c>
    </row>
    <row r="35" spans="1:12" x14ac:dyDescent="0.3">
      <c r="B35" s="68" t="s">
        <v>107</v>
      </c>
      <c r="C35" s="68"/>
      <c r="D35" s="68"/>
      <c r="E35" s="68"/>
      <c r="F35" s="68"/>
      <c r="G35" s="68"/>
      <c r="H35" s="68"/>
      <c r="I35" s="68"/>
    </row>
    <row r="36" spans="1:12" x14ac:dyDescent="0.3">
      <c r="B36" s="26" t="s">
        <v>104</v>
      </c>
    </row>
    <row r="37" spans="1:12" x14ac:dyDescent="0.3">
      <c r="B37" s="68" t="s">
        <v>108</v>
      </c>
      <c r="C37" s="68"/>
      <c r="D37" s="68"/>
      <c r="E37" s="68"/>
      <c r="F37" s="68"/>
      <c r="G37" s="68"/>
      <c r="H37" s="68"/>
      <c r="I37" s="68"/>
    </row>
    <row r="38" spans="1:12" x14ac:dyDescent="0.3">
      <c r="B38" s="26" t="s">
        <v>105</v>
      </c>
    </row>
    <row r="39" spans="1:12" x14ac:dyDescent="0.3">
      <c r="B39" s="68" t="s">
        <v>82</v>
      </c>
      <c r="C39" s="68"/>
      <c r="D39" s="68"/>
      <c r="E39" s="68"/>
      <c r="F39" s="68"/>
      <c r="G39" s="68"/>
      <c r="H39" s="68"/>
      <c r="I39" s="68"/>
    </row>
    <row r="41" spans="1:12" x14ac:dyDescent="0.3">
      <c r="A41" s="69"/>
      <c r="B41" s="34" t="s">
        <v>99</v>
      </c>
      <c r="C41" s="34"/>
      <c r="D41" s="34"/>
      <c r="E41" s="34"/>
      <c r="F41" s="34"/>
      <c r="G41" s="34"/>
      <c r="H41" s="34"/>
      <c r="I41" s="34"/>
      <c r="J41" s="34"/>
      <c r="K41" s="34"/>
      <c r="L41" s="34"/>
    </row>
    <row r="42" spans="1:12" x14ac:dyDescent="0.3">
      <c r="B42" s="67"/>
      <c r="C42" s="67"/>
      <c r="D42" s="67"/>
      <c r="E42" s="67"/>
      <c r="F42" s="37"/>
      <c r="G42" s="44"/>
      <c r="H42" s="45"/>
      <c r="I42" s="45"/>
      <c r="J42" s="45"/>
      <c r="K42" s="45"/>
      <c r="L42" s="19"/>
    </row>
    <row r="43" spans="1:12" x14ac:dyDescent="0.3">
      <c r="B43" s="35" t="s">
        <v>109</v>
      </c>
      <c r="C43" s="35"/>
      <c r="D43" s="35"/>
      <c r="E43" s="35"/>
      <c r="F43" s="35"/>
      <c r="G43" s="35"/>
      <c r="H43" s="35"/>
      <c r="I43" s="35"/>
      <c r="J43" s="35"/>
      <c r="K43" s="35"/>
      <c r="L43" s="35"/>
    </row>
    <row r="44" spans="1:12" x14ac:dyDescent="0.3">
      <c r="B44" s="36" t="s">
        <v>110</v>
      </c>
      <c r="C44" s="36"/>
      <c r="D44" s="36"/>
      <c r="E44" s="36"/>
      <c r="F44" s="36"/>
      <c r="G44" s="36"/>
      <c r="H44" s="36"/>
      <c r="I44" s="36"/>
      <c r="J44" s="36"/>
      <c r="K44" s="36"/>
      <c r="L44" s="36"/>
    </row>
    <row r="45" spans="1:12" x14ac:dyDescent="0.3">
      <c r="B45" s="36" t="s">
        <v>111</v>
      </c>
      <c r="C45" s="36"/>
      <c r="D45" s="36"/>
      <c r="E45" s="36"/>
      <c r="F45" s="36"/>
      <c r="G45" s="36"/>
      <c r="H45" s="36"/>
      <c r="I45" s="36"/>
      <c r="J45" s="36"/>
      <c r="K45" s="36"/>
      <c r="L45" s="36"/>
    </row>
    <row r="46" spans="1:12" x14ac:dyDescent="0.3">
      <c r="B46" s="36" t="s">
        <v>112</v>
      </c>
      <c r="C46" s="36"/>
      <c r="D46" s="36"/>
      <c r="E46" s="36"/>
      <c r="F46" s="36"/>
      <c r="G46" s="36"/>
      <c r="H46" s="36"/>
      <c r="I46" s="36"/>
      <c r="J46" s="36"/>
      <c r="K46" s="36"/>
      <c r="L46" s="36"/>
    </row>
    <row r="48" spans="1:12" x14ac:dyDescent="0.3">
      <c r="B48" s="72" t="s">
        <v>114</v>
      </c>
      <c r="C48" s="72"/>
      <c r="D48" s="72"/>
      <c r="E48" s="72"/>
      <c r="F48" s="72"/>
      <c r="G48" s="72"/>
      <c r="H48" s="72"/>
      <c r="I48" s="72"/>
      <c r="J48" s="72"/>
      <c r="K48" s="72"/>
      <c r="L48" s="72"/>
    </row>
  </sheetData>
  <mergeCells count="41">
    <mergeCell ref="B48:L48"/>
    <mergeCell ref="B27:D27"/>
    <mergeCell ref="B28:D28"/>
    <mergeCell ref="B13:F13"/>
    <mergeCell ref="H13:L13"/>
    <mergeCell ref="B4:L4"/>
    <mergeCell ref="B6:F6"/>
    <mergeCell ref="H6:L6"/>
    <mergeCell ref="H7:L11"/>
    <mergeCell ref="B7:F11"/>
    <mergeCell ref="B1:L3"/>
    <mergeCell ref="B14:F18"/>
    <mergeCell ref="H14:L18"/>
    <mergeCell ref="B20:L20"/>
    <mergeCell ref="E28:F28"/>
    <mergeCell ref="E25:F25"/>
    <mergeCell ref="E22:F22"/>
    <mergeCell ref="E23:F23"/>
    <mergeCell ref="E24:F24"/>
    <mergeCell ref="E26:F26"/>
    <mergeCell ref="E27:F27"/>
    <mergeCell ref="B22:D22"/>
    <mergeCell ref="B23:D23"/>
    <mergeCell ref="B24:D24"/>
    <mergeCell ref="B25:D25"/>
    <mergeCell ref="B26:D26"/>
    <mergeCell ref="B45:L45"/>
    <mergeCell ref="B46:L46"/>
    <mergeCell ref="B30:L30"/>
    <mergeCell ref="B33:I33"/>
    <mergeCell ref="B35:I35"/>
    <mergeCell ref="E42:F42"/>
    <mergeCell ref="G32:K32"/>
    <mergeCell ref="G42:K42"/>
    <mergeCell ref="E32:F32"/>
    <mergeCell ref="B42:D42"/>
    <mergeCell ref="B41:L41"/>
    <mergeCell ref="B37:I37"/>
    <mergeCell ref="B39:I39"/>
    <mergeCell ref="B43:L43"/>
    <mergeCell ref="B44:L44"/>
  </mergeCells>
  <phoneticPr fontId="11" type="noConversion"/>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_rels/item33.xml.rels><?xml version="1.0" encoding="UTF-8" standalone="yes"?>
<Relationships xmlns="http://schemas.openxmlformats.org/package/2006/relationships"><Relationship Id="rId1" Type="http://schemas.openxmlformats.org/officeDocument/2006/relationships/customXmlProps" Target="itemProps33.xml"/></Relationships>
</file>

<file path=customXml/_rels/item34.xml.rels><?xml version="1.0" encoding="UTF-8" standalone="yes"?>
<Relationships xmlns="http://schemas.openxmlformats.org/package/2006/relationships"><Relationship Id="rId1" Type="http://schemas.openxmlformats.org/officeDocument/2006/relationships/customXmlProps" Target="itemProps34.xml"/></Relationships>
</file>

<file path=customXml/_rels/item35.xml.rels><?xml version="1.0" encoding="UTF-8" standalone="yes"?>
<Relationships xmlns="http://schemas.openxmlformats.org/package/2006/relationships"><Relationship Id="rId1" Type="http://schemas.openxmlformats.org/officeDocument/2006/relationships/customXmlProps" Target="itemProps35.xml"/></Relationships>
</file>

<file path=customXml/_rels/item36.xml.rels><?xml version="1.0" encoding="UTF-8" standalone="yes"?>
<Relationships xmlns="http://schemas.openxmlformats.org/package/2006/relationships"><Relationship Id="rId1" Type="http://schemas.openxmlformats.org/officeDocument/2006/relationships/customXmlProps" Target="itemProps36.xml"/></Relationships>
</file>

<file path=customXml/_rels/item37.xml.rels><?xml version="1.0" encoding="UTF-8" standalone="yes"?>
<Relationships xmlns="http://schemas.openxmlformats.org/package/2006/relationships"><Relationship Id="rId1" Type="http://schemas.openxmlformats.org/officeDocument/2006/relationships/customXmlProps" Target="itemProps37.xml"/></Relationships>
</file>

<file path=customXml/_rels/item38.xml.rels><?xml version="1.0" encoding="UTF-8" standalone="yes"?>
<Relationships xmlns="http://schemas.openxmlformats.org/package/2006/relationships"><Relationship Id="rId1" Type="http://schemas.openxmlformats.org/officeDocument/2006/relationships/customXmlProps" Target="itemProps38.xml"/></Relationships>
</file>

<file path=customXml/_rels/item39.xml.rels><?xml version="1.0" encoding="UTF-8" standalone="yes"?>
<Relationships xmlns="http://schemas.openxmlformats.org/package/2006/relationships"><Relationship Id="rId1" Type="http://schemas.openxmlformats.org/officeDocument/2006/relationships/customXmlProps" Target="itemProps39.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28.xml>�� 
</file>

<file path=customXml/item29.xml>�� 
</file>

<file path=customXml/item30.xml>�� 
</file>

<file path=customXml/item31.xml>�� 
</file>

<file path=customXml/item32.xml>�� 
</file>

<file path=customXml/item33.xml>�� 
</file>

<file path=customXml/item34.xml>�� 
</file>

<file path=customXml/item35.xml>�� 
</file>

<file path=customXml/item36.xml>�� 
</file>

<file path=customXml/item37.xml>�� 
</file>

<file path=customXml/item38.xml>�� 
</file>

<file path=customXml/item39.xml>�� 
</file>

<file path=customXml/itemProps1.xml><?xml version="1.0" encoding="utf-8"?>
<ds:datastoreItem xmlns:ds="http://schemas.openxmlformats.org/officeDocument/2006/customXml" ds:itemID="{880D8999-750E-4FFB-8429-0020153E661D}">
  <ds:schemaRefs/>
</ds:datastoreItem>
</file>

<file path=customXml/itemProps2.xml><?xml version="1.0" encoding="utf-8"?>
<ds:datastoreItem xmlns:ds="http://schemas.openxmlformats.org/officeDocument/2006/customXml" ds:itemID="{9D304256-7147-4AA2-A8AD-7ABE71DAF659}">
  <ds:schemaRefs/>
</ds:datastoreItem>
</file>

<file path=customXml/itemProps3.xml><?xml version="1.0" encoding="utf-8"?>
<ds:datastoreItem xmlns:ds="http://schemas.openxmlformats.org/officeDocument/2006/customXml" ds:itemID="{5E81E89F-6674-45AD-A9E5-49454B2FE1E9}">
  <ds:schemaRefs/>
</ds:datastoreItem>
</file>

<file path=customXml/itemProps4.xml><?xml version="1.0" encoding="utf-8"?>
<ds:datastoreItem xmlns:ds="http://schemas.openxmlformats.org/officeDocument/2006/customXml" ds:itemID="{47155DB7-99A9-49B3-A2EA-C6E5990E998A}">
  <ds:schemaRefs/>
</ds:datastoreItem>
</file>

<file path=customXml/itemProps5.xml><?xml version="1.0" encoding="utf-8"?>
<ds:datastoreItem xmlns:ds="http://schemas.openxmlformats.org/officeDocument/2006/customXml" ds:itemID="{CA22DF74-E690-49C6-A06F-F0C993E03564}">
  <ds:schemaRefs/>
</ds:datastoreItem>
</file>

<file path=customXml/itemProps6.xml><?xml version="1.0" encoding="utf-8"?>
<ds:datastoreItem xmlns:ds="http://schemas.openxmlformats.org/officeDocument/2006/customXml" ds:itemID="{6D44626D-539D-46BF-9F89-8B9A142D0139}">
  <ds:schemaRefs/>
</ds:datastoreItem>
</file>

<file path=customXml/itemProps7.xml><?xml version="1.0" encoding="utf-8"?>
<ds:datastoreItem xmlns:ds="http://schemas.openxmlformats.org/officeDocument/2006/customXml" ds:itemID="{C677DCA3-A2F3-40D9-8735-BFC9974CC4ED}">
  <ds:schemaRefs/>
</ds:datastoreItem>
</file>

<file path=customXml/itemProps8.xml><?xml version="1.0" encoding="utf-8"?>
<ds:datastoreItem xmlns:ds="http://schemas.openxmlformats.org/officeDocument/2006/customXml" ds:itemID="{2915B868-E85D-499E-A2D6-9C2D0604A4C5}">
  <ds:schemaRefs/>
</ds:datastoreItem>
</file>

<file path=customXml/itemProps9.xml><?xml version="1.0" encoding="utf-8"?>
<ds:datastoreItem xmlns:ds="http://schemas.openxmlformats.org/officeDocument/2006/customXml" ds:itemID="{915BA342-990E-47E7-8D69-A4BF76CD5687}">
  <ds:schemaRefs/>
</ds:datastoreItem>
</file>

<file path=customXml/itemProps10.xml><?xml version="1.0" encoding="utf-8"?>
<ds:datastoreItem xmlns:ds="http://schemas.openxmlformats.org/officeDocument/2006/customXml" ds:itemID="{2FD9B3C5-1EA7-488C-955D-13B52EED3A5E}">
  <ds:schemaRefs/>
</ds:datastoreItem>
</file>

<file path=customXml/itemProps11.xml><?xml version="1.0" encoding="utf-8"?>
<ds:datastoreItem xmlns:ds="http://schemas.openxmlformats.org/officeDocument/2006/customXml" ds:itemID="{A8411091-7BD6-4E09-ABD1-D2FB77EF6019}">
  <ds:schemaRefs/>
</ds:datastoreItem>
</file>

<file path=customXml/itemProps12.xml><?xml version="1.0" encoding="utf-8"?>
<ds:datastoreItem xmlns:ds="http://schemas.openxmlformats.org/officeDocument/2006/customXml" ds:itemID="{9A315815-8D55-4C09-A38D-203DFBD9A18F}">
  <ds:schemaRefs/>
</ds:datastoreItem>
</file>

<file path=customXml/itemProps13.xml><?xml version="1.0" encoding="utf-8"?>
<ds:datastoreItem xmlns:ds="http://schemas.openxmlformats.org/officeDocument/2006/customXml" ds:itemID="{AB5CF6C5-6218-43B9-ADFC-149392B96954}">
  <ds:schemaRefs/>
</ds:datastoreItem>
</file>

<file path=customXml/itemProps14.xml><?xml version="1.0" encoding="utf-8"?>
<ds:datastoreItem xmlns:ds="http://schemas.openxmlformats.org/officeDocument/2006/customXml" ds:itemID="{C73E8FD8-4D4F-4FCA-A705-8B1E07BC4656}">
  <ds:schemaRefs/>
</ds:datastoreItem>
</file>

<file path=customXml/itemProps15.xml><?xml version="1.0" encoding="utf-8"?>
<ds:datastoreItem xmlns:ds="http://schemas.openxmlformats.org/officeDocument/2006/customXml" ds:itemID="{FEE59580-72DE-4A92-90E6-E9F62BB3FDCF}">
  <ds:schemaRefs/>
</ds:datastoreItem>
</file>

<file path=customXml/itemProps16.xml><?xml version="1.0" encoding="utf-8"?>
<ds:datastoreItem xmlns:ds="http://schemas.openxmlformats.org/officeDocument/2006/customXml" ds:itemID="{4CD4B83B-FE69-464D-9BDE-BB3CADDB21A4}">
  <ds:schemaRefs/>
</ds:datastoreItem>
</file>

<file path=customXml/itemProps17.xml><?xml version="1.0" encoding="utf-8"?>
<ds:datastoreItem xmlns:ds="http://schemas.openxmlformats.org/officeDocument/2006/customXml" ds:itemID="{2E893210-1E7A-4A73-B0F1-86E3B1CDAADA}">
  <ds:schemaRefs/>
</ds:datastoreItem>
</file>

<file path=customXml/itemProps18.xml><?xml version="1.0" encoding="utf-8"?>
<ds:datastoreItem xmlns:ds="http://schemas.openxmlformats.org/officeDocument/2006/customXml" ds:itemID="{95443085-1F07-4393-A5D9-F87A1108E8A7}">
  <ds:schemaRefs/>
</ds:datastoreItem>
</file>

<file path=customXml/itemProps19.xml><?xml version="1.0" encoding="utf-8"?>
<ds:datastoreItem xmlns:ds="http://schemas.openxmlformats.org/officeDocument/2006/customXml" ds:itemID="{A966EF0E-E330-47F3-B17B-A75B2739E845}">
  <ds:schemaRefs/>
</ds:datastoreItem>
</file>

<file path=customXml/itemProps20.xml><?xml version="1.0" encoding="utf-8"?>
<ds:datastoreItem xmlns:ds="http://schemas.openxmlformats.org/officeDocument/2006/customXml" ds:itemID="{9B27B013-E6EE-457B-9F2F-F0A9E0E1E3E8}">
  <ds:schemaRefs/>
</ds:datastoreItem>
</file>

<file path=customXml/itemProps21.xml><?xml version="1.0" encoding="utf-8"?>
<ds:datastoreItem xmlns:ds="http://schemas.openxmlformats.org/officeDocument/2006/customXml" ds:itemID="{847471C5-78F8-4A80-8E42-1BA7626A956F}">
  <ds:schemaRefs/>
</ds:datastoreItem>
</file>

<file path=customXml/itemProps22.xml><?xml version="1.0" encoding="utf-8"?>
<ds:datastoreItem xmlns:ds="http://schemas.openxmlformats.org/officeDocument/2006/customXml" ds:itemID="{2CFE8D0A-5CAB-4225-BF76-62B2BD5E85E5}">
  <ds:schemaRefs/>
</ds:datastoreItem>
</file>

<file path=customXml/itemProps23.xml><?xml version="1.0" encoding="utf-8"?>
<ds:datastoreItem xmlns:ds="http://schemas.openxmlformats.org/officeDocument/2006/customXml" ds:itemID="{D14EA07A-1B8B-4D61-8BA0-2788786366A0}">
  <ds:schemaRefs/>
</ds:datastoreItem>
</file>

<file path=customXml/itemProps24.xml><?xml version="1.0" encoding="utf-8"?>
<ds:datastoreItem xmlns:ds="http://schemas.openxmlformats.org/officeDocument/2006/customXml" ds:itemID="{34EC406B-EF8C-46CD-B9C8-DC0706B1629C}">
  <ds:schemaRefs/>
</ds:datastoreItem>
</file>

<file path=customXml/itemProps25.xml><?xml version="1.0" encoding="utf-8"?>
<ds:datastoreItem xmlns:ds="http://schemas.openxmlformats.org/officeDocument/2006/customXml" ds:itemID="{36705FC2-FE06-449E-A3FF-38A8E5466E44}">
  <ds:schemaRefs/>
</ds:datastoreItem>
</file>

<file path=customXml/itemProps26.xml><?xml version="1.0" encoding="utf-8"?>
<ds:datastoreItem xmlns:ds="http://schemas.openxmlformats.org/officeDocument/2006/customXml" ds:itemID="{F8612C1D-E778-413C-9F15-36A2DB4DD431}">
  <ds:schemaRefs/>
</ds:datastoreItem>
</file>

<file path=customXml/itemProps27.xml><?xml version="1.0" encoding="utf-8"?>
<ds:datastoreItem xmlns:ds="http://schemas.openxmlformats.org/officeDocument/2006/customXml" ds:itemID="{FEAA69D9-FAB9-446E-A815-804292276043}">
  <ds:schemaRefs/>
</ds:datastoreItem>
</file>

<file path=customXml/itemProps28.xml><?xml version="1.0" encoding="utf-8"?>
<ds:datastoreItem xmlns:ds="http://schemas.openxmlformats.org/officeDocument/2006/customXml" ds:itemID="{EB3A78FF-F1F0-441C-BC37-CCED4BBFD082}">
  <ds:schemaRefs/>
</ds:datastoreItem>
</file>

<file path=customXml/itemProps29.xml><?xml version="1.0" encoding="utf-8"?>
<ds:datastoreItem xmlns:ds="http://schemas.openxmlformats.org/officeDocument/2006/customXml" ds:itemID="{53ADF77A-8582-4920-93B9-F5105D73DFEF}">
  <ds:schemaRefs/>
</ds:datastoreItem>
</file>

<file path=customXml/itemProps30.xml><?xml version="1.0" encoding="utf-8"?>
<ds:datastoreItem xmlns:ds="http://schemas.openxmlformats.org/officeDocument/2006/customXml" ds:itemID="{4219BFB3-6170-49C5-881D-6B80731F9617}">
  <ds:schemaRefs/>
</ds:datastoreItem>
</file>

<file path=customXml/itemProps31.xml><?xml version="1.0" encoding="utf-8"?>
<ds:datastoreItem xmlns:ds="http://schemas.openxmlformats.org/officeDocument/2006/customXml" ds:itemID="{FDE5EFA5-4E52-42C5-943A-67527E8ABD0A}">
  <ds:schemaRefs/>
</ds:datastoreItem>
</file>

<file path=customXml/itemProps32.xml><?xml version="1.0" encoding="utf-8"?>
<ds:datastoreItem xmlns:ds="http://schemas.openxmlformats.org/officeDocument/2006/customXml" ds:itemID="{C863ACF5-8FF9-455A-979C-A24C7BA21DDD}">
  <ds:schemaRefs>
    <ds:schemaRef ds:uri="http://schemas.microsoft.com/DataMashup"/>
  </ds:schemaRefs>
</ds:datastoreItem>
</file>

<file path=customXml/itemProps33.xml><?xml version="1.0" encoding="utf-8"?>
<ds:datastoreItem xmlns:ds="http://schemas.openxmlformats.org/officeDocument/2006/customXml" ds:itemID="{E93093CF-BFDD-44FD-BC1C-694BF9638DF3}">
  <ds:schemaRefs/>
</ds:datastoreItem>
</file>

<file path=customXml/itemProps34.xml><?xml version="1.0" encoding="utf-8"?>
<ds:datastoreItem xmlns:ds="http://schemas.openxmlformats.org/officeDocument/2006/customXml" ds:itemID="{B804A5B8-C830-4B45-BA8E-607319D0BFFF}">
  <ds:schemaRefs/>
</ds:datastoreItem>
</file>

<file path=customXml/itemProps35.xml><?xml version="1.0" encoding="utf-8"?>
<ds:datastoreItem xmlns:ds="http://schemas.openxmlformats.org/officeDocument/2006/customXml" ds:itemID="{95BF2F73-3C29-4EAB-8B79-6E57EC65A832}">
  <ds:schemaRefs/>
</ds:datastoreItem>
</file>

<file path=customXml/itemProps36.xml><?xml version="1.0" encoding="utf-8"?>
<ds:datastoreItem xmlns:ds="http://schemas.openxmlformats.org/officeDocument/2006/customXml" ds:itemID="{486CE96C-68E9-4AF9-97DD-D6A4B46B0205}">
  <ds:schemaRefs/>
</ds:datastoreItem>
</file>

<file path=customXml/itemProps37.xml><?xml version="1.0" encoding="utf-8"?>
<ds:datastoreItem xmlns:ds="http://schemas.openxmlformats.org/officeDocument/2006/customXml" ds:itemID="{FACBD430-8899-43D1-BD73-C50A180D402B}">
  <ds:schemaRefs/>
</ds:datastoreItem>
</file>

<file path=customXml/itemProps38.xml><?xml version="1.0" encoding="utf-8"?>
<ds:datastoreItem xmlns:ds="http://schemas.openxmlformats.org/officeDocument/2006/customXml" ds:itemID="{04010606-6376-4403-913A-1945996E176D}">
  <ds:schemaRefs/>
</ds:datastoreItem>
</file>

<file path=customXml/itemProps39.xml><?xml version="1.0" encoding="utf-8"?>
<ds:datastoreItem xmlns:ds="http://schemas.openxmlformats.org/officeDocument/2006/customXml" ds:itemID="{F36A5478-5735-4931-A372-49CBDCA42C81}">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 Dashboard Calculations</vt:lpstr>
      <vt:lpstr>Customer Churn Dashboard</vt:lpstr>
      <vt:lpstr>Documentation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SHILPA PATEL</dc:creator>
  <cp:lastModifiedBy>SHILPA PATEL</cp:lastModifiedBy>
  <cp:lastPrinted>2026-09-11T03:19:52Z</cp:lastPrinted>
  <dcterms:created xsi:type="dcterms:W3CDTF">2026-09-01T20:34:08Z</dcterms:created>
  <dcterms:modified xsi:type="dcterms:W3CDTF">2026-09-14T21:08:34Z</dcterms:modified>
</cp:coreProperties>
</file>