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ersionControl\pse.autotest\Testdata\Templates\SLRReport_SourceData\LIVEHTA_723_Testdata\"/>
    </mc:Choice>
  </mc:AlternateContent>
  <xr:revisionPtr revIDLastSave="0" documentId="13_ncr:1_{D26B320B-3BF6-4F00-9313-05236A938300}"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34" i="1" l="1"/>
  <c r="DA30" i="1"/>
  <c r="DA26" i="1"/>
  <c r="DA22" i="1"/>
  <c r="CE34" i="1"/>
  <c r="CE26" i="1"/>
  <c r="CE22" i="1"/>
  <c r="CB35" i="1"/>
  <c r="CB36" i="1" s="1"/>
  <c r="CB37" i="1" s="1"/>
  <c r="CB31" i="1"/>
  <c r="CB32" i="1" s="1"/>
  <c r="CB33" i="1" s="1"/>
  <c r="CB28" i="1"/>
  <c r="CB29" i="1" s="1"/>
  <c r="CB27" i="1"/>
  <c r="CB23" i="1"/>
  <c r="CB24" i="1" s="1"/>
  <c r="CB25" i="1" s="1"/>
  <c r="AB35" i="1"/>
  <c r="AC34" i="1" s="1"/>
  <c r="AI34" i="1"/>
  <c r="AI30" i="1"/>
  <c r="AG30" i="1"/>
  <c r="AC30" i="1"/>
  <c r="AI26" i="1"/>
  <c r="AG26" i="1"/>
  <c r="AC26" i="1"/>
  <c r="AE26" i="1" s="1"/>
  <c r="AI22" i="1"/>
  <c r="AG22" i="1"/>
  <c r="AC22" i="1"/>
  <c r="K36" i="1"/>
  <c r="K37" i="1" s="1"/>
  <c r="K35" i="1"/>
  <c r="C35" i="1"/>
  <c r="C36" i="1" s="1"/>
  <c r="C37" i="1" s="1"/>
  <c r="C32" i="1"/>
  <c r="C33" i="1" s="1"/>
  <c r="K31" i="1"/>
  <c r="K32" i="1" s="1"/>
  <c r="K33" i="1" s="1"/>
  <c r="C31" i="1"/>
  <c r="K27" i="1"/>
  <c r="K28" i="1" s="1"/>
  <c r="K29" i="1" s="1"/>
  <c r="C27" i="1"/>
  <c r="C28" i="1" s="1"/>
  <c r="C29" i="1" s="1"/>
  <c r="K23" i="1"/>
  <c r="K24" i="1" s="1"/>
  <c r="K25" i="1" s="1"/>
  <c r="C23" i="1"/>
  <c r="C24" i="1" s="1"/>
  <c r="C25" i="1" s="1"/>
  <c r="EU15" i="1" l="1"/>
  <c r="EQ19" i="1"/>
  <c r="EO19" i="1"/>
  <c r="EQ18" i="1"/>
  <c r="EO18" i="1"/>
  <c r="EM15" i="1"/>
  <c r="EL15" i="1"/>
  <c r="EM14" i="1"/>
  <c r="EL14" i="1"/>
  <c r="DA18" i="1"/>
  <c r="DA14" i="1"/>
  <c r="DA6" i="1"/>
  <c r="CE18" i="1"/>
  <c r="CE14" i="1"/>
  <c r="CE10" i="1"/>
  <c r="CE6" i="1"/>
  <c r="CB19" i="1"/>
  <c r="CB20" i="1" s="1"/>
  <c r="CB21" i="1" s="1"/>
  <c r="CB15" i="1"/>
  <c r="CB16" i="1" s="1"/>
  <c r="CB17" i="1" s="1"/>
  <c r="CB11" i="1"/>
  <c r="CB12" i="1" s="1"/>
  <c r="CB13" i="1" s="1"/>
  <c r="CB7" i="1"/>
  <c r="CB8" i="1" s="1"/>
  <c r="CB9" i="1" s="1"/>
  <c r="AG18" i="1"/>
  <c r="AC18" i="1"/>
  <c r="AI14" i="1"/>
  <c r="AG14" i="1"/>
  <c r="AC14" i="1"/>
  <c r="AF11" i="1"/>
  <c r="AI10" i="1"/>
  <c r="AF10" i="1"/>
  <c r="AG10" i="1" s="1"/>
  <c r="AC10" i="1"/>
  <c r="AE10" i="1" s="1"/>
  <c r="AH7" i="1"/>
  <c r="AH6" i="1"/>
  <c r="AI6" i="1" s="1"/>
  <c r="AG6" i="1"/>
  <c r="AE6" i="1"/>
  <c r="AC6" i="1"/>
  <c r="K20" i="1"/>
  <c r="K21" i="1" s="1"/>
  <c r="K19" i="1"/>
  <c r="C19" i="1"/>
  <c r="C20" i="1" s="1"/>
  <c r="C21" i="1" s="1"/>
  <c r="K15" i="1"/>
  <c r="K16" i="1" s="1"/>
  <c r="K17" i="1" s="1"/>
  <c r="C15" i="1"/>
  <c r="C16" i="1" s="1"/>
  <c r="C17" i="1" s="1"/>
  <c r="K11" i="1"/>
  <c r="K12" i="1" s="1"/>
  <c r="K13" i="1" s="1"/>
  <c r="C11" i="1"/>
  <c r="C12" i="1" s="1"/>
  <c r="C13" i="1" s="1"/>
  <c r="K7" i="1"/>
  <c r="K8" i="1" s="1"/>
  <c r="K9" i="1" s="1"/>
  <c r="C7" i="1"/>
  <c r="C8" i="1" s="1"/>
  <c r="C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Jiayue Yu</author>
    <author>Mihaela Musat</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CF6" authorId="4" shapeId="0" xr:uid="{07B3E23B-3B36-4A91-B3D7-E10D36ECC56F}">
      <text>
        <r>
          <rPr>
            <b/>
            <sz val="9"/>
            <color indexed="81"/>
            <rFont val="Tahoma"/>
            <family val="2"/>
          </rPr>
          <t>Jiayue Yu:</t>
        </r>
        <r>
          <rPr>
            <sz val="9"/>
            <color indexed="81"/>
            <rFont val="Tahoma"/>
            <family val="2"/>
          </rPr>
          <t xml:space="preserve">
Median OS was not reached</t>
        </r>
      </text>
    </comment>
    <comment ref="EU6" authorId="5" shapeId="0" xr:uid="{1165B45E-3414-4DE1-AA37-F4D7BCCF12B6}">
      <text>
        <r>
          <rPr>
            <b/>
            <sz val="9"/>
            <color indexed="81"/>
            <rFont val="Tahoma"/>
            <family val="2"/>
          </rPr>
          <t>Mihaela Musat:</t>
        </r>
        <r>
          <rPr>
            <sz val="9"/>
            <color indexed="81"/>
            <rFont val="Tahoma"/>
            <family val="2"/>
          </rPr>
          <t xml:space="preserve">
Extracted from Kaiser_AH_2020</t>
        </r>
      </text>
    </comment>
    <comment ref="CF7" authorId="4" shapeId="0" xr:uid="{3568D88A-8B8D-4F17-BC66-05314806547A}">
      <text>
        <r>
          <rPr>
            <b/>
            <sz val="9"/>
            <color indexed="81"/>
            <rFont val="Tahoma"/>
            <family val="2"/>
          </rPr>
          <t>Jiayue Yu:</t>
        </r>
        <r>
          <rPr>
            <sz val="9"/>
            <color indexed="81"/>
            <rFont val="Tahoma"/>
            <family val="2"/>
          </rPr>
          <t xml:space="preserve">
Median OS was not reached</t>
        </r>
      </text>
    </comment>
    <comment ref="EU7" authorId="5" shapeId="0" xr:uid="{AA691865-E5F2-4A0A-AAE0-C83B534D40E4}">
      <text>
        <r>
          <rPr>
            <b/>
            <sz val="9"/>
            <color indexed="81"/>
            <rFont val="Tahoma"/>
            <family val="2"/>
          </rPr>
          <t>Mihaela Musat:</t>
        </r>
        <r>
          <rPr>
            <sz val="9"/>
            <color indexed="81"/>
            <rFont val="Tahoma"/>
            <family val="2"/>
          </rPr>
          <t xml:space="preserve">
Extracted from Kaiser_AH_2020</t>
        </r>
      </text>
    </comment>
    <comment ref="AB14" authorId="4" shapeId="0" xr:uid="{90E3B9E7-3221-46EA-9585-B773B4C19D1E}">
      <text>
        <r>
          <rPr>
            <b/>
            <sz val="9"/>
            <color indexed="81"/>
            <rFont val="Tahoma"/>
            <family val="2"/>
          </rPr>
          <t>Jiayue Yu:</t>
        </r>
        <r>
          <rPr>
            <sz val="9"/>
            <color indexed="81"/>
            <rFont val="Tahoma"/>
            <family val="2"/>
          </rPr>
          <t xml:space="preserve">
Patient characteristics were extracted from McCarthy_NEJM_2012</t>
        </r>
      </text>
    </comment>
    <comment ref="CE14" authorId="4" shapeId="0" xr:uid="{9D2DB6C8-DD6B-4754-B4A3-CA321C7D57AF}">
      <text>
        <r>
          <rPr>
            <b/>
            <sz val="9"/>
            <color indexed="81"/>
            <rFont val="Tahoma"/>
            <family val="2"/>
          </rPr>
          <t>Jiayue Yu:</t>
        </r>
        <r>
          <rPr>
            <sz val="9"/>
            <color indexed="81"/>
            <rFont val="Tahoma"/>
            <family val="2"/>
          </rPr>
          <t xml:space="preserve">
Extracted from Holstein_LH_2017</t>
        </r>
      </text>
    </comment>
    <comment ref="EL14" authorId="4" shapeId="0" xr:uid="{7DE14471-1D3E-4B90-AB2C-F498DADC0917}">
      <text>
        <r>
          <rPr>
            <b/>
            <sz val="9"/>
            <color indexed="81"/>
            <rFont val="Tahoma"/>
            <family val="2"/>
          </rPr>
          <t>Jiayue Yu:</t>
        </r>
        <r>
          <rPr>
            <sz val="9"/>
            <color indexed="81"/>
            <rFont val="Tahoma"/>
            <family val="2"/>
          </rPr>
          <t xml:space="preserve">
From Holstein_LH_2017</t>
        </r>
      </text>
    </comment>
    <comment ref="EV14" authorId="5" shapeId="0" xr:uid="{8A49E917-64EB-4244-AEE7-65B86B5A8AF1}">
      <text>
        <r>
          <rPr>
            <b/>
            <sz val="9"/>
            <color indexed="81"/>
            <rFont val="Tahoma"/>
            <family val="2"/>
          </rPr>
          <t>Mihaela Musat:</t>
        </r>
        <r>
          <rPr>
            <sz val="9"/>
            <color indexed="81"/>
            <rFont val="Tahoma"/>
            <family val="2"/>
          </rPr>
          <t xml:space="preserve">
Holstein_LH_2017</t>
        </r>
      </text>
    </comment>
    <comment ref="AB15" authorId="4" shapeId="0" xr:uid="{72E815E5-BC57-4583-9261-96C7853ED509}">
      <text>
        <r>
          <rPr>
            <b/>
            <sz val="9"/>
            <color indexed="81"/>
            <rFont val="Tahoma"/>
            <family val="2"/>
          </rPr>
          <t>Jiayue Yu:</t>
        </r>
        <r>
          <rPr>
            <sz val="9"/>
            <color indexed="81"/>
            <rFont val="Tahoma"/>
            <family val="2"/>
          </rPr>
          <t xml:space="preserve">
Patient characteristics were extracted from McCarthy_NEJM_2012.
Subgroups with crossover vs. non-crossover</t>
        </r>
      </text>
    </comment>
    <comment ref="CD15" authorId="4" shapeId="0" xr:uid="{B5E58D63-DC2C-4AE9-B3F2-C34763C150DE}">
      <text>
        <r>
          <rPr>
            <b/>
            <sz val="9"/>
            <color indexed="81"/>
            <rFont val="Tahoma"/>
            <family val="2"/>
          </rPr>
          <t>Jiayue Yu:</t>
        </r>
        <r>
          <rPr>
            <sz val="9"/>
            <color indexed="81"/>
            <rFont val="Tahoma"/>
            <family val="2"/>
          </rPr>
          <t xml:space="preserve">
Results for subgroups available from Holstein_LH_2017</t>
        </r>
      </text>
    </comment>
    <comment ref="EL15" authorId="4" shapeId="0" xr:uid="{28BBE2BB-82AB-4206-880D-38D2888337BA}">
      <text>
        <r>
          <rPr>
            <b/>
            <sz val="9"/>
            <color indexed="81"/>
            <rFont val="Tahoma"/>
            <family val="2"/>
          </rPr>
          <t>Jiayue Yu:</t>
        </r>
        <r>
          <rPr>
            <sz val="9"/>
            <color indexed="81"/>
            <rFont val="Tahoma"/>
            <family val="2"/>
          </rPr>
          <t xml:space="preserve">
From Holstein_LH_2017</t>
        </r>
      </text>
    </comment>
    <comment ref="EV15" authorId="5" shapeId="0" xr:uid="{3D9CC3BD-84DD-4B6C-B03B-28A80CB3E678}">
      <text>
        <r>
          <rPr>
            <b/>
            <sz val="9"/>
            <color indexed="81"/>
            <rFont val="Tahoma"/>
            <family val="2"/>
          </rPr>
          <t>Mihaela Musat:</t>
        </r>
        <r>
          <rPr>
            <sz val="9"/>
            <color indexed="81"/>
            <rFont val="Tahoma"/>
            <family val="2"/>
          </rPr>
          <t xml:space="preserve">
Holstein_LH_2017</t>
        </r>
      </text>
    </comment>
    <comment ref="AD18" authorId="4" shapeId="0" xr:uid="{210373D6-7AC9-43E7-966D-D7D03702634C}">
      <text>
        <r>
          <rPr>
            <b/>
            <sz val="9"/>
            <color indexed="81"/>
            <rFont val="Tahoma"/>
            <family val="2"/>
          </rPr>
          <t>Jiayue Yu:</t>
        </r>
        <r>
          <rPr>
            <sz val="9"/>
            <color indexed="81"/>
            <rFont val="Tahoma"/>
            <family val="2"/>
          </rPr>
          <t xml:space="preserve">
Mean age</t>
        </r>
      </text>
    </comment>
    <comment ref="CI18" authorId="4" shapeId="0" xr:uid="{02D2DB65-6DE7-4167-A230-950C33D5EC92}">
      <text>
        <r>
          <rPr>
            <b/>
            <sz val="9"/>
            <color indexed="81"/>
            <rFont val="Tahoma"/>
            <family val="2"/>
          </rPr>
          <t>Jiayue Yu:</t>
        </r>
        <r>
          <rPr>
            <sz val="9"/>
            <color indexed="81"/>
            <rFont val="Tahoma"/>
            <family val="2"/>
          </rPr>
          <t xml:space="preserve">
3 years after randomization. Median survival was not reached in either group</t>
        </r>
      </text>
    </comment>
    <comment ref="EL18" authorId="4" shapeId="0" xr:uid="{DDC3CB8F-918E-4448-A535-21878C31F631}">
      <text>
        <r>
          <rPr>
            <b/>
            <sz val="9"/>
            <color indexed="81"/>
            <rFont val="Tahoma"/>
            <family val="2"/>
          </rPr>
          <t>Jiayue Yu:</t>
        </r>
        <r>
          <rPr>
            <sz val="9"/>
            <color indexed="81"/>
            <rFont val="Tahoma"/>
            <family val="2"/>
          </rPr>
          <t xml:space="preserve">
Best response during maintenance</t>
        </r>
      </text>
    </comment>
    <comment ref="AD19" authorId="4" shapeId="0" xr:uid="{CB3341F2-E14E-4175-B522-900E585418EE}">
      <text>
        <r>
          <rPr>
            <b/>
            <sz val="9"/>
            <color indexed="81"/>
            <rFont val="Tahoma"/>
            <family val="2"/>
          </rPr>
          <t>Jiayue Yu:</t>
        </r>
        <r>
          <rPr>
            <sz val="9"/>
            <color indexed="81"/>
            <rFont val="Tahoma"/>
            <family val="2"/>
          </rPr>
          <t xml:space="preserve">
Mean age</t>
        </r>
      </text>
    </comment>
    <comment ref="EL19" authorId="4" shapeId="0" xr:uid="{3531529C-A704-4004-8CD6-FF71BD5B9E12}">
      <text>
        <r>
          <rPr>
            <b/>
            <sz val="9"/>
            <color indexed="81"/>
            <rFont val="Tahoma"/>
            <family val="2"/>
          </rPr>
          <t>Jiayue Yu:</t>
        </r>
        <r>
          <rPr>
            <sz val="9"/>
            <color indexed="81"/>
            <rFont val="Tahoma"/>
            <family val="2"/>
          </rPr>
          <t xml:space="preserve">
Best response during maintenance</t>
        </r>
      </text>
    </comment>
    <comment ref="E22" authorId="4" shapeId="0" xr:uid="{D4CC5AEB-B9DD-4FC6-B18A-F5D083C9C731}">
      <text>
        <r>
          <rPr>
            <b/>
            <sz val="9"/>
            <color indexed="81"/>
            <rFont val="Tahoma"/>
            <family val="2"/>
          </rPr>
          <t>Jiayue Yu:</t>
        </r>
        <r>
          <rPr>
            <sz val="9"/>
            <color indexed="81"/>
            <rFont val="Tahoma"/>
            <family val="2"/>
          </rPr>
          <t xml:space="preserve">
Supplemental document provides the relevant data: Palumbo_NEJM_2014_supplem</t>
        </r>
      </text>
    </comment>
    <comment ref="DB26" authorId="5" shapeId="0" xr:uid="{46E81102-3366-4B40-B8B2-9E31459343DE}">
      <text>
        <r>
          <rPr>
            <b/>
            <sz val="9"/>
            <color indexed="81"/>
            <rFont val="Tahoma"/>
            <family val="2"/>
          </rPr>
          <t>Mihaela Musat:</t>
        </r>
        <r>
          <rPr>
            <sz val="9"/>
            <color indexed="81"/>
            <rFont val="Tahoma"/>
            <family val="2"/>
          </rPr>
          <t xml:space="preserve">
From Jackson_Haematologica_2021, median follow-up 27.2 months</t>
        </r>
      </text>
    </comment>
    <comment ref="DE26" authorId="5" shapeId="0" xr:uid="{64F90CB4-6EB6-4C7B-933D-590C0E045E8F}">
      <text>
        <r>
          <rPr>
            <b/>
            <sz val="9"/>
            <color indexed="81"/>
            <rFont val="Tahoma"/>
            <family val="2"/>
          </rPr>
          <t>Mihaela Musat:</t>
        </r>
        <r>
          <rPr>
            <sz val="9"/>
            <color indexed="81"/>
            <rFont val="Tahoma"/>
            <family val="2"/>
          </rPr>
          <t xml:space="preserve">
From Jackson_Haematologica_2021, median follow-up 27.2 months</t>
        </r>
      </text>
    </comment>
    <comment ref="DF26" authorId="5" shapeId="0" xr:uid="{C74ECA1D-F0CE-47F4-9D18-73684F9644E4}">
      <text>
        <r>
          <rPr>
            <b/>
            <sz val="9"/>
            <color indexed="81"/>
            <rFont val="Tahoma"/>
            <family val="2"/>
          </rPr>
          <t>Mihaela Musat:</t>
        </r>
        <r>
          <rPr>
            <sz val="9"/>
            <color indexed="81"/>
            <rFont val="Tahoma"/>
            <family val="2"/>
          </rPr>
          <t xml:space="preserve">
From Jackson_Haematologica_2021, median follow-up 27.2 months</t>
        </r>
      </text>
    </comment>
    <comment ref="DG26" authorId="5" shapeId="0" xr:uid="{3D1AE6E2-F27E-4C41-8EEF-291062480297}">
      <text>
        <r>
          <rPr>
            <b/>
            <sz val="9"/>
            <color indexed="81"/>
            <rFont val="Tahoma"/>
            <family val="2"/>
          </rPr>
          <t>Mihaela Musat:</t>
        </r>
        <r>
          <rPr>
            <sz val="9"/>
            <color indexed="81"/>
            <rFont val="Tahoma"/>
            <family val="2"/>
          </rPr>
          <t xml:space="preserve">
From Jackson_Haematologica_2021, median follow-up 27.2 months</t>
        </r>
      </text>
    </comment>
    <comment ref="DH26" authorId="5" shapeId="0" xr:uid="{7D4AAF5A-6FE3-47B4-A9AD-2A36C0EC0EAA}">
      <text>
        <r>
          <rPr>
            <b/>
            <sz val="9"/>
            <color indexed="81"/>
            <rFont val="Tahoma"/>
            <family val="2"/>
          </rPr>
          <t>Mihaela Musat:</t>
        </r>
        <r>
          <rPr>
            <sz val="9"/>
            <color indexed="81"/>
            <rFont val="Tahoma"/>
            <family val="2"/>
          </rPr>
          <t xml:space="preserve">
From Jackson_Haematologica_2021, median follow-up 27.2 months</t>
        </r>
      </text>
    </comment>
    <comment ref="DB27" authorId="5" shapeId="0" xr:uid="{2D61BD81-7F05-4507-ACE6-C274038CD60D}">
      <text>
        <r>
          <rPr>
            <b/>
            <sz val="9"/>
            <color indexed="81"/>
            <rFont val="Tahoma"/>
            <family val="2"/>
          </rPr>
          <t>Mihaela Musat:</t>
        </r>
        <r>
          <rPr>
            <sz val="9"/>
            <color indexed="81"/>
            <rFont val="Tahoma"/>
            <family val="2"/>
          </rPr>
          <t xml:space="preserve">
From Jackson_Haematologica_2021, median follow-up 27.2 months</t>
        </r>
      </text>
    </comment>
    <comment ref="CZ34" authorId="4" shapeId="0" xr:uid="{15E7524B-A686-4060-9B38-1BA6451EEC0B}">
      <text>
        <r>
          <rPr>
            <b/>
            <sz val="9"/>
            <color indexed="81"/>
            <rFont val="Tahoma"/>
            <family val="2"/>
          </rPr>
          <t>Jiayue Yu:</t>
        </r>
        <r>
          <rPr>
            <sz val="9"/>
            <color indexed="81"/>
            <rFont val="Tahoma"/>
            <family val="2"/>
          </rPr>
          <t xml:space="preserve">
for MRD negative</t>
        </r>
      </text>
    </comment>
    <comment ref="CZ35" authorId="4" shapeId="0" xr:uid="{7B0ED468-B78B-4854-879D-D814C894E505}">
      <text>
        <r>
          <rPr>
            <b/>
            <sz val="9"/>
            <color indexed="81"/>
            <rFont val="Tahoma"/>
            <family val="2"/>
          </rPr>
          <t>Jiayue Yu:</t>
        </r>
        <r>
          <rPr>
            <sz val="9"/>
            <color indexed="81"/>
            <rFont val="Tahoma"/>
            <family val="2"/>
          </rPr>
          <t xml:space="preserve">
for MRD negative</t>
        </r>
      </text>
    </comment>
  </commentList>
</comments>
</file>

<file path=xl/sharedStrings.xml><?xml version="1.0" encoding="utf-8"?>
<sst xmlns="http://schemas.openxmlformats.org/spreadsheetml/2006/main" count="1802" uniqueCount="585">
  <si>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</si>
  <si>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</si>
  <si>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</si>
  <si>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</si>
  <si>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</si>
  <si>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</si>
  <si>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</si>
  <si>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</si>
  <si>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</si>
  <si>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</si>
  <si>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</si>
  <si>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</si>
  <si>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</si>
  <si>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</si>
  <si>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</si>
  <si>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</si>
  <si>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</si>
  <si>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</si>
  <si>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</si>
  <si>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</si>
  <si>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</si>
  <si>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</si>
  <si>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</si>
  <si>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</si>
  <si>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</si>
  <si>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</si>
  <si>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</si>
  <si>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</si>
  <si>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</si>
  <si>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</si>
  <si>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</si>
  <si>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</si>
  <si>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</si>
  <si>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</si>
  <si>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</si>
  <si>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</si>
  <si>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</si>
  <si>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</si>
  <si>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</si>
  <si>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</si>
  <si>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</si>
  <si>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</si>
  <si>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</si>
  <si>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</si>
  <si>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</si>
  <si>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</si>
  <si>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</si>
  <si>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</si>
  <si>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</si>
  <si>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</si>
  <si>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</si>
  <si>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</si>
  <si>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</si>
  <si>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</si>
  <si>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</si>
  <si>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</si>
  <si>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</si>
  <si>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</si>
  <si>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</si>
  <si>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</si>
  <si>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</si>
  <si>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</si>
  <si>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</si>
  <si>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</si>
  <si>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</si>
  <si>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</si>
  <si>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</si>
  <si>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</si>
  <si>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</si>
  <si>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</si>
  <si>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</si>
  <si>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</si>
  <si>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</si>
  <si>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</si>
  <si>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</si>
  <si>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</si>
  <si>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</si>
  <si>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</si>
  <si>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</si>
  <si>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</si>
  <si>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</si>
  <si>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</si>
  <si>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</si>
  <si>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</si>
  <si>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</si>
  <si>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</si>
  <si>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</si>
  <si>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</si>
  <si>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</si>
  <si>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</si>
  <si>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</si>
  <si>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</si>
  <si>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</si>
  <si>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</si>
  <si>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</si>
  <si>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</si>
  <si>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</si>
  <si>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</si>
  <si>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</si>
  <si>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</si>
  <si>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</si>
  <si>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</si>
  <si>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</si>
  <si>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</si>
  <si>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</si>
  <si>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</si>
  <si>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</si>
  <si>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</si>
  <si>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</si>
  <si>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</si>
  <si>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</si>
  <si>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</si>
  <si>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</si>
  <si>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</si>
  <si>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</si>
  <si>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</si>
  <si>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</si>
  <si>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</si>
  <si>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</si>
  <si>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</si>
  <si>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</si>
  <si>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</si>
  <si>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</si>
  <si>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</si>
  <si>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</si>
  <si>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</si>
  <si>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</si>
  <si>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</si>
  <si>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</si>
  <si>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</si>
  <si>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</si>
  <si>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</si>
  <si>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</si>
  <si>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</si>
  <si>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</si>
  <si>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</si>
  <si>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</si>
  <si>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</si>
  <si>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</si>
  <si>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</si>
  <si>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</si>
  <si>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</si>
  <si>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</si>
  <si>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</si>
  <si>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</si>
  <si>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</si>
  <si>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</si>
  <si>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</si>
  <si>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</si>
  <si>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</si>
  <si>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</si>
  <si>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</si>
  <si>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</si>
  <si>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</si>
  <si>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</si>
  <si>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</si>
  <si>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</si>
  <si>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</si>
  <si>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</si>
  <si>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</si>
  <si>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</si>
  <si>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</si>
  <si>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</si>
  <si>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</si>
  <si>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</si>
  <si>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</si>
  <si>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</si>
  <si>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</si>
  <si>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</si>
  <si>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</si>
  <si>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</si>
  <si>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</si>
  <si>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</si>
  <si>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</si>
  <si>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</si>
  <si>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</si>
  <si>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</si>
  <si>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</si>
  <si>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</si>
  <si>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</si>
  <si>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</si>
  <si>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</si>
  <si>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</si>
  <si>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</si>
  <si>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</si>
  <si>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</si>
  <si>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</si>
  <si>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</si>
  <si>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</si>
  <si>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</si>
  <si>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</si>
  <si>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</si>
  <si>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</si>
  <si>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</si>
  <si>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</si>
  <si>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</si>
  <si>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</si>
  <si>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</si>
  <si>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</si>
  <si>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</si>
  <si>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</si>
  <si>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</si>
  <si>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</si>
  <si>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</si>
  <si>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</si>
  <si>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</si>
  <si>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</si>
  <si>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</si>
  <si>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</si>
  <si>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</si>
  <si>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</si>
  <si>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</si>
  <si>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</si>
  <si>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</si>
  <si>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</si>
  <si>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</si>
  <si>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</si>
  <si>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</si>
  <si>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</si>
  <si>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</si>
  <si>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</si>
  <si>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</si>
  <si>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</si>
  <si>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</si>
  <si>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</si>
  <si>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</si>
  <si>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</si>
  <si>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</si>
  <si>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</si>
  <si>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</si>
  <si>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</si>
  <si>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</si>
  <si>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</si>
  <si>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</si>
  <si>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</si>
  <si>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</si>
  <si>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</si>
  <si>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</si>
  <si>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</si>
  <si>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</si>
  <si>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</si>
  <si>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</si>
  <si>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</si>
  <si>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</si>
  <si>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</si>
  <si>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</si>
  <si>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</si>
  <si>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</si>
  <si>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</si>
  <si>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</si>
  <si>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</si>
  <si>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</si>
  <si>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</si>
  <si>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</si>
  <si>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</si>
  <si>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</si>
  <si>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</si>
  <si>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</si>
  <si>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</si>
  <si>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</si>
  <si>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</si>
  <si>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</si>
  <si>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</si>
  <si>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</si>
  <si>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</si>
  <si>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</si>
  <si>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</si>
  <si>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</si>
  <si>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</si>
  <si>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</si>
  <si>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</si>
  <si>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</si>
  <si>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</si>
  <si>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</si>
  <si>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</si>
  <si>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</si>
  <si>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</si>
  <si>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</si>
  <si>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</si>
  <si>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</si>
  <si>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</si>
  <si>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</si>
  <si>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</si>
  <si>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</si>
  <si>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</si>
  <si>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</si>
  <si>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</si>
  <si>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</si>
  <si>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</si>
  <si>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</si>
  <si>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</si>
  <si>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</si>
  <si>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</si>
  <si>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</si>
  <si>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</si>
  <si>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</si>
  <si>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</si>
  <si>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</si>
  <si>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</si>
  <si>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</si>
  <si>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</si>
  <si>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</si>
  <si>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</si>
  <si>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</si>
  <si>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</si>
  <si>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</si>
  <si>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</si>
  <si>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</si>
  <si>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</si>
  <si>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</si>
  <si>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</si>
  <si>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</si>
  <si>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</si>
  <si>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</si>
  <si>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</si>
  <si>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</si>
  <si>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</si>
  <si>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</si>
  <si>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</si>
  <si>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</si>
  <si>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</si>
  <si>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</si>
  <si>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</si>
  <si>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</si>
  <si>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</si>
  <si>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</si>
  <si>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</si>
  <si>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</si>
  <si>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</si>
  <si>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</si>
  <si>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</si>
  <si>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</si>
  <si>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</si>
  <si>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</si>
  <si>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</si>
  <si>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</si>
  <si>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</si>
  <si>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</si>
  <si>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</si>
  <si>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</si>
  <si>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</si>
  <si>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</si>
  <si>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</si>
  <si>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</si>
  <si>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</si>
  <si>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</si>
  <si>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</si>
  <si>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</si>
  <si>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</si>
  <si>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</si>
  <si>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</si>
  <si>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</si>
  <si>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</si>
  <si>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</si>
  <si>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</si>
  <si>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</si>
  <si>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</si>
  <si>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</si>
  <si>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</si>
  <si>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</si>
  <si>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</si>
  <si>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</si>
  <si>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</si>
  <si>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</si>
  <si>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</si>
  <si>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</si>
  <si>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</si>
  <si>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</si>
  <si>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</si>
  <si>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</si>
  <si>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</si>
  <si>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</si>
  <si>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</si>
  <si>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</si>
  <si>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</si>
  <si>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</si>
  <si>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</si>
  <si>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</si>
  <si>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</si>
  <si>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</si>
  <si>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</si>
  <si>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</si>
  <si>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</si>
  <si>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</si>
  <si>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</si>
  <si>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</si>
  <si>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</si>
  <si>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</si>
  <si>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</si>
  <si>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</si>
  <si>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</si>
  <si>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</si>
  <si>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</si>
  <si>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</si>
  <si>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</si>
  <si>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</si>
  <si>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</si>
  <si>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</si>
  <si>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</si>
  <si>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</si>
  <si>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</si>
  <si>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</si>
  <si>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</si>
  <si>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</si>
  <si>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</si>
  <si>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</si>
  <si>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</si>
  <si>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</si>
  <si>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</si>
  <si>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</si>
  <si>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</si>
  <si>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</si>
  <si>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</si>
  <si>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</si>
  <si>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</si>
  <si>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</si>
  <si>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</si>
  <si>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</si>
  <si>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</si>
  <si>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</si>
  <si>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</si>
  <si>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</si>
  <si>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</si>
  <si>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</si>
  <si>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</si>
  <si>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</si>
  <si>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</si>
  <si>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</si>
  <si>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</si>
  <si>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</si>
  <si>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</si>
  <si>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</si>
  <si>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</si>
  <si>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</si>
  <si>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</si>
  <si>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</si>
  <si>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</si>
  <si>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</si>
  <si>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</si>
  <si>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</si>
  <si>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</si>
  <si>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</si>
  <si>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</si>
  <si>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</si>
  <si>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</si>
  <si>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</si>
  <si>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</si>
  <si>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</si>
  <si>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</si>
  <si>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</si>
  <si>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</si>
  <si>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</si>
  <si>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</si>
  <si>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</si>
  <si>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</si>
  <si>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</si>
  <si>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</si>
  <si>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</si>
  <si>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</si>
  <si>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</si>
  <si>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</si>
  <si>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</si>
  <si>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</si>
  <si>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</si>
  <si>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</si>
  <si>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</si>
  <si>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</si>
  <si>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</si>
  <si>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</si>
  <si>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</si>
  <si>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</si>
  <si>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</si>
  <si>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</si>
  <si>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</si>
  <si>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</si>
  <si>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</si>
  <si>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</si>
  <si>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</si>
  <si>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</si>
  <si>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</si>
  <si>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</si>
  <si>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</si>
  <si>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</si>
  <si>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</si>
  <si>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</si>
  <si>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</si>
  <si>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</si>
  <si>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Ixazomib maintenance prolongs progression-free survival (PFS) and represents an additional option for post-transplant maintenance therapy in patients with newly diagnosed multiple myeloma. The median PFS was 26.5 months with Ixazomib maintenance and 21.3 months with placebo, where the hazard ratio of progression was 0.72.</t>
  </si>
  <si>
    <t>Dimopoulos, MA; Goldschmidt, H; Morgan, G; Kaiser, M; Paiva, B</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</si>
  <si>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</si>
  <si>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TOURMALINE-MM3
NCT02181413</t>
  </si>
  <si>
    <t>https://ln5.sync.com/dl/804928060/tjiraa5y-5gwmyq5t-dvvrph42-qaiiwxex</t>
  </si>
  <si>
    <t>NDMM</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</si>
  <si>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</si>
  <si>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</si>
  <si>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</si>
  <si>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</si>
  <si>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Ixazomib</t>
  </si>
  <si>
    <t>NR</t>
  </si>
  <si>
    <t>Placebo</t>
  </si>
  <si>
    <t>NA</t>
  </si>
  <si>
    <t>Original</t>
  </si>
  <si>
    <t>Vij_ASH_2019 (abstract)</t>
  </si>
  <si>
    <t>Ixazomib or lenalidomide maintenance following autologous stem cell transplantation and ixazomib, lenalidomide, and dexamethasone (IRD) consolidation in patients with newly diagnosed multiple myeloma: results from a large multi-center randomized phase II trial</t>
  </si>
  <si>
    <t>Ixazomib and lenalidomide maintenance have been well tolerated to date among newly diagnosed patients with multiple myeloma undergoing autologous stem-cell transplantation.</t>
  </si>
  <si>
    <t>Vij, R</t>
  </si>
  <si>
    <t>Background: Maintenance therapy with lenalidomide post-autologous stem cell transplantation (ASCT) has shown to improve progression-free survival (PFS) in multiple myeloma (MM), and has largely become the standard of care. However, toxicity leads to early discontinuation in nearly one-third of patients and additional options are needed (McCarthy, et al, JCO, 2017). Ixazomib is another maintenance option that has been shown to improve PFS; however, studies comparing lenalidomide and ixazomib are lacking. In this randomized phase 2 study, we analyzed the safety and efficacy of S using lenalidomide and ixazomib as part of consolidation and maintenance therapies after ASCT (NCT02253316). Methods: Eligible patients, age 18-70 with newly diagnosed MM undergoing ASCT during first-line treatment, were consented prior to ASCT. Approximately 4 months following ASCT, patients received 4 cycles of consolidation therapy with IRd [ixazomib 4 mg on days 1, 8 and 15 of a 28-day cycle, lenalidomide 15 mg on days 1 through 21, and dexamethasone 40 mg on days 1, 8 and 15]. Primary data on IRd consolidation were presented at ASH 2018 (Abstract 109920). One month after the last consolidation cycle, patients were randomized (1:1) to maintenance therapy with single-agent ixazomib (4 mg on days 1, 8 and 15 of a 28-day cycle) or lenalidomide (10 mg daily months 1-3 followed by 15 mg for months 4+). The arms were stratified based on MRD-status postconsolidation. In total, 237 patients were enrolled from 10 US centers. This abstract coincides with planned interim analysis 3 which is the first comparison of ixazomib and lenalidomide maintenance. While the study was not powered to compare PFS between the two arms, the sample will provide a reasonable power to estimate non-inferiority. There is a planned stopping rule for non-inferiority set at a hazard ratio of &gt;1.3 in favor of lenalidomide. Secondary end-points include MRD-negativity following 12 cycles and toxicity. Results: At time of abstract submission, 215 patients had completed IRd consolidation and 191 had begun maintenance. 90 were randomized to ixazomib and 94 to lenalidomide. 7 patients were not randomized due to toxicity during consolidation; data from these patients are not included in the analyses. The characteristics of the two arms are summarized in Table 1. Hematologic toxicity has been infrequent with ixazomib with neutropenia and thrombocytopenia occurring in 11% and 23% of patients. In comparison, neutropenia and thrombocytopenia occurred in 45% and 35% of patients on lenalidomide. The most common non-hematologic toxicities in both arms have been GI-related and infections, both expected events. 16% of patients on ixazomib have experienced Grade 3-4 non-hematologic toxicity compared to 34% on lenalidomide. No grade 3 or higher peripheral neuropathy has been reported in either arm. 11% of patients on ixazomib have discontinued due to toxicity and another 9% have required a dose reduction to 3mg. Lenalidomide toxicity has led to discontinuation in 15% of patients and another 12% were dose reduced to 5mg. Only 45% of patients receiving 4+ cycles of lenalidomide were able to titrate to the 15mg dose. After a median follow-up of 11.2 months from randomization (19.7 months post-ASCT), 30% of S patients on ixazomib have discontinued treatment due to disease progression. After a median follow-up of 12.3 months from randomization (20.2 months post-ASCT), 18% patients on lenalidomide have discontinued treatment due to disease progression. Conclusion: Ixazomib and lenalidomide maintenance have been well tolerated to date. A comparison of PFS is currently being conducted as part of interim analysis 3 and final results will be presented, representing the first report directly comparing lenalidomide and ixazomib maintenance.</t>
  </si>
  <si>
    <t>NCT02253316</t>
  </si>
  <si>
    <t>https://ln5.sync.com/dl/68cbcccc0/juksfaq4-q8g74p68-mwbqps7a-jqvqpaqy</t>
  </si>
  <si>
    <t>NDMM undergoing ASCT during first-line treatment, 18-70 years old</t>
  </si>
  <si>
    <t>Adult NDMM, 18-70 years old, undergoing ASCT during first-line treatment.</t>
  </si>
  <si>
    <t>Lenalidomide</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</si>
  <si>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</si>
  <si>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</si>
  <si>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</si>
  <si>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Lenalidomide maintenance therapy after single autologous stem-cell transplantation (ASCT) confers significant benefit in time to disease progression and overall survival. After 3 years, 23% of the newly diagnosed multiple myeloma patients with post-ASCT Lenalidomide maintenance were shown to have very good partial response or complete response while 15% in placebo (only 3% in placebo without crossover group)</t>
  </si>
  <si>
    <t>McCarthy, PL; Holstein, SA; McCarthy, PL</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</si>
  <si>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</si>
  <si>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</si>
  <si>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https://ln5.sync.com/dl/968e99180/9vvnz5ze-5anuexpd-ec2uznqt-mtwa6q5r</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</si>
  <si>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</si>
  <si>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</si>
  <si>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Attal_NEJM_2012</t>
  </si>
  <si>
    <t>Lenalidomide maintenance after stem-cell transplantation for multiple myeloma</t>
  </si>
  <si>
    <t xml:space="preserve">Among adult multiple myeloma patients undergoing autologous stem-cell transplantation, Lenalidomide maintenance therapy significantly improves progression-free and event free survival without improvement in overall survival. </t>
  </si>
  <si>
    <t>Attal, M</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</si>
  <si>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</si>
  <si>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</si>
  <si>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https://ln5.sync.com/dl/a104bedc0/g9xmiug6-yxbighdg-iz3b4gxm-hebhp8h4</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</si>
  <si>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</si>
  <si>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</si>
  <si>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Phase 3 RCT</t>
  </si>
  <si>
    <t>Phase 2 RCT</t>
  </si>
  <si>
    <t>PFS</t>
  </si>
  <si>
    <t>&lt;0.001</t>
  </si>
  <si>
    <t xml:space="preserve">36
</t>
  </si>
  <si>
    <t xml:space="preserve">21
</t>
  </si>
  <si>
    <t>Grade 3: 98
Grade 4: 46</t>
  </si>
  <si>
    <t>Grade 3: 49
Grade 4: 14</t>
  </si>
  <si>
    <t>Clinical</t>
  </si>
  <si>
    <t>Palumbo_NEJM_2014</t>
  </si>
  <si>
    <t>Autologous transplantation and maintenance therapy in multiple myeloma</t>
  </si>
  <si>
    <t>Maintenance therapy with Lenalidomide, as compared with no maintenance therapy, significantly reduced the risk of disease progression. Among adult newly diagnosed multiple myeloma patients with prior induction therapy and autologous stem-cell transplantation, the hazard ratio of overall survival was 0.62 and hazard ratio of progression-free survival was 0.42.</t>
  </si>
  <si>
    <t>Palumbo, A</t>
  </si>
  <si>
    <t>BACKGROUND: This open-label, randomized, phase 3 study compared melphalan at a dose of 200 mg per square meter of body-surface area plus autologous stem-cell transplantation with melphalan-prednisone-lenalidomide (MPR) and compared lenalidomide maintenance therapy with no maintenance therapy in patients with newly diagnosed multiple myeloma. METHODS: We randomly assigned 273 patients 65 years of age or younger to high-dose melphalan plus stem-cell transplantation or MPR consolidation therapy after induction, and 251 patients to lenalidomide maintenance therapy or no maintenance therapy. The primary end point was progression-free survival. RESULTS: The median follow-up period was 51.2 months. Both progression-free and overall survival were significantly longer with high-dose melphalan plus stem-cell transplantation than with MPR (median progression-free survival, 43.0 months vs. 22.4 months; hazard ratio for progression or death, 0.44; 95% confidence interval [CI], 0.32 to 0.61; P&lt;0.001; and 4-year overall survival, 81.6% vs. 65.3%; hazard ratio for death, 0.55; 95% CI, 0.32 to 0.93; P=0.02). Median progression-free survival was significantly longer with lenalidomide maintenance than with no maintenance (41.9 months vs. 21.6 months; hazard ratio for progression or death, 0.47; 95% CI, 0.33 to 0.65; P&lt;0.001), but 3-year overall survival was not significantly prolonged (88.0% vs. 79.2%; hazard ratio for death, 0.64; 95% CI, 0.36 to 1.15; P=0.14). Grade 3 or 4 neutropenia was significantly more frequent with high-dose melphalan than with MPR (94.3% vs. 51.5%), as were gastrointestinal adverse events (18.4% vs. 0%) and infections (16.3% vs. 0.8%); neutropenia and dermatologic toxic effects were more frequent with lenalidomide maintenance than with no maintenance (23.3% vs. 0% and 4.3% vs. 0%, respectively). CONCLUSIONS: Consolidation therapy with high-dose melphalan plus stem-cell transplantation, as compared with MPR, significantly prolonged progression-free and overall survival among patients with multiple myeloma who were 65 years of age or younger. Lenalidomide maintenance, as compared with no maintenance, significantly prolonged progression-free survival. (Funded by Celgene; ClinicalTrials.gov number, NCT00551928.).</t>
  </si>
  <si>
    <t>NCT00551928</t>
  </si>
  <si>
    <t>https://ln5.sync.com/dl/6526ae480/tyihrusx-mhwxnfy8-gsbhumgg-gp5hjsmm</t>
  </si>
  <si>
    <t>NDMM with ASCT followed by maintenance, ≤ 65 years old</t>
  </si>
  <si>
    <t>Adult symptomatic NDMM patients with measurable disease, who had prior induction therapy followed by consolidation therapy, ≤ 65 years old.</t>
  </si>
  <si>
    <t>Observation</t>
  </si>
  <si>
    <t>14, 15, 16, 17, 18</t>
  </si>
  <si>
    <t>Jackson_Haematologica_2021
Jones_BCJ_2016
Pawlyn_ASH_2019 (abstract)
Jackson_LO_2019
De Tute_IMW_2021 (abstract)</t>
  </si>
  <si>
    <t xml:space="preserve"> Lenalidomide before and after autologous stem cell transplantation for transplant-eligible patients of all ages in the randomized, phase III, Myeloma XI trial; Second malignancies in the context of lenalidomide treatment: an analysis of 2732 myeloma patients enrolled to the Myeloma XI trial;  Lenalidomide maintenance prolongs progression-free survival and does not impact the aggressiveness of clinical relapse: Data from long-term follow up of the myeloma XI trial; Lenalidomide maintenance versus observation for patients with newly diagnosed multiple myeloma (Myeloma XI): a multicentre, open-label, randomised, phase 3 trial; Minimal residual disease following autologous stem cell transplant for myeloma patients in the Myeloma XI trial: prognostic significance and the impact of lenalidomide maintenance and molecular risk.</t>
  </si>
  <si>
    <t xml:space="preserve">Among adult newly diagnosed multiple myeloma patients who received induction therapy followed by autologous stem-cell transplantation, those receiving lenalidomide maintenance achieved a significantly longer progression-free survival of 50 months comparing to 28 months in those without maintenance, at a median follow-up of 36.3 months. </t>
  </si>
  <si>
    <t>Jones, JR; Jackson, GH; Pawlyn, C; De Tute, R</t>
  </si>
  <si>
    <t>We have carried out the largest randomised trial to date of newly diagnosed myeloma patients, in which lenalidomide has been used as an induction and maintenance treatment option and here report its impact on second primary malignancy (SPM) incidence and pathology. After review, 104 SPMs were confirmed in 96 of 2732 trial patients. The cumulative incidence of SPM was 0.7% (95% confidence interval (CI) 0.4-1.0%), 2.3% (95% CI 1.6-2.7%) and 3.8% (95% CI 2.9-4.6%) at 1, 2 and 3 years, respectively. Patients receiving maintenance lenalidomide had a significantly higher SPM incidence overall (P=0.011). Age is a risk factor with the highest SPM incidence observed in transplant non-eligible patients aged &gt;74 years receiving lenalidomide maintenance. The 3-year cumulative incidence in this group was 17.3% (95% CI 8.2-26.4%), compared with 6.5% (95% CI 0.2-12.9%) in observation only patients (P=0.049). There was a low overall incidence of haematological SPM (0.5%). The higher SPM incidence in patients receiving lenalidomide maintenance therapy, especially in advanced age, warrants ongoing monitoring although the benefit on survival is likely to outweigh risk.</t>
  </si>
  <si>
    <t>Myeloma XI (EudraCT 2009-010956-93)
NCT01554852</t>
  </si>
  <si>
    <t>https://ln5.sync.com/dl/44960be00/ahuy7y33-d55dv3sd-hmtwupah-derxyude</t>
  </si>
  <si>
    <t>NDMM who were transplant-eligible and received maintenance post-SCT, ≥18 years old</t>
  </si>
  <si>
    <t>Adult NDMM patients, symptomatic multiple myeloma or non-secretory multiple myeloma based on bone marrow clonal plasma cells, organ or tissue impairment considered by the clinician to be myeloma related, or paraprotein (M-protein) in serum or urine, who received induction therapy and underwent ASCT, ≥18 years old.</t>
  </si>
  <si>
    <t xml:space="preserve">Lenalidomide </t>
  </si>
  <si>
    <t>19, 20</t>
  </si>
  <si>
    <t>Subgroup</t>
  </si>
  <si>
    <t>Jackson_ASH_2019 (abstract) 
(subanalysis longer follow-up)
Jones_ASH_2019 (abstract) 
(subanalysis SPMs)</t>
  </si>
  <si>
    <t>Lenalidomide induction and maintenance maximizes outcome for newly diagnosed transplant eligible myeloma patients irrespective of risk status: long-term follow-up of the myeloma Xi trial; Myeloma XI trial for newly diagnosed multiple myeloma (NDMM); long term second primary malignancy (SPM) incidence in the context of lenalidomide maintenance;</t>
  </si>
  <si>
    <t xml:space="preserve">Among adult newly diagnosed multiple myeloma patients who received induction therapy followed by autologous stem-cell transplantation, those receiving lenalidomide maintenance achieved a significantly longer progression-free survival of 64 months comparing to 32 months in those without maintenance, at a median follow-up of 68 months. </t>
  </si>
  <si>
    <t>Solovev_ASH_2020 (abstract)</t>
  </si>
  <si>
    <t>Efficacy of maintenance therapy following auto-hsct depending on mrd status in patients with multiple myeloma</t>
  </si>
  <si>
    <t>No significant difference between 2-year progression-free survival rates in multiple myeloma patients with minimal residual disease negative status following autologous stem-cell transplantation who received and did not maintenance (88% versus 74%, p-value=0.3). The difference was significant in patients with minimal residual disease positive status (92% versus 45%, p-value&lt;0.05).</t>
  </si>
  <si>
    <t>Solovev, MV</t>
  </si>
  <si>
    <t>Background: The results of international randomized clinical trials emphasize the expediency of maintenance therapy following auto-HSCT. However, these studies did not assess such important issues as the need for maintenance therapy in patients who have achieved complete remission (CR) or stringent CR following auto-HSCT. Probably, the results of studying MRD following auto-HSCT will allow receiving a substantiated answer to this question. Aims: To evaluate the efficacy of maintenance therapy following auto-HSCT depending on MRD in patients with multiple myeloma. Patients and methods: Over the period from January 201 2 to April 201 8, 70MM patients (24 males and 46 females) aged 32 to 65 years (median = 56) were enrolled into a prospective study. The disease stage according to the International Staging System (ISS) was I, II and III in 28, 19 and 23 patients, respectively. All patients received induction therapy with bortezomib; immunomodulatory drugs were used in 1 0 cases. After the induction therapy, a single and tandem auto-HSCT were performed in 57 and 1 3 patients, respectively. On Day 1 00 following auto-HSCT, bone marrow examination was carried out in order to determine MRD using six-color flow cytometry with a panel of antigens: CD38, CD1 38, CD45, CD56, CD11 7, CD19. MRD-negative status was diagnosed in case of detection of &lt;20 clonal plasma cells among 2,000,000 white blood cells (&lt;0.001%; detection limit 10-5). On Day 100 after the auto-HSCT, all patients achieved CR of the disease and were randomized to receive maintenance therapy with lenalidomide 1 5 mg/day from Day 1 to Day 21 of a 28-day course within a year or no such therapy. The follow-up period since the moment of MRD determination was 2-28 months (median 1 5). Survival curves were constructed using the Kaplan-Meier method. Statistical analysis was done using Statistica 1 0. Results: 37 patients were randomized to receive maintenance therapy with lenalidomide following auto-HSCT, including 23 patients in whom plasma cell immunophenotyping showed the lack of MRD and 1 4 patients in whom MRD-positive status was confirmed. Thirty-three patients were followed-up without further treatment after the auto-HSCT, including 24 cases with MRD-negative status and 9 cases with the presence of abnormal plasma cells in the bone marrow. The compared groups were comparable in respect of such parameters as age and the ISS stage. The differences between two-year PFS rates in MM patients with MRD-negative status following auto-HSCT who received (n = 23) or didn't receive (n = 24) the maintenance therapy, showed no statistical significance (p=0.3) and were 88% and 74%, respectively (Fig.1 a). In patients with MRD-positive status following auto-HSCT who received lenalidomide, two-year PFS rate was significantly (p&lt;0.05) higher and was 92% versus 45% in the group of patients who didn't receive the maintenance therapy (Fig.1 b). Conclusion: Achievement of MRD-negative status following auto-HSCT was accompanied by high values of PFS regardless of the use or not use the maintenance therapy with lenalidomide (88% versus 74%, p=0.3). Prescription of the maintenance therapy to patients with MRD-positive sta following auto-HSCT improves the PFS.</t>
  </si>
  <si>
    <t>https://ln5.sync.com/dl/f35ff30f0/y5dyviw8-9br42tqg-4yec6kgz-cbncu75z</t>
  </si>
  <si>
    <t>MM with induction and post-ASCT maintenance, 32-65 years old</t>
  </si>
  <si>
    <t>Adult MM patients, who had prior induction and ASCT and maintenance therapy.</t>
  </si>
  <si>
    <t>&lt;0.0001</t>
  </si>
  <si>
    <t>Sample Test1</t>
  </si>
  <si>
    <t>Sample Test2</t>
  </si>
  <si>
    <t>Sample Test3</t>
  </si>
  <si>
    <t>Sample Test4</t>
  </si>
  <si>
    <t>Sample Test5</t>
  </si>
  <si>
    <t>Sample Test6</t>
  </si>
  <si>
    <t>Sample Test6.2</t>
  </si>
  <si>
    <t>Sample Test7</t>
  </si>
  <si>
    <t>Update date (yyyy-mm-dd)</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</si>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</sst>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
    <numFmt numFmtId="168" formatCode="[$-14009]yyyy/mm/dd;@"/>
  </numFmts>
  <fonts count="21"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color rgb="FF9C5700"/>
      <name val="Calibri"/>
      <family val="2"/>
      <scheme val="minor"/>
    </font>
    <font>
      <u/>
      <sz val="11"/>
      <color theme="10"/>
      <name val="Calibri"/>
      <family val="2"/>
      <scheme val="minor"/>
    </font>
    <font>
      <sz val="11"/>
      <name val="Helvetica"/>
    </font>
    <font>
      <sz val="8"/>
      <name val="Calibri"/>
      <family val="2"/>
      <scheme val="minor"/>
    </font>
  </fonts>
  <fills count="31">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EB9C"/>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indexed="64"/>
      </right>
      <top/>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17" fillId="30" borderId="0" applyNumberFormat="0" applyBorder="0" applyAlignment="0" applyProtection="0"/>
    <xf numFmtId="0" fontId="18" fillId="0" borderId="0" applyNumberFormat="0" applyFill="0" applyBorder="0" applyAlignment="0" applyProtection="0"/>
  </cellStyleXfs>
  <cellXfs count="144">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 fontId="19" fillId="0" borderId="11" xfId="0" applyNumberFormat="1" applyFont="1" applyBorder="1" applyAlignment="1">
      <alignment horizontal="center" vertical="center" wrapText="1"/>
    </xf>
    <xf numFmtId="2" fontId="19" fillId="0" borderId="11" xfId="0" applyNumberFormat="1" applyFont="1" applyBorder="1" applyAlignment="1">
      <alignment horizontal="center" vertical="center" wrapText="1"/>
    </xf>
    <xf numFmtId="165" fontId="19" fillId="0" borderId="11" xfId="0" applyNumberFormat="1" applyFont="1" applyBorder="1" applyAlignment="1">
      <alignment horizontal="center" vertical="center" wrapText="1"/>
    </xf>
    <xf numFmtId="166" fontId="19" fillId="0" borderId="11" xfId="3" applyNumberFormat="1" applyFont="1" applyBorder="1" applyAlignment="1">
      <alignment horizontal="center" vertical="center" wrapText="1"/>
    </xf>
    <xf numFmtId="164" fontId="19" fillId="0" borderId="11" xfId="0" applyNumberFormat="1" applyFont="1" applyBorder="1" applyAlignment="1">
      <alignment horizontal="center" vertical="center"/>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vertical="center"/>
    </xf>
    <xf numFmtId="0" fontId="19" fillId="0" borderId="11" xfId="0" applyFont="1" applyBorder="1" applyAlignment="1">
      <alignment horizontal="center" vertical="center" wrapText="1"/>
    </xf>
    <xf numFmtId="0" fontId="19" fillId="0" borderId="11" xfId="0" applyFont="1" applyBorder="1" applyAlignment="1">
      <alignment horizontal="center"/>
    </xf>
    <xf numFmtId="0" fontId="19" fillId="0" borderId="8" xfId="0" applyFont="1" applyBorder="1" applyAlignment="1">
      <alignment horizontal="center" vertical="center" wrapText="1"/>
    </xf>
    <xf numFmtId="164" fontId="19" fillId="0" borderId="11" xfId="0" applyNumberFormat="1" applyFont="1" applyBorder="1" applyAlignment="1">
      <alignment horizontal="center" vertical="center" wrapText="1"/>
    </xf>
    <xf numFmtId="164" fontId="19" fillId="0" borderId="11" xfId="0" applyNumberFormat="1" applyFont="1" applyBorder="1" applyAlignment="1">
      <alignment horizontal="center"/>
    </xf>
    <xf numFmtId="1" fontId="19" fillId="0" borderId="8" xfId="0" applyNumberFormat="1" applyFont="1" applyBorder="1" applyAlignment="1">
      <alignment horizontal="center" vertical="center" wrapText="1"/>
    </xf>
    <xf numFmtId="1" fontId="19" fillId="0" borderId="18" xfId="0" applyNumberFormat="1" applyFont="1" applyBorder="1" applyAlignment="1">
      <alignment horizontal="center" vertical="center" wrapText="1"/>
    </xf>
    <xf numFmtId="1" fontId="19" fillId="0" borderId="10" xfId="0" applyNumberFormat="1" applyFont="1" applyBorder="1" applyAlignment="1">
      <alignment horizontal="center" vertical="center" wrapText="1"/>
    </xf>
    <xf numFmtId="0" fontId="19" fillId="0" borderId="11" xfId="0" applyFont="1" applyBorder="1" applyAlignment="1">
      <alignment horizontal="center" vertical="center"/>
    </xf>
    <xf numFmtId="0" fontId="19" fillId="0" borderId="11" xfId="0" applyFont="1" applyBorder="1" applyAlignment="1">
      <alignment horizontal="center" vertical="top" wrapText="1"/>
    </xf>
    <xf numFmtId="0" fontId="18" fillId="0" borderId="11" xfId="5" applyBorder="1" applyAlignment="1">
      <alignment horizontal="left" vertical="top" wrapText="1"/>
    </xf>
    <xf numFmtId="0" fontId="19" fillId="0" borderId="11" xfId="0" applyFont="1" applyBorder="1"/>
    <xf numFmtId="0" fontId="19" fillId="0" borderId="8" xfId="0" applyFont="1" applyBorder="1" applyAlignment="1">
      <alignment horizontal="center" vertical="top" wrapText="1"/>
    </xf>
    <xf numFmtId="0" fontId="19" fillId="0" borderId="18" xfId="0" applyFont="1" applyBorder="1" applyAlignment="1">
      <alignment horizontal="center" vertical="top" wrapText="1"/>
    </xf>
    <xf numFmtId="0" fontId="19" fillId="0" borderId="10" xfId="0" applyFont="1" applyBorder="1" applyAlignment="1">
      <alignment horizontal="center" vertical="top" wrapText="1"/>
    </xf>
    <xf numFmtId="0" fontId="18" fillId="0" borderId="8" xfId="5" applyBorder="1" applyAlignment="1">
      <alignment horizontal="left" vertical="top" wrapText="1"/>
    </xf>
    <xf numFmtId="0" fontId="19" fillId="0" borderId="18" xfId="0" applyFont="1" applyBorder="1" applyAlignment="1">
      <alignment horizontal="left" vertical="top" wrapText="1"/>
    </xf>
    <xf numFmtId="0" fontId="19" fillId="0" borderId="10" xfId="0" applyFont="1" applyBorder="1" applyAlignment="1">
      <alignment horizontal="left" vertical="top" wrapText="1"/>
    </xf>
    <xf numFmtId="0" fontId="18" fillId="0" borderId="11" xfId="5" applyFill="1" applyBorder="1" applyAlignment="1">
      <alignment horizontal="left" vertical="top" wrapText="1"/>
    </xf>
    <xf numFmtId="0" fontId="19" fillId="0" borderId="11" xfId="4" applyFont="1" applyFill="1" applyBorder="1" applyAlignment="1">
      <alignment horizontal="center" vertical="center" wrapText="1"/>
    </xf>
    <xf numFmtId="0" fontId="19" fillId="0" borderId="11" xfId="4" applyFont="1" applyFill="1" applyBorder="1" applyAlignment="1"/>
    <xf numFmtId="0" fontId="19" fillId="0" borderId="11" xfId="0" applyFont="1" applyBorder="1" applyAlignment="1">
      <alignment horizontal="center" vertical="top"/>
    </xf>
    <xf numFmtId="0" fontId="19" fillId="0" borderId="8" xfId="4" applyFont="1" applyFill="1" applyBorder="1" applyAlignment="1">
      <alignment horizontal="center" vertical="center" wrapText="1"/>
    </xf>
    <xf numFmtId="0" fontId="19" fillId="0" borderId="18" xfId="4" applyFont="1" applyFill="1" applyBorder="1" applyAlignment="1">
      <alignment horizontal="center" vertical="center" wrapText="1"/>
    </xf>
    <xf numFmtId="0" fontId="19" fillId="0" borderId="10" xfId="4" applyFont="1" applyFill="1" applyBorder="1" applyAlignment="1">
      <alignment horizontal="center" vertical="center" wrapText="1"/>
    </xf>
    <xf numFmtId="168" fontId="19" fillId="0" borderId="8" xfId="0" applyNumberFormat="1" applyFont="1" applyBorder="1" applyAlignment="1">
      <alignment horizontal="center" vertical="center" wrapText="1"/>
    </xf>
    <xf numFmtId="168" fontId="19" fillId="0" borderId="18" xfId="0" applyNumberFormat="1" applyFont="1" applyBorder="1" applyAlignment="1">
      <alignment horizontal="center" vertical="center" wrapText="1"/>
    </xf>
    <xf numFmtId="168" fontId="19" fillId="0" borderId="10" xfId="0" applyNumberFormat="1" applyFont="1" applyBorder="1" applyAlignment="1">
      <alignment horizontal="center" vertical="center" wrapText="1"/>
    </xf>
    <xf numFmtId="168" fontId="19" fillId="0" borderId="11" xfId="0" applyNumberFormat="1" applyFont="1" applyBorder="1" applyAlignment="1">
      <alignment horizontal="center" vertical="center" wrapText="1"/>
    </xf>
    <xf numFmtId="168" fontId="19" fillId="0" borderId="11" xfId="0" applyNumberFormat="1" applyFont="1" applyBorder="1" applyAlignment="1">
      <alignment vertical="center"/>
    </xf>
  </cellXfs>
  <cellStyles count="6">
    <cellStyle name="Hyperlink" xfId="5" builtinId="8"/>
    <cellStyle name="Neutral" xfId="4" builtinId="28"/>
    <cellStyle name="Normal" xfId="0" builtinId="0"/>
    <cellStyle name="Normal 2" xfId="1" xr:uid="{A7FC8317-9225-4782-8468-6C2E4F440A2B}"/>
    <cellStyle name="Normal 2 3" xfId="2" xr:uid="{E28A5F62-3F7A-45D1-A28F-FF376E4CE4FC}"/>
    <cellStyle name="Percent" xfId="3" builtinId="5"/>
  </cellStyles>
  <dxfs count="2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f35ff30f0/y5dyviw8-9br42tqg-4yec6kgz-cbncu75z" TargetMode="External"/><Relationship Id="rId3" Type="http://schemas.openxmlformats.org/officeDocument/2006/relationships/hyperlink" Target="https://ln5.sync.com/dl/968e99180/9vvnz5ze-5anuexpd-ec2uznqt-mtwa6q5r" TargetMode="External"/><Relationship Id="rId7" Type="http://schemas.openxmlformats.org/officeDocument/2006/relationships/hyperlink" Target="https://ln5.sync.com/dl/44960be00/ahuy7y33-d55dv3sd-hmtwupah-derxyude" TargetMode="External"/><Relationship Id="rId2" Type="http://schemas.openxmlformats.org/officeDocument/2006/relationships/hyperlink" Target="https://ln5.sync.com/dl/68cbcccc0/juksfaq4-q8g74p68-mwbqps7a-jqvqpaqy" TargetMode="External"/><Relationship Id="rId1" Type="http://schemas.openxmlformats.org/officeDocument/2006/relationships/hyperlink" Target="https://ln5.sync.com/dl/804928060/tjiraa5y-5gwmyq5t-dvvrph42-qaiiwxex" TargetMode="External"/><Relationship Id="rId6" Type="http://schemas.openxmlformats.org/officeDocument/2006/relationships/hyperlink" Target="https://ln5.sync.com/dl/44960be00/ahuy7y33-d55dv3sd-hmtwupah-derxyude" TargetMode="External"/><Relationship Id="rId5" Type="http://schemas.openxmlformats.org/officeDocument/2006/relationships/hyperlink" Target="https://ln5.sync.com/dl/6526ae480/tyihrusx-mhwxnfy8-gsbhumgg-gp5hjsmm" TargetMode="External"/><Relationship Id="rId10" Type="http://schemas.openxmlformats.org/officeDocument/2006/relationships/comments" Target="../comments1.xml"/><Relationship Id="rId4" Type="http://schemas.openxmlformats.org/officeDocument/2006/relationships/hyperlink" Target="https://ln5.sync.com/dl/a104bedc0/g9xmiug6-yxbighdg-iz3b4gxm-hebhp8h4"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37"/>
  <sheetViews>
    <sheetView tabSelected="1" workbookViewId="0">
      <selection activeCell="H10" sqref="H10:H13"/>
    </sheetView>
  </sheetViews>
  <sheetFormatPr defaultRowHeight="14.4" x14ac:dyDescent="0.3"/>
  <cols>
    <col min="4" max="4" width="11.21875" bestFit="1" customWidth="1"/>
  </cols>
  <sheetData>
    <row r="1" spans="1:357" s="18" customFormat="1" ht="13.8" x14ac:dyDescent="0.25">
      <c r="A1" s="1" t="s">
        <v>0</v>
      </c>
      <c r="B1" s="2"/>
      <c r="C1" s="2"/>
      <c r="D1" s="3"/>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1"/>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1"/>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584</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583</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27.6" x14ac:dyDescent="0.3">
      <c r="A6" s="116">
        <v>1</v>
      </c>
      <c r="B6" s="116" t="s">
        <v>483</v>
      </c>
      <c r="C6" s="116" t="s">
        <v>484</v>
      </c>
      <c r="D6" s="139">
        <v>44939</v>
      </c>
      <c r="E6" s="116" t="s">
        <v>485</v>
      </c>
      <c r="F6" s="116" t="s">
        <v>539</v>
      </c>
      <c r="G6" s="136" t="s">
        <v>486</v>
      </c>
      <c r="H6" s="116" t="s">
        <v>487</v>
      </c>
      <c r="I6" s="136" t="s">
        <v>488</v>
      </c>
      <c r="J6" s="123" t="s">
        <v>489</v>
      </c>
      <c r="K6" s="123" t="s">
        <v>490</v>
      </c>
      <c r="L6" s="132" t="s">
        <v>491</v>
      </c>
      <c r="M6" s="114" t="s">
        <v>492</v>
      </c>
      <c r="N6" s="114" t="s">
        <v>493</v>
      </c>
      <c r="O6" s="114" t="s">
        <v>494</v>
      </c>
      <c r="P6" s="116" t="s">
        <v>495</v>
      </c>
      <c r="Q6" s="114" t="s">
        <v>496</v>
      </c>
      <c r="R6" s="114">
        <v>2</v>
      </c>
      <c r="S6" s="103" t="s">
        <v>497</v>
      </c>
      <c r="T6" s="103" t="s">
        <v>575</v>
      </c>
      <c r="AB6" s="103">
        <v>395</v>
      </c>
      <c r="AC6" s="114">
        <f>AB6+AB7</f>
        <v>656</v>
      </c>
      <c r="AD6" s="103">
        <v>58</v>
      </c>
      <c r="AE6" s="117">
        <f>IF(AND(AD6="NR", AD7="NR"), "NR", (AD6*AB6+AD7*AB7)/AC6)</f>
        <v>58.795731707317074</v>
      </c>
      <c r="AF6" s="103">
        <v>252</v>
      </c>
      <c r="AG6" s="114">
        <f>IF(AND(AF6="NR", AF7="NR"), "NR", AF6+AF7)</f>
        <v>414</v>
      </c>
      <c r="AH6" s="103">
        <f>259+125</f>
        <v>384</v>
      </c>
      <c r="AI6" s="114">
        <f>IF(AND(AH6="NR", AH7="NR"), "NR", AH6+AH7)</f>
        <v>639</v>
      </c>
      <c r="CB6" s="114" t="s">
        <v>531</v>
      </c>
      <c r="CD6" s="103" t="s">
        <v>498</v>
      </c>
      <c r="CE6" s="114" t="str">
        <f>IF(AND(CD6="NR", CD7="NR"), "NR", CD6+CD7)</f>
        <v>NR</v>
      </c>
      <c r="CF6" s="103" t="s">
        <v>498</v>
      </c>
      <c r="CG6" s="103" t="s">
        <v>498</v>
      </c>
      <c r="CH6" s="103" t="s">
        <v>498</v>
      </c>
      <c r="CI6" s="103" t="s">
        <v>498</v>
      </c>
      <c r="CJ6" s="103" t="s">
        <v>498</v>
      </c>
      <c r="CK6" s="103" t="s">
        <v>498</v>
      </c>
      <c r="CL6" s="103" t="s">
        <v>498</v>
      </c>
      <c r="CY6" s="114" t="s">
        <v>533</v>
      </c>
      <c r="CZ6" s="103">
        <v>395</v>
      </c>
      <c r="DA6" s="114">
        <f>CZ6+CZ7</f>
        <v>656</v>
      </c>
      <c r="DB6" s="103">
        <v>26.5</v>
      </c>
      <c r="DC6" s="103">
        <v>23.7</v>
      </c>
      <c r="DD6" s="103">
        <v>33.799999999999997</v>
      </c>
      <c r="DE6" s="103">
        <v>0.72</v>
      </c>
      <c r="DF6" s="103">
        <v>0.57999999999999996</v>
      </c>
      <c r="DG6" s="103">
        <v>0.89</v>
      </c>
      <c r="DH6" s="103">
        <v>2.3E-3</v>
      </c>
      <c r="EL6" s="103">
        <v>395</v>
      </c>
      <c r="EM6" s="103" t="s">
        <v>498</v>
      </c>
      <c r="EN6" s="103" t="s">
        <v>498</v>
      </c>
      <c r="EO6" s="103" t="s">
        <v>498</v>
      </c>
      <c r="EP6" s="103" t="s">
        <v>498</v>
      </c>
      <c r="EQ6" s="103" t="s">
        <v>498</v>
      </c>
      <c r="ER6" s="103" t="s">
        <v>498</v>
      </c>
      <c r="EU6" s="103">
        <v>394</v>
      </c>
      <c r="EV6" s="103">
        <v>166</v>
      </c>
      <c r="EW6" s="103" t="s">
        <v>498</v>
      </c>
      <c r="EX6" s="103">
        <v>108</v>
      </c>
    </row>
    <row r="7" spans="1:357" ht="27.6" x14ac:dyDescent="0.3">
      <c r="A7" s="111"/>
      <c r="B7" s="111"/>
      <c r="C7" s="111" t="str">
        <f t="shared" ref="C7:C9" si="0">C6</f>
        <v>Original &amp; Update</v>
      </c>
      <c r="D7" s="140"/>
      <c r="E7" s="111"/>
      <c r="F7" s="111"/>
      <c r="G7" s="137"/>
      <c r="H7" s="111"/>
      <c r="I7" s="137"/>
      <c r="J7" s="123"/>
      <c r="K7" s="123" t="str">
        <f t="shared" ref="K7:K9" si="1">K6</f>
        <v>TOURMALINE-MM3
NCT02181413</v>
      </c>
      <c r="L7" s="125"/>
      <c r="M7" s="125"/>
      <c r="N7" s="125"/>
      <c r="O7" s="114"/>
      <c r="P7" s="111"/>
      <c r="Q7" s="125"/>
      <c r="R7" s="125"/>
      <c r="S7" s="103" t="s">
        <v>499</v>
      </c>
      <c r="T7" s="103" t="s">
        <v>575</v>
      </c>
      <c r="AB7" s="103">
        <v>261</v>
      </c>
      <c r="AC7" s="115"/>
      <c r="AD7" s="103">
        <v>60</v>
      </c>
      <c r="AE7" s="118"/>
      <c r="AF7" s="103">
        <v>162</v>
      </c>
      <c r="AG7" s="115"/>
      <c r="AH7" s="103">
        <f>181+74</f>
        <v>255</v>
      </c>
      <c r="AI7" s="115"/>
      <c r="CB7" s="115" t="str">
        <f>CB6</f>
        <v>Phase 3 RCT</v>
      </c>
      <c r="CD7" s="103" t="s">
        <v>498</v>
      </c>
      <c r="CE7" s="114"/>
      <c r="CF7" s="103" t="s">
        <v>498</v>
      </c>
      <c r="CG7" s="105" t="s">
        <v>498</v>
      </c>
      <c r="CH7" s="105" t="s">
        <v>498</v>
      </c>
      <c r="CI7" s="103" t="s">
        <v>498</v>
      </c>
      <c r="CJ7" s="103" t="s">
        <v>498</v>
      </c>
      <c r="CK7" s="103" t="s">
        <v>498</v>
      </c>
      <c r="CL7" s="103" t="s">
        <v>498</v>
      </c>
      <c r="CY7" s="115"/>
      <c r="CZ7" s="103">
        <v>261</v>
      </c>
      <c r="DA7" s="115"/>
      <c r="DB7" s="103">
        <v>21.3</v>
      </c>
      <c r="DC7" s="105">
        <v>18</v>
      </c>
      <c r="DD7" s="103">
        <v>24.7</v>
      </c>
      <c r="DE7" s="103" t="s">
        <v>498</v>
      </c>
      <c r="DF7" s="103" t="s">
        <v>498</v>
      </c>
      <c r="DG7" s="103" t="s">
        <v>498</v>
      </c>
      <c r="DH7" s="103" t="s">
        <v>498</v>
      </c>
      <c r="EL7" s="103">
        <v>261</v>
      </c>
      <c r="EM7" s="103" t="s">
        <v>498</v>
      </c>
      <c r="EN7" s="103" t="s">
        <v>498</v>
      </c>
      <c r="EO7" s="103" t="s">
        <v>498</v>
      </c>
      <c r="EP7" s="103" t="s">
        <v>498</v>
      </c>
      <c r="EQ7" s="103" t="s">
        <v>498</v>
      </c>
      <c r="ER7" s="103" t="s">
        <v>498</v>
      </c>
      <c r="EU7" s="103">
        <v>259</v>
      </c>
      <c r="EV7" s="103">
        <v>67</v>
      </c>
      <c r="EW7" s="103" t="s">
        <v>498</v>
      </c>
      <c r="EX7" s="103">
        <v>51</v>
      </c>
    </row>
    <row r="8" spans="1:357" x14ac:dyDescent="0.3">
      <c r="A8" s="111"/>
      <c r="B8" s="111"/>
      <c r="C8" s="111" t="str">
        <f t="shared" si="0"/>
        <v>Original &amp; Update</v>
      </c>
      <c r="D8" s="140"/>
      <c r="E8" s="111"/>
      <c r="F8" s="111"/>
      <c r="G8" s="137"/>
      <c r="H8" s="111"/>
      <c r="I8" s="137"/>
      <c r="J8" s="123"/>
      <c r="K8" s="123" t="str">
        <f t="shared" si="1"/>
        <v>TOURMALINE-MM3
NCT02181413</v>
      </c>
      <c r="L8" s="125"/>
      <c r="M8" s="125"/>
      <c r="N8" s="125"/>
      <c r="O8" s="114"/>
      <c r="P8" s="111"/>
      <c r="Q8" s="125"/>
      <c r="R8" s="125"/>
      <c r="S8" s="103" t="s">
        <v>500</v>
      </c>
      <c r="T8" s="103" t="s">
        <v>500</v>
      </c>
      <c r="AB8" s="103" t="s">
        <v>500</v>
      </c>
      <c r="AC8" s="115"/>
      <c r="AD8" s="103" t="s">
        <v>500</v>
      </c>
      <c r="AE8" s="118"/>
      <c r="AF8" s="103" t="s">
        <v>500</v>
      </c>
      <c r="AG8" s="115"/>
      <c r="AH8" s="103" t="s">
        <v>500</v>
      </c>
      <c r="AI8" s="115"/>
      <c r="CB8" s="115" t="str">
        <f>CB7</f>
        <v>Phase 3 RCT</v>
      </c>
      <c r="CD8" s="103" t="s">
        <v>500</v>
      </c>
      <c r="CE8" s="114"/>
      <c r="CF8" s="103" t="s">
        <v>500</v>
      </c>
      <c r="CG8" s="103" t="s">
        <v>500</v>
      </c>
      <c r="CH8" s="103" t="s">
        <v>500</v>
      </c>
      <c r="CI8" s="103" t="s">
        <v>500</v>
      </c>
      <c r="CJ8" s="103" t="s">
        <v>500</v>
      </c>
      <c r="CK8" s="103" t="s">
        <v>500</v>
      </c>
      <c r="CL8" s="103" t="s">
        <v>500</v>
      </c>
      <c r="CY8" s="115"/>
      <c r="CZ8" s="103" t="s">
        <v>500</v>
      </c>
      <c r="DA8" s="115"/>
      <c r="DB8" s="103" t="s">
        <v>500</v>
      </c>
      <c r="DC8" s="103" t="s">
        <v>500</v>
      </c>
      <c r="DD8" s="103" t="s">
        <v>500</v>
      </c>
      <c r="DE8" s="103" t="s">
        <v>500</v>
      </c>
      <c r="DF8" s="103" t="s">
        <v>500</v>
      </c>
      <c r="DG8" s="103" t="s">
        <v>500</v>
      </c>
      <c r="DH8" s="103" t="s">
        <v>500</v>
      </c>
      <c r="EL8" s="103" t="s">
        <v>500</v>
      </c>
      <c r="EM8" s="103" t="s">
        <v>500</v>
      </c>
      <c r="EN8" s="103" t="s">
        <v>500</v>
      </c>
      <c r="EO8" s="103" t="s">
        <v>500</v>
      </c>
      <c r="EP8" s="103" t="s">
        <v>500</v>
      </c>
      <c r="EQ8" s="103" t="s">
        <v>500</v>
      </c>
      <c r="ER8" s="103" t="s">
        <v>500</v>
      </c>
      <c r="EU8" s="103" t="s">
        <v>500</v>
      </c>
      <c r="EV8" s="103" t="s">
        <v>500</v>
      </c>
      <c r="EW8" s="103" t="s">
        <v>500</v>
      </c>
      <c r="EX8" s="103" t="s">
        <v>500</v>
      </c>
    </row>
    <row r="9" spans="1:357" x14ac:dyDescent="0.3">
      <c r="A9" s="112"/>
      <c r="B9" s="112"/>
      <c r="C9" s="112" t="str">
        <f t="shared" si="0"/>
        <v>Original &amp; Update</v>
      </c>
      <c r="D9" s="141"/>
      <c r="E9" s="112"/>
      <c r="F9" s="112"/>
      <c r="G9" s="138"/>
      <c r="H9" s="112"/>
      <c r="I9" s="138"/>
      <c r="J9" s="123"/>
      <c r="K9" s="123" t="str">
        <f t="shared" si="1"/>
        <v>TOURMALINE-MM3
NCT02181413</v>
      </c>
      <c r="L9" s="125"/>
      <c r="M9" s="125"/>
      <c r="N9" s="125"/>
      <c r="O9" s="114"/>
      <c r="P9" s="112"/>
      <c r="Q9" s="125"/>
      <c r="R9" s="125"/>
      <c r="S9" s="103" t="s">
        <v>500</v>
      </c>
      <c r="T9" s="103" t="s">
        <v>500</v>
      </c>
      <c r="AB9" s="103" t="s">
        <v>500</v>
      </c>
      <c r="AC9" s="115"/>
      <c r="AD9" s="103" t="s">
        <v>500</v>
      </c>
      <c r="AE9" s="118"/>
      <c r="AF9" s="103" t="s">
        <v>500</v>
      </c>
      <c r="AG9" s="115"/>
      <c r="AH9" s="103" t="s">
        <v>500</v>
      </c>
      <c r="AI9" s="115"/>
      <c r="CB9" s="115" t="str">
        <f>CB8</f>
        <v>Phase 3 RCT</v>
      </c>
      <c r="CD9" s="103" t="s">
        <v>500</v>
      </c>
      <c r="CE9" s="114"/>
      <c r="CF9" s="103" t="s">
        <v>500</v>
      </c>
      <c r="CG9" s="103" t="s">
        <v>500</v>
      </c>
      <c r="CH9" s="103" t="s">
        <v>500</v>
      </c>
      <c r="CI9" s="103" t="s">
        <v>500</v>
      </c>
      <c r="CJ9" s="103" t="s">
        <v>500</v>
      </c>
      <c r="CK9" s="103" t="s">
        <v>500</v>
      </c>
      <c r="CL9" s="103" t="s">
        <v>500</v>
      </c>
      <c r="CY9" s="115"/>
      <c r="CZ9" s="103" t="s">
        <v>500</v>
      </c>
      <c r="DA9" s="115"/>
      <c r="DB9" s="103" t="s">
        <v>500</v>
      </c>
      <c r="DC9" s="103" t="s">
        <v>500</v>
      </c>
      <c r="DD9" s="103" t="s">
        <v>500</v>
      </c>
      <c r="DE9" s="103" t="s">
        <v>500</v>
      </c>
      <c r="DF9" s="103" t="s">
        <v>500</v>
      </c>
      <c r="DG9" s="103" t="s">
        <v>500</v>
      </c>
      <c r="DH9" s="103" t="s">
        <v>500</v>
      </c>
      <c r="EL9" s="103" t="s">
        <v>500</v>
      </c>
      <c r="EM9" s="103" t="s">
        <v>500</v>
      </c>
      <c r="EN9" s="103" t="s">
        <v>500</v>
      </c>
      <c r="EO9" s="103" t="s">
        <v>500</v>
      </c>
      <c r="EP9" s="103" t="s">
        <v>500</v>
      </c>
      <c r="EQ9" s="103" t="s">
        <v>500</v>
      </c>
      <c r="ER9" s="103" t="s">
        <v>500</v>
      </c>
      <c r="EU9" s="103" t="s">
        <v>500</v>
      </c>
      <c r="EV9" s="103" t="s">
        <v>500</v>
      </c>
      <c r="EW9" s="103" t="s">
        <v>500</v>
      </c>
      <c r="EX9" s="103" t="s">
        <v>500</v>
      </c>
    </row>
    <row r="10" spans="1:357" ht="27.6" x14ac:dyDescent="0.3">
      <c r="A10" s="116">
        <v>2</v>
      </c>
      <c r="B10" s="116">
        <v>8</v>
      </c>
      <c r="C10" s="116" t="s">
        <v>501</v>
      </c>
      <c r="D10" s="139">
        <v>44939</v>
      </c>
      <c r="E10" s="116" t="s">
        <v>502</v>
      </c>
      <c r="F10" s="116" t="s">
        <v>539</v>
      </c>
      <c r="G10" s="136" t="s">
        <v>503</v>
      </c>
      <c r="H10" s="116" t="s">
        <v>504</v>
      </c>
      <c r="I10" s="136" t="s">
        <v>505</v>
      </c>
      <c r="J10" s="126" t="s">
        <v>506</v>
      </c>
      <c r="K10" s="126" t="s">
        <v>507</v>
      </c>
      <c r="L10" s="129" t="s">
        <v>508</v>
      </c>
      <c r="M10" s="116" t="s">
        <v>492</v>
      </c>
      <c r="N10" s="116" t="s">
        <v>509</v>
      </c>
      <c r="O10" s="116" t="s">
        <v>494</v>
      </c>
      <c r="P10" s="116" t="s">
        <v>510</v>
      </c>
      <c r="Q10" s="116" t="s">
        <v>496</v>
      </c>
      <c r="R10" s="116">
        <v>2</v>
      </c>
      <c r="S10" s="103" t="s">
        <v>497</v>
      </c>
      <c r="T10" s="103" t="s">
        <v>576</v>
      </c>
      <c r="AB10" s="103">
        <v>90</v>
      </c>
      <c r="AC10" s="116">
        <f>AB10+AB11</f>
        <v>184</v>
      </c>
      <c r="AD10" s="103">
        <v>57</v>
      </c>
      <c r="AE10" s="117">
        <f>(AB10*AD10+AB11*AD11)/AC10</f>
        <v>57.510869565217391</v>
      </c>
      <c r="AF10" s="106">
        <f>63%*AB10</f>
        <v>56.7</v>
      </c>
      <c r="AG10" s="119">
        <f>IF(AND(AF10="NR", AF11="NR"), "NR", AF10+AF11)</f>
        <v>118.74000000000001</v>
      </c>
      <c r="AH10" s="103" t="s">
        <v>498</v>
      </c>
      <c r="AI10" s="116" t="str">
        <f>IF(AND(AH10="NR", AH11="NR"), "NR", AH10+AH11)</f>
        <v>NR</v>
      </c>
      <c r="CB10" s="116" t="s">
        <v>532</v>
      </c>
      <c r="CD10" s="103" t="s">
        <v>498</v>
      </c>
      <c r="CE10" s="116" t="str">
        <f>IF(AND(CD10="NR", CD11="NR"), "NR", CD10+CD11)</f>
        <v>NR</v>
      </c>
      <c r="CF10" s="103" t="s">
        <v>498</v>
      </c>
      <c r="CG10" s="103" t="s">
        <v>498</v>
      </c>
      <c r="CH10" s="103" t="s">
        <v>498</v>
      </c>
      <c r="CI10" s="103" t="s">
        <v>498</v>
      </c>
      <c r="CJ10" s="103" t="s">
        <v>498</v>
      </c>
      <c r="CK10" s="103" t="s">
        <v>498</v>
      </c>
      <c r="CL10" s="103" t="s">
        <v>498</v>
      </c>
      <c r="CY10" s="116" t="s">
        <v>498</v>
      </c>
      <c r="CZ10" s="103" t="s">
        <v>498</v>
      </c>
      <c r="DA10" s="116" t="s">
        <v>498</v>
      </c>
      <c r="DB10" s="103" t="s">
        <v>498</v>
      </c>
      <c r="DC10" s="103" t="s">
        <v>498</v>
      </c>
      <c r="DD10" s="103" t="s">
        <v>498</v>
      </c>
      <c r="DE10" s="103" t="s">
        <v>498</v>
      </c>
      <c r="DF10" s="103" t="s">
        <v>498</v>
      </c>
      <c r="DG10" s="103" t="s">
        <v>498</v>
      </c>
      <c r="DH10" s="103" t="s">
        <v>498</v>
      </c>
      <c r="EL10" s="103" t="s">
        <v>498</v>
      </c>
      <c r="EM10" s="103" t="s">
        <v>498</v>
      </c>
      <c r="EN10" s="103" t="s">
        <v>498</v>
      </c>
      <c r="EO10" s="103" t="s">
        <v>498</v>
      </c>
      <c r="EP10" s="103" t="s">
        <v>498</v>
      </c>
      <c r="EQ10" s="103" t="s">
        <v>498</v>
      </c>
      <c r="ER10" s="103" t="s">
        <v>498</v>
      </c>
      <c r="EU10" s="103">
        <v>90</v>
      </c>
      <c r="EV10" s="103" t="s">
        <v>498</v>
      </c>
      <c r="EW10" s="103" t="s">
        <v>498</v>
      </c>
      <c r="EX10" s="103" t="s">
        <v>498</v>
      </c>
    </row>
    <row r="11" spans="1:357" ht="27.6" x14ac:dyDescent="0.3">
      <c r="A11" s="111"/>
      <c r="B11" s="111"/>
      <c r="C11" s="111" t="str">
        <f t="shared" ref="C11:C13" si="2">C10</f>
        <v>Original</v>
      </c>
      <c r="D11" s="140"/>
      <c r="E11" s="111"/>
      <c r="F11" s="111"/>
      <c r="G11" s="137"/>
      <c r="H11" s="111"/>
      <c r="I11" s="137"/>
      <c r="J11" s="127"/>
      <c r="K11" s="127" t="str">
        <f t="shared" ref="K11:K13" si="3">K10</f>
        <v>NCT02253316</v>
      </c>
      <c r="L11" s="130"/>
      <c r="M11" s="111"/>
      <c r="N11" s="111"/>
      <c r="O11" s="111"/>
      <c r="P11" s="111"/>
      <c r="Q11" s="111"/>
      <c r="R11" s="111"/>
      <c r="S11" s="103" t="s">
        <v>511</v>
      </c>
      <c r="T11" s="103" t="s">
        <v>576</v>
      </c>
      <c r="AB11" s="103">
        <v>94</v>
      </c>
      <c r="AC11" s="111"/>
      <c r="AD11" s="103">
        <v>58</v>
      </c>
      <c r="AE11" s="118"/>
      <c r="AF11" s="106">
        <f>66%*AB11</f>
        <v>62.040000000000006</v>
      </c>
      <c r="AG11" s="120"/>
      <c r="AH11" s="103" t="s">
        <v>498</v>
      </c>
      <c r="AI11" s="111"/>
      <c r="CB11" s="111" t="str">
        <f>CB10</f>
        <v>Phase 2 RCT</v>
      </c>
      <c r="CD11" s="103" t="s">
        <v>498</v>
      </c>
      <c r="CE11" s="111"/>
      <c r="CF11" s="103" t="s">
        <v>498</v>
      </c>
      <c r="CG11" s="103" t="s">
        <v>498</v>
      </c>
      <c r="CH11" s="103" t="s">
        <v>498</v>
      </c>
      <c r="CI11" s="103" t="s">
        <v>498</v>
      </c>
      <c r="CJ11" s="103" t="s">
        <v>498</v>
      </c>
      <c r="CK11" s="103" t="s">
        <v>498</v>
      </c>
      <c r="CL11" s="103" t="s">
        <v>498</v>
      </c>
      <c r="CY11" s="111"/>
      <c r="CZ11" s="103" t="s">
        <v>498</v>
      </c>
      <c r="DA11" s="111"/>
      <c r="DB11" s="103" t="s">
        <v>498</v>
      </c>
      <c r="DC11" s="103" t="s">
        <v>498</v>
      </c>
      <c r="DD11" s="103" t="s">
        <v>498</v>
      </c>
      <c r="DE11" s="103" t="s">
        <v>498</v>
      </c>
      <c r="DF11" s="103" t="s">
        <v>498</v>
      </c>
      <c r="DG11" s="103" t="s">
        <v>498</v>
      </c>
      <c r="DH11" s="103" t="s">
        <v>498</v>
      </c>
      <c r="EL11" s="103" t="s">
        <v>498</v>
      </c>
      <c r="EM11" s="103" t="s">
        <v>498</v>
      </c>
      <c r="EN11" s="103" t="s">
        <v>498</v>
      </c>
      <c r="EO11" s="103" t="s">
        <v>498</v>
      </c>
      <c r="EP11" s="103" t="s">
        <v>498</v>
      </c>
      <c r="EQ11" s="103" t="s">
        <v>498</v>
      </c>
      <c r="ER11" s="103" t="s">
        <v>498</v>
      </c>
      <c r="EU11" s="103">
        <v>94</v>
      </c>
      <c r="EV11" s="103" t="s">
        <v>498</v>
      </c>
      <c r="EW11" s="103" t="s">
        <v>498</v>
      </c>
      <c r="EX11" s="103" t="s">
        <v>498</v>
      </c>
    </row>
    <row r="12" spans="1:357" x14ac:dyDescent="0.3">
      <c r="A12" s="111"/>
      <c r="B12" s="111"/>
      <c r="C12" s="111" t="str">
        <f t="shared" si="2"/>
        <v>Original</v>
      </c>
      <c r="D12" s="140"/>
      <c r="E12" s="111"/>
      <c r="F12" s="111"/>
      <c r="G12" s="137"/>
      <c r="H12" s="111"/>
      <c r="I12" s="137"/>
      <c r="J12" s="127"/>
      <c r="K12" s="127" t="str">
        <f t="shared" si="3"/>
        <v>NCT02253316</v>
      </c>
      <c r="L12" s="130"/>
      <c r="M12" s="111"/>
      <c r="N12" s="111"/>
      <c r="O12" s="111"/>
      <c r="P12" s="111"/>
      <c r="Q12" s="111"/>
      <c r="R12" s="111"/>
      <c r="S12" s="103" t="s">
        <v>500</v>
      </c>
      <c r="T12" s="103" t="s">
        <v>500</v>
      </c>
      <c r="AB12" s="103" t="s">
        <v>500</v>
      </c>
      <c r="AC12" s="111"/>
      <c r="AD12" s="103" t="s">
        <v>500</v>
      </c>
      <c r="AE12" s="118"/>
      <c r="AF12" s="103" t="s">
        <v>500</v>
      </c>
      <c r="AG12" s="120"/>
      <c r="AH12" s="103" t="s">
        <v>500</v>
      </c>
      <c r="AI12" s="111"/>
      <c r="CB12" s="111" t="str">
        <f>CB11</f>
        <v>Phase 2 RCT</v>
      </c>
      <c r="CD12" s="103" t="s">
        <v>500</v>
      </c>
      <c r="CE12" s="111"/>
      <c r="CF12" s="103" t="s">
        <v>500</v>
      </c>
      <c r="CG12" s="103" t="s">
        <v>500</v>
      </c>
      <c r="CH12" s="103" t="s">
        <v>500</v>
      </c>
      <c r="CI12" s="103" t="s">
        <v>500</v>
      </c>
      <c r="CJ12" s="103" t="s">
        <v>500</v>
      </c>
      <c r="CK12" s="103" t="s">
        <v>500</v>
      </c>
      <c r="CL12" s="103" t="s">
        <v>500</v>
      </c>
      <c r="CY12" s="111"/>
      <c r="CZ12" s="103" t="s">
        <v>500</v>
      </c>
      <c r="DA12" s="111"/>
      <c r="DB12" s="103" t="s">
        <v>500</v>
      </c>
      <c r="DC12" s="103" t="s">
        <v>500</v>
      </c>
      <c r="DD12" s="103" t="s">
        <v>500</v>
      </c>
      <c r="DE12" s="103" t="s">
        <v>500</v>
      </c>
      <c r="DF12" s="103" t="s">
        <v>500</v>
      </c>
      <c r="DG12" s="103" t="s">
        <v>500</v>
      </c>
      <c r="DH12" s="103" t="s">
        <v>500</v>
      </c>
      <c r="EL12" s="103" t="s">
        <v>500</v>
      </c>
      <c r="EM12" s="103" t="s">
        <v>500</v>
      </c>
      <c r="EN12" s="103" t="s">
        <v>500</v>
      </c>
      <c r="EO12" s="103" t="s">
        <v>500</v>
      </c>
      <c r="EP12" s="103" t="s">
        <v>500</v>
      </c>
      <c r="EQ12" s="103" t="s">
        <v>500</v>
      </c>
      <c r="ER12" s="103" t="s">
        <v>500</v>
      </c>
      <c r="EU12" s="103" t="s">
        <v>500</v>
      </c>
      <c r="EV12" s="103" t="s">
        <v>500</v>
      </c>
      <c r="EW12" s="103" t="s">
        <v>500</v>
      </c>
      <c r="EX12" s="103" t="s">
        <v>500</v>
      </c>
    </row>
    <row r="13" spans="1:357" x14ac:dyDescent="0.3">
      <c r="A13" s="112"/>
      <c r="B13" s="112"/>
      <c r="C13" s="112" t="str">
        <f t="shared" si="2"/>
        <v>Original</v>
      </c>
      <c r="D13" s="141"/>
      <c r="E13" s="112"/>
      <c r="F13" s="112"/>
      <c r="G13" s="138"/>
      <c r="H13" s="112"/>
      <c r="I13" s="138"/>
      <c r="J13" s="128"/>
      <c r="K13" s="128" t="str">
        <f t="shared" si="3"/>
        <v>NCT02253316</v>
      </c>
      <c r="L13" s="131"/>
      <c r="M13" s="112"/>
      <c r="N13" s="112"/>
      <c r="O13" s="112"/>
      <c r="P13" s="112"/>
      <c r="Q13" s="112"/>
      <c r="R13" s="112"/>
      <c r="S13" s="103" t="s">
        <v>500</v>
      </c>
      <c r="T13" s="103" t="s">
        <v>500</v>
      </c>
      <c r="AB13" s="103" t="s">
        <v>500</v>
      </c>
      <c r="AC13" s="112"/>
      <c r="AD13" s="103" t="s">
        <v>500</v>
      </c>
      <c r="AE13" s="118"/>
      <c r="AF13" s="103" t="s">
        <v>500</v>
      </c>
      <c r="AG13" s="121"/>
      <c r="AH13" s="103" t="s">
        <v>500</v>
      </c>
      <c r="AI13" s="112"/>
      <c r="CB13" s="112" t="str">
        <f>CB12</f>
        <v>Phase 2 RCT</v>
      </c>
      <c r="CD13" s="103" t="s">
        <v>500</v>
      </c>
      <c r="CE13" s="112"/>
      <c r="CF13" s="103" t="s">
        <v>500</v>
      </c>
      <c r="CG13" s="103" t="s">
        <v>500</v>
      </c>
      <c r="CH13" s="103" t="s">
        <v>500</v>
      </c>
      <c r="CI13" s="103" t="s">
        <v>500</v>
      </c>
      <c r="CJ13" s="103" t="s">
        <v>500</v>
      </c>
      <c r="CK13" s="103" t="s">
        <v>500</v>
      </c>
      <c r="CL13" s="103" t="s">
        <v>500</v>
      </c>
      <c r="CY13" s="112"/>
      <c r="CZ13" s="103" t="s">
        <v>500</v>
      </c>
      <c r="DA13" s="112"/>
      <c r="DB13" s="103" t="s">
        <v>500</v>
      </c>
      <c r="DC13" s="103" t="s">
        <v>500</v>
      </c>
      <c r="DD13" s="103" t="s">
        <v>500</v>
      </c>
      <c r="DE13" s="103" t="s">
        <v>500</v>
      </c>
      <c r="DF13" s="103" t="s">
        <v>500</v>
      </c>
      <c r="DG13" s="103" t="s">
        <v>500</v>
      </c>
      <c r="DH13" s="103" t="s">
        <v>500</v>
      </c>
      <c r="EL13" s="103" t="s">
        <v>500</v>
      </c>
      <c r="EM13" s="103" t="s">
        <v>500</v>
      </c>
      <c r="EN13" s="103" t="s">
        <v>500</v>
      </c>
      <c r="EO13" s="103" t="s">
        <v>500</v>
      </c>
      <c r="EP13" s="103" t="s">
        <v>500</v>
      </c>
      <c r="EQ13" s="103" t="s">
        <v>500</v>
      </c>
      <c r="ER13" s="103" t="s">
        <v>500</v>
      </c>
      <c r="EU13" s="103" t="s">
        <v>500</v>
      </c>
      <c r="EV13" s="103" t="s">
        <v>500</v>
      </c>
      <c r="EW13" s="103" t="s">
        <v>500</v>
      </c>
      <c r="EX13" s="103" t="s">
        <v>500</v>
      </c>
    </row>
    <row r="14" spans="1:357" ht="55.2" x14ac:dyDescent="0.3">
      <c r="A14" s="114">
        <v>3</v>
      </c>
      <c r="B14" s="114" t="s">
        <v>512</v>
      </c>
      <c r="C14" s="114" t="s">
        <v>484</v>
      </c>
      <c r="D14" s="142">
        <v>44939</v>
      </c>
      <c r="E14" s="114" t="s">
        <v>513</v>
      </c>
      <c r="F14" s="114" t="s">
        <v>539</v>
      </c>
      <c r="G14" s="133" t="s">
        <v>514</v>
      </c>
      <c r="H14" s="123" t="s">
        <v>515</v>
      </c>
      <c r="I14" s="136" t="s">
        <v>516</v>
      </c>
      <c r="J14" s="123" t="s">
        <v>517</v>
      </c>
      <c r="K14" s="123" t="s">
        <v>518</v>
      </c>
      <c r="L14" s="124" t="s">
        <v>519</v>
      </c>
      <c r="M14" s="114" t="s">
        <v>492</v>
      </c>
      <c r="N14" s="114" t="s">
        <v>520</v>
      </c>
      <c r="O14" s="114" t="s">
        <v>494</v>
      </c>
      <c r="P14" s="116" t="s">
        <v>521</v>
      </c>
      <c r="Q14" s="114" t="s">
        <v>496</v>
      </c>
      <c r="R14" s="114">
        <v>2</v>
      </c>
      <c r="S14" s="103" t="s">
        <v>511</v>
      </c>
      <c r="T14" s="103" t="s">
        <v>577</v>
      </c>
      <c r="AB14" s="103">
        <v>231</v>
      </c>
      <c r="AC14" s="114">
        <f>AB14+AB15</f>
        <v>460</v>
      </c>
      <c r="AD14" s="103">
        <v>59</v>
      </c>
      <c r="AE14" s="114">
        <v>59</v>
      </c>
      <c r="AF14" s="103">
        <v>121</v>
      </c>
      <c r="AG14" s="114">
        <f>AF14+AF15</f>
        <v>250</v>
      </c>
      <c r="AH14" s="103">
        <v>231</v>
      </c>
      <c r="AI14" s="114">
        <f>AH14+AH15</f>
        <v>460</v>
      </c>
      <c r="CB14" s="114" t="s">
        <v>531</v>
      </c>
      <c r="CD14" s="103">
        <v>231</v>
      </c>
      <c r="CE14" s="114">
        <f>CD14+CD15</f>
        <v>460</v>
      </c>
      <c r="CF14" s="103">
        <v>113.8</v>
      </c>
      <c r="CG14" s="103">
        <v>100.4</v>
      </c>
      <c r="CH14" s="103" t="s">
        <v>498</v>
      </c>
      <c r="CI14" s="103">
        <v>0.61</v>
      </c>
      <c r="CJ14" s="103">
        <v>0.46</v>
      </c>
      <c r="CK14" s="107">
        <v>0.8</v>
      </c>
      <c r="CL14" s="108">
        <v>4.0000000000000002E-4</v>
      </c>
      <c r="CY14" s="114" t="s">
        <v>533</v>
      </c>
      <c r="CZ14" s="103">
        <v>231</v>
      </c>
      <c r="DA14" s="114">
        <f>CZ14+CZ15</f>
        <v>460</v>
      </c>
      <c r="DB14" s="103" t="s">
        <v>498</v>
      </c>
      <c r="DC14" s="103" t="s">
        <v>498</v>
      </c>
      <c r="DD14" s="103" t="s">
        <v>498</v>
      </c>
      <c r="DE14" s="103" t="s">
        <v>498</v>
      </c>
      <c r="DF14" s="103" t="s">
        <v>498</v>
      </c>
      <c r="DG14" s="103" t="s">
        <v>498</v>
      </c>
      <c r="DH14" s="103" t="s">
        <v>498</v>
      </c>
      <c r="EL14" s="103">
        <f>231-50</f>
        <v>181</v>
      </c>
      <c r="EM14" s="103">
        <f>46+36+65</f>
        <v>147</v>
      </c>
      <c r="EN14" s="103" t="s">
        <v>498</v>
      </c>
      <c r="EO14" s="103">
        <v>46</v>
      </c>
      <c r="EP14" s="103" t="s">
        <v>498</v>
      </c>
      <c r="EQ14" s="103" t="s">
        <v>535</v>
      </c>
      <c r="ER14" s="103" t="s">
        <v>498</v>
      </c>
      <c r="EU14" s="103">
        <v>231</v>
      </c>
      <c r="EV14" s="109" t="s">
        <v>537</v>
      </c>
      <c r="EW14" s="103" t="s">
        <v>498</v>
      </c>
      <c r="EX14" s="103" t="s">
        <v>498</v>
      </c>
    </row>
    <row r="15" spans="1:357" ht="55.2" x14ac:dyDescent="0.3">
      <c r="A15" s="125"/>
      <c r="B15" s="125"/>
      <c r="C15" s="114" t="str">
        <f t="shared" ref="C15:C17" si="4">C14</f>
        <v>Original &amp; Update</v>
      </c>
      <c r="D15" s="143"/>
      <c r="E15" s="113"/>
      <c r="F15" s="113"/>
      <c r="G15" s="134"/>
      <c r="H15" s="135"/>
      <c r="I15" s="137"/>
      <c r="J15" s="123"/>
      <c r="K15" s="123" t="str">
        <f t="shared" ref="K15:K17" si="5">K14</f>
        <v>CALGB/Alliance 100104
NCT00114101</v>
      </c>
      <c r="L15" s="125"/>
      <c r="M15" s="125"/>
      <c r="N15" s="125"/>
      <c r="O15" s="114"/>
      <c r="P15" s="111"/>
      <c r="Q15" s="125"/>
      <c r="R15" s="125"/>
      <c r="S15" s="103" t="s">
        <v>499</v>
      </c>
      <c r="T15" s="103" t="s">
        <v>577</v>
      </c>
      <c r="AB15" s="103">
        <v>229</v>
      </c>
      <c r="AC15" s="115"/>
      <c r="AD15" s="103">
        <v>58</v>
      </c>
      <c r="AE15" s="115"/>
      <c r="AF15" s="103">
        <v>129</v>
      </c>
      <c r="AG15" s="115"/>
      <c r="AH15" s="103">
        <v>229</v>
      </c>
      <c r="AI15" s="115"/>
      <c r="CB15" s="115" t="str">
        <f>CB14</f>
        <v>Phase 3 RCT</v>
      </c>
      <c r="CD15" s="103">
        <v>229</v>
      </c>
      <c r="CE15" s="114"/>
      <c r="CF15" s="103">
        <v>84.1</v>
      </c>
      <c r="CG15" s="105">
        <v>73.8</v>
      </c>
      <c r="CH15" s="105">
        <v>106</v>
      </c>
      <c r="CI15" s="103" t="s">
        <v>498</v>
      </c>
      <c r="CJ15" s="103" t="s">
        <v>498</v>
      </c>
      <c r="CK15" s="103" t="s">
        <v>498</v>
      </c>
      <c r="CL15" s="103" t="s">
        <v>498</v>
      </c>
      <c r="CY15" s="115"/>
      <c r="CZ15" s="103">
        <v>229</v>
      </c>
      <c r="DA15" s="115"/>
      <c r="DB15" s="103" t="s">
        <v>498</v>
      </c>
      <c r="DC15" s="103" t="s">
        <v>498</v>
      </c>
      <c r="DD15" s="103" t="s">
        <v>498</v>
      </c>
      <c r="DE15" s="103" t="s">
        <v>498</v>
      </c>
      <c r="DF15" s="103" t="s">
        <v>498</v>
      </c>
      <c r="DG15" s="103" t="s">
        <v>498</v>
      </c>
      <c r="DH15" s="103" t="s">
        <v>498</v>
      </c>
      <c r="EL15" s="103">
        <f>229-28</f>
        <v>201</v>
      </c>
      <c r="EM15" s="103">
        <f>48+21+68</f>
        <v>137</v>
      </c>
      <c r="EN15" s="103" t="s">
        <v>498</v>
      </c>
      <c r="EO15" s="103">
        <v>48</v>
      </c>
      <c r="EP15" s="103" t="s">
        <v>498</v>
      </c>
      <c r="EQ15" s="103" t="s">
        <v>536</v>
      </c>
      <c r="ER15" s="103" t="s">
        <v>498</v>
      </c>
      <c r="EU15" s="103">
        <f>143+86</f>
        <v>229</v>
      </c>
      <c r="EV15" s="109" t="s">
        <v>538</v>
      </c>
      <c r="EW15" s="103" t="s">
        <v>498</v>
      </c>
      <c r="EX15" s="103" t="s">
        <v>498</v>
      </c>
    </row>
    <row r="16" spans="1:357" x14ac:dyDescent="0.3">
      <c r="A16" s="125"/>
      <c r="B16" s="125"/>
      <c r="C16" s="114" t="str">
        <f t="shared" si="4"/>
        <v>Original &amp; Update</v>
      </c>
      <c r="D16" s="143"/>
      <c r="E16" s="113"/>
      <c r="F16" s="113"/>
      <c r="G16" s="134"/>
      <c r="H16" s="135"/>
      <c r="I16" s="137"/>
      <c r="J16" s="123"/>
      <c r="K16" s="123" t="str">
        <f t="shared" si="5"/>
        <v>CALGB/Alliance 100104
NCT00114101</v>
      </c>
      <c r="L16" s="125"/>
      <c r="M16" s="125"/>
      <c r="N16" s="125"/>
      <c r="O16" s="114"/>
      <c r="P16" s="111"/>
      <c r="Q16" s="125"/>
      <c r="R16" s="125"/>
      <c r="S16" s="103" t="s">
        <v>500</v>
      </c>
      <c r="T16" s="103" t="s">
        <v>500</v>
      </c>
      <c r="AB16" s="103" t="s">
        <v>500</v>
      </c>
      <c r="AC16" s="115"/>
      <c r="AD16" s="103" t="s">
        <v>500</v>
      </c>
      <c r="AE16" s="115"/>
      <c r="AF16" s="103" t="s">
        <v>500</v>
      </c>
      <c r="AG16" s="115"/>
      <c r="AH16" s="103" t="s">
        <v>500</v>
      </c>
      <c r="AI16" s="115"/>
      <c r="CB16" s="115" t="str">
        <f>CB15</f>
        <v>Phase 3 RCT</v>
      </c>
      <c r="CD16" s="103" t="s">
        <v>500</v>
      </c>
      <c r="CE16" s="114"/>
      <c r="CF16" s="103" t="s">
        <v>500</v>
      </c>
      <c r="CG16" s="103" t="s">
        <v>500</v>
      </c>
      <c r="CH16" s="103" t="s">
        <v>500</v>
      </c>
      <c r="CI16" s="103" t="s">
        <v>500</v>
      </c>
      <c r="CJ16" s="103" t="s">
        <v>500</v>
      </c>
      <c r="CK16" s="103" t="s">
        <v>500</v>
      </c>
      <c r="CL16" s="103" t="s">
        <v>500</v>
      </c>
      <c r="CY16" s="115"/>
      <c r="CZ16" s="103" t="s">
        <v>500</v>
      </c>
      <c r="DA16" s="115"/>
      <c r="DB16" s="103" t="s">
        <v>500</v>
      </c>
      <c r="DC16" s="103" t="s">
        <v>500</v>
      </c>
      <c r="DD16" s="103" t="s">
        <v>500</v>
      </c>
      <c r="DE16" s="103" t="s">
        <v>500</v>
      </c>
      <c r="DF16" s="103" t="s">
        <v>500</v>
      </c>
      <c r="DG16" s="103" t="s">
        <v>500</v>
      </c>
      <c r="DH16" s="103" t="s">
        <v>500</v>
      </c>
      <c r="EL16" s="103" t="s">
        <v>500</v>
      </c>
      <c r="EM16" s="103" t="s">
        <v>500</v>
      </c>
      <c r="EN16" s="103" t="s">
        <v>500</v>
      </c>
      <c r="EO16" s="103" t="s">
        <v>500</v>
      </c>
      <c r="EP16" s="103" t="s">
        <v>500</v>
      </c>
      <c r="EQ16" s="103" t="s">
        <v>500</v>
      </c>
      <c r="ER16" s="103" t="s">
        <v>500</v>
      </c>
      <c r="EU16" s="103" t="s">
        <v>500</v>
      </c>
      <c r="EV16" s="103" t="s">
        <v>500</v>
      </c>
      <c r="EW16" s="103" t="s">
        <v>500</v>
      </c>
      <c r="EX16" s="103" t="s">
        <v>500</v>
      </c>
    </row>
    <row r="17" spans="1:154" x14ac:dyDescent="0.3">
      <c r="A17" s="125"/>
      <c r="B17" s="125"/>
      <c r="C17" s="114" t="str">
        <f t="shared" si="4"/>
        <v>Original &amp; Update</v>
      </c>
      <c r="D17" s="143"/>
      <c r="E17" s="113"/>
      <c r="F17" s="113"/>
      <c r="G17" s="134"/>
      <c r="H17" s="135"/>
      <c r="I17" s="138"/>
      <c r="J17" s="123"/>
      <c r="K17" s="123" t="str">
        <f t="shared" si="5"/>
        <v>CALGB/Alliance 100104
NCT00114101</v>
      </c>
      <c r="L17" s="125"/>
      <c r="M17" s="125"/>
      <c r="N17" s="125"/>
      <c r="O17" s="114"/>
      <c r="P17" s="112"/>
      <c r="Q17" s="125"/>
      <c r="R17" s="125"/>
      <c r="S17" s="103" t="s">
        <v>500</v>
      </c>
      <c r="T17" s="103" t="s">
        <v>500</v>
      </c>
      <c r="AB17" s="103" t="s">
        <v>500</v>
      </c>
      <c r="AC17" s="115"/>
      <c r="AD17" s="103" t="s">
        <v>500</v>
      </c>
      <c r="AE17" s="115"/>
      <c r="AF17" s="103" t="s">
        <v>500</v>
      </c>
      <c r="AG17" s="115"/>
      <c r="AH17" s="103" t="s">
        <v>500</v>
      </c>
      <c r="AI17" s="115"/>
      <c r="CB17" s="115" t="str">
        <f>CB16</f>
        <v>Phase 3 RCT</v>
      </c>
      <c r="CD17" s="103" t="s">
        <v>500</v>
      </c>
      <c r="CE17" s="114"/>
      <c r="CF17" s="103" t="s">
        <v>500</v>
      </c>
      <c r="CG17" s="103" t="s">
        <v>500</v>
      </c>
      <c r="CH17" s="103" t="s">
        <v>500</v>
      </c>
      <c r="CI17" s="103" t="s">
        <v>500</v>
      </c>
      <c r="CJ17" s="103" t="s">
        <v>500</v>
      </c>
      <c r="CK17" s="103" t="s">
        <v>500</v>
      </c>
      <c r="CL17" s="103" t="s">
        <v>500</v>
      </c>
      <c r="CY17" s="115"/>
      <c r="CZ17" s="103" t="s">
        <v>500</v>
      </c>
      <c r="DA17" s="115"/>
      <c r="DB17" s="103" t="s">
        <v>500</v>
      </c>
      <c r="DC17" s="103" t="s">
        <v>500</v>
      </c>
      <c r="DD17" s="103" t="s">
        <v>500</v>
      </c>
      <c r="DE17" s="103" t="s">
        <v>500</v>
      </c>
      <c r="DF17" s="103" t="s">
        <v>500</v>
      </c>
      <c r="DG17" s="103" t="s">
        <v>500</v>
      </c>
      <c r="DH17" s="103" t="s">
        <v>500</v>
      </c>
      <c r="EL17" s="103" t="s">
        <v>500</v>
      </c>
      <c r="EM17" s="103" t="s">
        <v>500</v>
      </c>
      <c r="EN17" s="103" t="s">
        <v>500</v>
      </c>
      <c r="EO17" s="103" t="s">
        <v>500</v>
      </c>
      <c r="EP17" s="103" t="s">
        <v>500</v>
      </c>
      <c r="EQ17" s="103" t="s">
        <v>500</v>
      </c>
      <c r="ER17" s="103" t="s">
        <v>500</v>
      </c>
      <c r="EU17" s="103" t="s">
        <v>500</v>
      </c>
      <c r="EV17" s="103" t="s">
        <v>500</v>
      </c>
      <c r="EW17" s="103" t="s">
        <v>500</v>
      </c>
      <c r="EX17" s="103" t="s">
        <v>500</v>
      </c>
    </row>
    <row r="18" spans="1:154" ht="27.6" x14ac:dyDescent="0.3">
      <c r="A18" s="114">
        <v>4</v>
      </c>
      <c r="B18" s="114">
        <v>12</v>
      </c>
      <c r="C18" s="114" t="s">
        <v>501</v>
      </c>
      <c r="D18" s="142">
        <v>44939</v>
      </c>
      <c r="E18" s="114" t="s">
        <v>522</v>
      </c>
      <c r="F18" s="114" t="s">
        <v>539</v>
      </c>
      <c r="G18" s="133" t="s">
        <v>523</v>
      </c>
      <c r="H18" s="114" t="s">
        <v>524</v>
      </c>
      <c r="I18" s="114" t="s">
        <v>525</v>
      </c>
      <c r="J18" s="123" t="s">
        <v>526</v>
      </c>
      <c r="K18" s="123" t="s">
        <v>527</v>
      </c>
      <c r="L18" s="124" t="s">
        <v>528</v>
      </c>
      <c r="M18" s="114" t="s">
        <v>492</v>
      </c>
      <c r="N18" s="114" t="s">
        <v>529</v>
      </c>
      <c r="O18" s="114" t="s">
        <v>494</v>
      </c>
      <c r="P18" s="116" t="s">
        <v>530</v>
      </c>
      <c r="Q18" s="114" t="s">
        <v>496</v>
      </c>
      <c r="R18" s="114">
        <v>2</v>
      </c>
      <c r="S18" s="103" t="s">
        <v>511</v>
      </c>
      <c r="T18" s="103" t="s">
        <v>578</v>
      </c>
      <c r="AB18" s="103">
        <v>307</v>
      </c>
      <c r="AC18" s="114">
        <f>AB18+AB19</f>
        <v>614</v>
      </c>
      <c r="AD18" s="103" t="s">
        <v>498</v>
      </c>
      <c r="AE18" s="114" t="s">
        <v>498</v>
      </c>
      <c r="AF18" s="103">
        <v>169</v>
      </c>
      <c r="AG18" s="114">
        <f>AF18+AF19</f>
        <v>350</v>
      </c>
      <c r="AH18" s="103" t="s">
        <v>498</v>
      </c>
      <c r="AI18" s="114" t="s">
        <v>498</v>
      </c>
      <c r="CB18" s="114" t="s">
        <v>531</v>
      </c>
      <c r="CD18" s="103">
        <v>307</v>
      </c>
      <c r="CE18" s="114">
        <f>CD18+CD19</f>
        <v>614</v>
      </c>
      <c r="CF18" s="103" t="s">
        <v>498</v>
      </c>
      <c r="CG18" s="103" t="s">
        <v>498</v>
      </c>
      <c r="CH18" s="103" t="s">
        <v>498</v>
      </c>
      <c r="CI18" s="103">
        <v>1.25</v>
      </c>
      <c r="CJ18" s="103" t="s">
        <v>498</v>
      </c>
      <c r="CK18" s="103" t="s">
        <v>498</v>
      </c>
      <c r="CL18" s="103">
        <v>0.28999999999999998</v>
      </c>
      <c r="CY18" s="114" t="s">
        <v>533</v>
      </c>
      <c r="CZ18" s="103">
        <v>307</v>
      </c>
      <c r="DA18" s="114">
        <f>CZ18+CZ19</f>
        <v>614</v>
      </c>
      <c r="DB18" s="103">
        <v>41</v>
      </c>
      <c r="DC18" s="103" t="s">
        <v>498</v>
      </c>
      <c r="DD18" s="103" t="s">
        <v>498</v>
      </c>
      <c r="DE18" s="107">
        <v>0.5</v>
      </c>
      <c r="DF18" s="103" t="s">
        <v>498</v>
      </c>
      <c r="DG18" s="103" t="s">
        <v>498</v>
      </c>
      <c r="DH18" s="103" t="s">
        <v>534</v>
      </c>
      <c r="EL18" s="103">
        <v>300</v>
      </c>
      <c r="EM18" s="103" t="s">
        <v>498</v>
      </c>
      <c r="EN18" s="103" t="s">
        <v>498</v>
      </c>
      <c r="EO18" s="106">
        <f>ET18*EL18</f>
        <v>0</v>
      </c>
      <c r="EP18" s="103" t="s">
        <v>498</v>
      </c>
      <c r="EQ18" s="106">
        <f>ES18*EL18</f>
        <v>0</v>
      </c>
      <c r="ER18" s="103" t="s">
        <v>498</v>
      </c>
      <c r="EU18" s="103">
        <v>306</v>
      </c>
      <c r="EV18" s="103">
        <v>225</v>
      </c>
      <c r="EW18" s="103" t="s">
        <v>498</v>
      </c>
      <c r="EX18" s="103" t="s">
        <v>498</v>
      </c>
    </row>
    <row r="19" spans="1:154" ht="27.6" x14ac:dyDescent="0.3">
      <c r="A19" s="125"/>
      <c r="B19" s="125"/>
      <c r="C19" s="114" t="str">
        <f t="shared" ref="C19:C21" si="6">C18</f>
        <v>Original</v>
      </c>
      <c r="D19" s="143"/>
      <c r="E19" s="113"/>
      <c r="F19" s="113"/>
      <c r="G19" s="134"/>
      <c r="H19" s="115"/>
      <c r="I19" s="122"/>
      <c r="J19" s="123"/>
      <c r="K19" s="123" t="str">
        <f t="shared" ref="K19:K21" si="7">K18</f>
        <v>IFM 2005-02
NCT00430365</v>
      </c>
      <c r="L19" s="125"/>
      <c r="M19" s="125"/>
      <c r="N19" s="125"/>
      <c r="O19" s="114"/>
      <c r="P19" s="111"/>
      <c r="Q19" s="125"/>
      <c r="R19" s="125"/>
      <c r="S19" s="103" t="s">
        <v>499</v>
      </c>
      <c r="T19" s="103" t="s">
        <v>578</v>
      </c>
      <c r="AB19" s="103">
        <v>307</v>
      </c>
      <c r="AC19" s="115"/>
      <c r="AD19" s="103" t="s">
        <v>498</v>
      </c>
      <c r="AE19" s="115"/>
      <c r="AF19" s="103">
        <v>181</v>
      </c>
      <c r="AG19" s="115"/>
      <c r="AH19" s="103" t="s">
        <v>498</v>
      </c>
      <c r="AI19" s="115"/>
      <c r="CB19" s="115" t="str">
        <f>CB18</f>
        <v>Phase 3 RCT</v>
      </c>
      <c r="CD19" s="103">
        <v>307</v>
      </c>
      <c r="CE19" s="114"/>
      <c r="CF19" s="103" t="s">
        <v>498</v>
      </c>
      <c r="CG19" s="105" t="s">
        <v>498</v>
      </c>
      <c r="CH19" s="105" t="s">
        <v>498</v>
      </c>
      <c r="CI19" s="103" t="s">
        <v>498</v>
      </c>
      <c r="CJ19" s="103" t="s">
        <v>498</v>
      </c>
      <c r="CK19" s="103" t="s">
        <v>498</v>
      </c>
      <c r="CL19" s="103" t="s">
        <v>498</v>
      </c>
      <c r="CY19" s="115"/>
      <c r="CZ19" s="103">
        <v>307</v>
      </c>
      <c r="DA19" s="115"/>
      <c r="DB19" s="103">
        <v>23</v>
      </c>
      <c r="DC19" s="103" t="s">
        <v>498</v>
      </c>
      <c r="DD19" s="103" t="s">
        <v>498</v>
      </c>
      <c r="DE19" s="103" t="s">
        <v>498</v>
      </c>
      <c r="DF19" s="103" t="s">
        <v>498</v>
      </c>
      <c r="DG19" s="103" t="s">
        <v>498</v>
      </c>
      <c r="DH19" s="103" t="s">
        <v>498</v>
      </c>
      <c r="EL19" s="103">
        <v>293</v>
      </c>
      <c r="EM19" s="103" t="s">
        <v>498</v>
      </c>
      <c r="EN19" s="103" t="s">
        <v>498</v>
      </c>
      <c r="EO19" s="106">
        <f>ET19*EL19</f>
        <v>0</v>
      </c>
      <c r="EP19" s="103" t="s">
        <v>498</v>
      </c>
      <c r="EQ19" s="106">
        <f>ES19*EL19</f>
        <v>0</v>
      </c>
      <c r="ER19" s="103" t="s">
        <v>498</v>
      </c>
      <c r="EU19" s="103">
        <v>302</v>
      </c>
      <c r="EV19" s="103">
        <v>130</v>
      </c>
      <c r="EW19" s="103" t="s">
        <v>498</v>
      </c>
      <c r="EX19" s="103" t="s">
        <v>498</v>
      </c>
    </row>
    <row r="20" spans="1:154" x14ac:dyDescent="0.3">
      <c r="A20" s="125"/>
      <c r="B20" s="125"/>
      <c r="C20" s="114" t="str">
        <f t="shared" si="6"/>
        <v>Original</v>
      </c>
      <c r="D20" s="143"/>
      <c r="E20" s="113"/>
      <c r="F20" s="113"/>
      <c r="G20" s="134"/>
      <c r="H20" s="115"/>
      <c r="I20" s="122"/>
      <c r="J20" s="123"/>
      <c r="K20" s="123" t="str">
        <f t="shared" si="7"/>
        <v>IFM 2005-02
NCT00430365</v>
      </c>
      <c r="L20" s="125"/>
      <c r="M20" s="125"/>
      <c r="N20" s="125"/>
      <c r="O20" s="114"/>
      <c r="P20" s="111"/>
      <c r="Q20" s="125"/>
      <c r="R20" s="125"/>
      <c r="S20" s="103" t="s">
        <v>500</v>
      </c>
      <c r="T20" s="103" t="s">
        <v>500</v>
      </c>
      <c r="AB20" s="103" t="s">
        <v>500</v>
      </c>
      <c r="AC20" s="115"/>
      <c r="AD20" s="103" t="s">
        <v>500</v>
      </c>
      <c r="AE20" s="115"/>
      <c r="AF20" s="103" t="s">
        <v>500</v>
      </c>
      <c r="AG20" s="115"/>
      <c r="AH20" s="103" t="s">
        <v>500</v>
      </c>
      <c r="AI20" s="115"/>
      <c r="CB20" s="115" t="str">
        <f>CB19</f>
        <v>Phase 3 RCT</v>
      </c>
      <c r="CD20" s="103" t="s">
        <v>500</v>
      </c>
      <c r="CE20" s="114"/>
      <c r="CF20" s="103" t="s">
        <v>500</v>
      </c>
      <c r="CG20" s="103" t="s">
        <v>500</v>
      </c>
      <c r="CH20" s="103" t="s">
        <v>500</v>
      </c>
      <c r="CI20" s="103" t="s">
        <v>500</v>
      </c>
      <c r="CJ20" s="103" t="s">
        <v>500</v>
      </c>
      <c r="CK20" s="103" t="s">
        <v>500</v>
      </c>
      <c r="CL20" s="103" t="s">
        <v>500</v>
      </c>
      <c r="CY20" s="115"/>
      <c r="CZ20" s="103" t="s">
        <v>500</v>
      </c>
      <c r="DA20" s="115"/>
      <c r="DB20" s="103" t="s">
        <v>500</v>
      </c>
      <c r="DC20" s="103" t="s">
        <v>500</v>
      </c>
      <c r="DD20" s="103" t="s">
        <v>500</v>
      </c>
      <c r="DE20" s="103" t="s">
        <v>500</v>
      </c>
      <c r="DF20" s="103" t="s">
        <v>500</v>
      </c>
      <c r="DG20" s="103" t="s">
        <v>500</v>
      </c>
      <c r="DH20" s="103" t="s">
        <v>500</v>
      </c>
      <c r="EL20" s="103" t="s">
        <v>500</v>
      </c>
      <c r="EM20" s="103" t="s">
        <v>500</v>
      </c>
      <c r="EN20" s="103" t="s">
        <v>500</v>
      </c>
      <c r="EO20" s="103" t="s">
        <v>500</v>
      </c>
      <c r="EP20" s="103" t="s">
        <v>500</v>
      </c>
      <c r="EQ20" s="103" t="s">
        <v>500</v>
      </c>
      <c r="ER20" s="103" t="s">
        <v>500</v>
      </c>
      <c r="EU20" s="103" t="s">
        <v>500</v>
      </c>
      <c r="EV20" s="103" t="s">
        <v>500</v>
      </c>
      <c r="EW20" s="103" t="s">
        <v>500</v>
      </c>
      <c r="EX20" s="103" t="s">
        <v>500</v>
      </c>
    </row>
    <row r="21" spans="1:154" x14ac:dyDescent="0.3">
      <c r="A21" s="125"/>
      <c r="B21" s="125"/>
      <c r="C21" s="114" t="str">
        <f t="shared" si="6"/>
        <v>Original</v>
      </c>
      <c r="D21" s="143"/>
      <c r="E21" s="113"/>
      <c r="F21" s="113"/>
      <c r="G21" s="134"/>
      <c r="H21" s="115"/>
      <c r="I21" s="122"/>
      <c r="J21" s="123"/>
      <c r="K21" s="123" t="str">
        <f t="shared" si="7"/>
        <v>IFM 2005-02
NCT00430365</v>
      </c>
      <c r="L21" s="125"/>
      <c r="M21" s="125"/>
      <c r="N21" s="125"/>
      <c r="O21" s="114"/>
      <c r="P21" s="112"/>
      <c r="Q21" s="125"/>
      <c r="R21" s="125"/>
      <c r="S21" s="103" t="s">
        <v>500</v>
      </c>
      <c r="T21" s="103" t="s">
        <v>500</v>
      </c>
      <c r="AB21" s="103" t="s">
        <v>500</v>
      </c>
      <c r="AC21" s="115"/>
      <c r="AD21" s="103" t="s">
        <v>500</v>
      </c>
      <c r="AE21" s="115"/>
      <c r="AF21" s="103" t="s">
        <v>500</v>
      </c>
      <c r="AG21" s="115"/>
      <c r="AH21" s="103" t="s">
        <v>500</v>
      </c>
      <c r="AI21" s="115"/>
      <c r="CB21" s="115" t="str">
        <f>CB20</f>
        <v>Phase 3 RCT</v>
      </c>
      <c r="CD21" s="103" t="s">
        <v>500</v>
      </c>
      <c r="CE21" s="114"/>
      <c r="CF21" s="103" t="s">
        <v>500</v>
      </c>
      <c r="CG21" s="103" t="s">
        <v>500</v>
      </c>
      <c r="CH21" s="103" t="s">
        <v>500</v>
      </c>
      <c r="CI21" s="103" t="s">
        <v>500</v>
      </c>
      <c r="CJ21" s="103" t="s">
        <v>500</v>
      </c>
      <c r="CK21" s="103" t="s">
        <v>500</v>
      </c>
      <c r="CL21" s="103" t="s">
        <v>500</v>
      </c>
      <c r="CY21" s="115"/>
      <c r="CZ21" s="103" t="s">
        <v>500</v>
      </c>
      <c r="DA21" s="115"/>
      <c r="DB21" s="103" t="s">
        <v>500</v>
      </c>
      <c r="DC21" s="103" t="s">
        <v>500</v>
      </c>
      <c r="DD21" s="103" t="s">
        <v>500</v>
      </c>
      <c r="DE21" s="103" t="s">
        <v>500</v>
      </c>
      <c r="DF21" s="103" t="s">
        <v>500</v>
      </c>
      <c r="DG21" s="103" t="s">
        <v>500</v>
      </c>
      <c r="DH21" s="103" t="s">
        <v>500</v>
      </c>
      <c r="EL21" s="103" t="s">
        <v>500</v>
      </c>
      <c r="EM21" s="103" t="s">
        <v>500</v>
      </c>
      <c r="EN21" s="103" t="s">
        <v>500</v>
      </c>
      <c r="EO21" s="103" t="s">
        <v>500</v>
      </c>
      <c r="EP21" s="103" t="s">
        <v>500</v>
      </c>
      <c r="EQ21" s="103" t="s">
        <v>500</v>
      </c>
      <c r="ER21" s="103" t="s">
        <v>500</v>
      </c>
      <c r="EU21" s="103" t="s">
        <v>500</v>
      </c>
      <c r="EV21" s="103" t="s">
        <v>500</v>
      </c>
      <c r="EW21" s="103" t="s">
        <v>500</v>
      </c>
      <c r="EX21" s="103" t="s">
        <v>500</v>
      </c>
    </row>
    <row r="22" spans="1:154" ht="27.6" x14ac:dyDescent="0.3">
      <c r="A22" s="114">
        <v>5</v>
      </c>
      <c r="B22" s="114">
        <v>13</v>
      </c>
      <c r="C22" s="114" t="s">
        <v>501</v>
      </c>
      <c r="D22" s="142">
        <v>44939</v>
      </c>
      <c r="E22" s="114" t="s">
        <v>540</v>
      </c>
      <c r="F22" s="114" t="s">
        <v>539</v>
      </c>
      <c r="G22" s="133" t="s">
        <v>541</v>
      </c>
      <c r="H22" s="114" t="s">
        <v>542</v>
      </c>
      <c r="I22" s="136" t="s">
        <v>543</v>
      </c>
      <c r="J22" s="123" t="s">
        <v>544</v>
      </c>
      <c r="K22" s="123" t="s">
        <v>545</v>
      </c>
      <c r="L22" s="124" t="s">
        <v>546</v>
      </c>
      <c r="M22" s="114" t="s">
        <v>492</v>
      </c>
      <c r="N22" s="114" t="s">
        <v>547</v>
      </c>
      <c r="O22" s="114" t="s">
        <v>494</v>
      </c>
      <c r="P22" s="116" t="s">
        <v>548</v>
      </c>
      <c r="Q22" s="114" t="s">
        <v>496</v>
      </c>
      <c r="R22" s="114">
        <v>2</v>
      </c>
      <c r="S22" s="103" t="s">
        <v>511</v>
      </c>
      <c r="T22" s="103" t="s">
        <v>579</v>
      </c>
      <c r="AB22" s="103">
        <v>67</v>
      </c>
      <c r="AC22" s="114">
        <f>AB22+AB23</f>
        <v>135</v>
      </c>
      <c r="AD22" s="103" t="s">
        <v>498</v>
      </c>
      <c r="AE22" s="114" t="s">
        <v>498</v>
      </c>
      <c r="AF22" s="103" t="s">
        <v>498</v>
      </c>
      <c r="AG22" s="114" t="str">
        <f>IF(AND(AF22="NR", AF23="NR"), "NR", AF22+AF23)</f>
        <v>NR</v>
      </c>
      <c r="AH22" s="103" t="s">
        <v>498</v>
      </c>
      <c r="AI22" s="114" t="str">
        <f>IF(AND(AH22="NR", AH23="NR"), "NR", AH22+AH23)</f>
        <v>NR</v>
      </c>
      <c r="CB22" s="114" t="s">
        <v>531</v>
      </c>
      <c r="CD22" s="103">
        <v>67</v>
      </c>
      <c r="CE22" s="114">
        <f>CD22+CD23</f>
        <v>135</v>
      </c>
      <c r="CF22" s="103" t="s">
        <v>498</v>
      </c>
      <c r="CG22" s="103" t="s">
        <v>498</v>
      </c>
      <c r="CH22" s="103" t="s">
        <v>498</v>
      </c>
      <c r="CI22" s="103">
        <v>0.62</v>
      </c>
      <c r="CJ22" s="103">
        <v>0.24</v>
      </c>
      <c r="CK22" s="107">
        <v>1.59</v>
      </c>
      <c r="CL22" s="107" t="s">
        <v>498</v>
      </c>
      <c r="CY22" s="114" t="s">
        <v>533</v>
      </c>
      <c r="CZ22" s="103">
        <v>67</v>
      </c>
      <c r="DA22" s="114">
        <f>CZ22+CZ23</f>
        <v>135</v>
      </c>
      <c r="DB22" s="103">
        <v>54.7</v>
      </c>
      <c r="DC22" s="103" t="s">
        <v>498</v>
      </c>
      <c r="DD22" s="103" t="s">
        <v>498</v>
      </c>
      <c r="DE22" s="103">
        <v>0.42</v>
      </c>
      <c r="DF22" s="103">
        <v>0.24</v>
      </c>
      <c r="DG22" s="103">
        <v>0.73</v>
      </c>
      <c r="DH22" s="103" t="s">
        <v>498</v>
      </c>
      <c r="EL22" s="103" t="s">
        <v>498</v>
      </c>
      <c r="EM22" s="103" t="s">
        <v>498</v>
      </c>
      <c r="EN22" s="103" t="s">
        <v>498</v>
      </c>
      <c r="EO22" s="103" t="s">
        <v>498</v>
      </c>
      <c r="EP22" s="103" t="s">
        <v>498</v>
      </c>
      <c r="EQ22" s="103" t="s">
        <v>498</v>
      </c>
      <c r="ER22" s="103" t="s">
        <v>498</v>
      </c>
      <c r="EU22" s="103" t="s">
        <v>498</v>
      </c>
      <c r="EV22" s="103" t="s">
        <v>498</v>
      </c>
      <c r="EW22" s="103" t="s">
        <v>498</v>
      </c>
      <c r="EX22" s="103" t="s">
        <v>498</v>
      </c>
    </row>
    <row r="23" spans="1:154" ht="27.6" x14ac:dyDescent="0.3">
      <c r="A23" s="125"/>
      <c r="B23" s="125"/>
      <c r="C23" s="114" t="str">
        <f t="shared" ref="C23:C25" si="8">C22</f>
        <v>Original</v>
      </c>
      <c r="D23" s="143"/>
      <c r="E23" s="113"/>
      <c r="F23" s="113"/>
      <c r="G23" s="134"/>
      <c r="H23" s="115"/>
      <c r="I23" s="137"/>
      <c r="J23" s="123"/>
      <c r="K23" s="123" t="str">
        <f t="shared" ref="K23:K25" si="9">K22</f>
        <v>NCT00551928</v>
      </c>
      <c r="L23" s="125"/>
      <c r="M23" s="125"/>
      <c r="N23" s="125"/>
      <c r="O23" s="114"/>
      <c r="P23" s="111"/>
      <c r="Q23" s="125"/>
      <c r="R23" s="125"/>
      <c r="S23" s="103" t="s">
        <v>549</v>
      </c>
      <c r="T23" s="103" t="s">
        <v>579</v>
      </c>
      <c r="AB23" s="103">
        <v>68</v>
      </c>
      <c r="AC23" s="115"/>
      <c r="AD23" s="103" t="s">
        <v>498</v>
      </c>
      <c r="AE23" s="115"/>
      <c r="AF23" s="104" t="s">
        <v>498</v>
      </c>
      <c r="AG23" s="115"/>
      <c r="AH23" s="103" t="s">
        <v>498</v>
      </c>
      <c r="AI23" s="115"/>
      <c r="CB23" s="115" t="str">
        <f>CB22</f>
        <v>Phase 3 RCT</v>
      </c>
      <c r="CD23" s="103">
        <v>68</v>
      </c>
      <c r="CE23" s="114"/>
      <c r="CF23" s="103" t="s">
        <v>498</v>
      </c>
      <c r="CG23" s="105" t="s">
        <v>498</v>
      </c>
      <c r="CH23" s="105" t="s">
        <v>498</v>
      </c>
      <c r="CI23" s="103" t="s">
        <v>498</v>
      </c>
      <c r="CJ23" s="103" t="s">
        <v>498</v>
      </c>
      <c r="CK23" s="103" t="s">
        <v>498</v>
      </c>
      <c r="CL23" s="103" t="s">
        <v>498</v>
      </c>
      <c r="CY23" s="115"/>
      <c r="CZ23" s="103">
        <v>68</v>
      </c>
      <c r="DA23" s="115"/>
      <c r="DB23" s="103">
        <v>37.4</v>
      </c>
      <c r="DC23" s="107" t="s">
        <v>498</v>
      </c>
      <c r="DD23" s="103" t="s">
        <v>498</v>
      </c>
      <c r="DE23" s="103" t="s">
        <v>498</v>
      </c>
      <c r="DF23" s="103" t="s">
        <v>498</v>
      </c>
      <c r="DG23" s="103" t="s">
        <v>498</v>
      </c>
      <c r="DH23" s="103" t="s">
        <v>498</v>
      </c>
      <c r="EL23" s="103" t="s">
        <v>498</v>
      </c>
      <c r="EM23" s="103" t="s">
        <v>498</v>
      </c>
      <c r="EN23" s="103" t="s">
        <v>498</v>
      </c>
      <c r="EO23" s="103" t="s">
        <v>498</v>
      </c>
      <c r="EP23" s="103" t="s">
        <v>498</v>
      </c>
      <c r="EQ23" s="103" t="s">
        <v>498</v>
      </c>
      <c r="ER23" s="103" t="s">
        <v>498</v>
      </c>
      <c r="EU23" s="103" t="s">
        <v>498</v>
      </c>
      <c r="EV23" s="103" t="s">
        <v>498</v>
      </c>
      <c r="EW23" s="103" t="s">
        <v>498</v>
      </c>
      <c r="EX23" s="103" t="s">
        <v>498</v>
      </c>
    </row>
    <row r="24" spans="1:154" x14ac:dyDescent="0.3">
      <c r="A24" s="125"/>
      <c r="B24" s="125"/>
      <c r="C24" s="114" t="str">
        <f t="shared" si="8"/>
        <v>Original</v>
      </c>
      <c r="D24" s="143"/>
      <c r="E24" s="113"/>
      <c r="F24" s="113"/>
      <c r="G24" s="134"/>
      <c r="H24" s="115"/>
      <c r="I24" s="137"/>
      <c r="J24" s="123"/>
      <c r="K24" s="123" t="str">
        <f t="shared" si="9"/>
        <v>NCT00551928</v>
      </c>
      <c r="L24" s="125"/>
      <c r="M24" s="125"/>
      <c r="N24" s="125"/>
      <c r="O24" s="114"/>
      <c r="P24" s="111"/>
      <c r="Q24" s="125"/>
      <c r="R24" s="125"/>
      <c r="S24" s="103" t="s">
        <v>500</v>
      </c>
      <c r="T24" s="103" t="s">
        <v>500</v>
      </c>
      <c r="AB24" s="103" t="s">
        <v>500</v>
      </c>
      <c r="AC24" s="115"/>
      <c r="AD24" s="103" t="s">
        <v>500</v>
      </c>
      <c r="AE24" s="115"/>
      <c r="AF24" s="103" t="s">
        <v>500</v>
      </c>
      <c r="AG24" s="115"/>
      <c r="AH24" s="103" t="s">
        <v>500</v>
      </c>
      <c r="AI24" s="115"/>
      <c r="CB24" s="115" t="str">
        <f>CB23</f>
        <v>Phase 3 RCT</v>
      </c>
      <c r="CD24" s="103" t="s">
        <v>500</v>
      </c>
      <c r="CE24" s="114"/>
      <c r="CF24" s="103" t="s">
        <v>500</v>
      </c>
      <c r="CG24" s="103" t="s">
        <v>500</v>
      </c>
      <c r="CH24" s="103" t="s">
        <v>500</v>
      </c>
      <c r="CI24" s="103" t="s">
        <v>500</v>
      </c>
      <c r="CJ24" s="103" t="s">
        <v>500</v>
      </c>
      <c r="CK24" s="103" t="s">
        <v>500</v>
      </c>
      <c r="CL24" s="103" t="s">
        <v>500</v>
      </c>
      <c r="CY24" s="115"/>
      <c r="CZ24" s="103" t="s">
        <v>500</v>
      </c>
      <c r="DA24" s="115"/>
      <c r="DB24" s="103" t="s">
        <v>500</v>
      </c>
      <c r="DC24" s="103" t="s">
        <v>500</v>
      </c>
      <c r="DD24" s="103" t="s">
        <v>500</v>
      </c>
      <c r="DE24" s="103" t="s">
        <v>500</v>
      </c>
      <c r="DF24" s="103" t="s">
        <v>500</v>
      </c>
      <c r="DG24" s="103" t="s">
        <v>500</v>
      </c>
      <c r="DH24" s="103" t="s">
        <v>500</v>
      </c>
      <c r="EL24" s="103" t="s">
        <v>500</v>
      </c>
      <c r="EM24" s="103" t="s">
        <v>500</v>
      </c>
      <c r="EN24" s="103" t="s">
        <v>500</v>
      </c>
      <c r="EO24" s="103" t="s">
        <v>500</v>
      </c>
      <c r="EP24" s="103" t="s">
        <v>500</v>
      </c>
      <c r="EQ24" s="103" t="s">
        <v>500</v>
      </c>
      <c r="ER24" s="103" t="s">
        <v>500</v>
      </c>
      <c r="EU24" s="103" t="s">
        <v>500</v>
      </c>
      <c r="EV24" s="103" t="s">
        <v>500</v>
      </c>
      <c r="EW24" s="103" t="s">
        <v>500</v>
      </c>
      <c r="EX24" s="103" t="s">
        <v>500</v>
      </c>
    </row>
    <row r="25" spans="1:154" x14ac:dyDescent="0.3">
      <c r="A25" s="125"/>
      <c r="B25" s="125"/>
      <c r="C25" s="114" t="str">
        <f t="shared" si="8"/>
        <v>Original</v>
      </c>
      <c r="D25" s="143"/>
      <c r="E25" s="113"/>
      <c r="F25" s="113"/>
      <c r="G25" s="134"/>
      <c r="H25" s="115"/>
      <c r="I25" s="138"/>
      <c r="J25" s="123"/>
      <c r="K25" s="123" t="str">
        <f t="shared" si="9"/>
        <v>NCT00551928</v>
      </c>
      <c r="L25" s="125"/>
      <c r="M25" s="125"/>
      <c r="N25" s="125"/>
      <c r="O25" s="114"/>
      <c r="P25" s="112"/>
      <c r="Q25" s="125"/>
      <c r="R25" s="125"/>
      <c r="S25" s="103" t="s">
        <v>500</v>
      </c>
      <c r="T25" s="103" t="s">
        <v>500</v>
      </c>
      <c r="AB25" s="103" t="s">
        <v>500</v>
      </c>
      <c r="AC25" s="115"/>
      <c r="AD25" s="103" t="s">
        <v>500</v>
      </c>
      <c r="AE25" s="115"/>
      <c r="AF25" s="103" t="s">
        <v>500</v>
      </c>
      <c r="AG25" s="115"/>
      <c r="AH25" s="103" t="s">
        <v>500</v>
      </c>
      <c r="AI25" s="115"/>
      <c r="CB25" s="115" t="str">
        <f>CB24</f>
        <v>Phase 3 RCT</v>
      </c>
      <c r="CD25" s="103" t="s">
        <v>500</v>
      </c>
      <c r="CE25" s="114"/>
      <c r="CF25" s="103" t="s">
        <v>500</v>
      </c>
      <c r="CG25" s="103" t="s">
        <v>500</v>
      </c>
      <c r="CH25" s="103" t="s">
        <v>500</v>
      </c>
      <c r="CI25" s="103" t="s">
        <v>500</v>
      </c>
      <c r="CJ25" s="103" t="s">
        <v>500</v>
      </c>
      <c r="CK25" s="103" t="s">
        <v>500</v>
      </c>
      <c r="CL25" s="103" t="s">
        <v>500</v>
      </c>
      <c r="CY25" s="115"/>
      <c r="CZ25" s="103" t="s">
        <v>500</v>
      </c>
      <c r="DA25" s="115"/>
      <c r="DB25" s="103" t="s">
        <v>500</v>
      </c>
      <c r="DC25" s="103" t="s">
        <v>500</v>
      </c>
      <c r="DD25" s="103" t="s">
        <v>500</v>
      </c>
      <c r="DE25" s="103" t="s">
        <v>500</v>
      </c>
      <c r="DF25" s="103" t="s">
        <v>500</v>
      </c>
      <c r="DG25" s="103" t="s">
        <v>500</v>
      </c>
      <c r="DH25" s="103" t="s">
        <v>500</v>
      </c>
      <c r="EL25" s="103" t="s">
        <v>500</v>
      </c>
      <c r="EM25" s="103" t="s">
        <v>500</v>
      </c>
      <c r="EN25" s="103" t="s">
        <v>500</v>
      </c>
      <c r="EO25" s="103" t="s">
        <v>500</v>
      </c>
      <c r="EP25" s="103" t="s">
        <v>500</v>
      </c>
      <c r="EQ25" s="103" t="s">
        <v>500</v>
      </c>
      <c r="ER25" s="103" t="s">
        <v>500</v>
      </c>
      <c r="EU25" s="103" t="s">
        <v>500</v>
      </c>
      <c r="EV25" s="103" t="s">
        <v>500</v>
      </c>
      <c r="EW25" s="103" t="s">
        <v>500</v>
      </c>
      <c r="EX25" s="103" t="s">
        <v>500</v>
      </c>
    </row>
    <row r="26" spans="1:154" ht="27.6" x14ac:dyDescent="0.3">
      <c r="A26" s="114">
        <v>6</v>
      </c>
      <c r="B26" s="114" t="s">
        <v>550</v>
      </c>
      <c r="C26" s="114" t="s">
        <v>484</v>
      </c>
      <c r="D26" s="139">
        <v>44939</v>
      </c>
      <c r="E26" s="116" t="s">
        <v>551</v>
      </c>
      <c r="F26" s="114" t="s">
        <v>539</v>
      </c>
      <c r="G26" s="133" t="s">
        <v>552</v>
      </c>
      <c r="H26" s="114" t="s">
        <v>553</v>
      </c>
      <c r="I26" s="136" t="s">
        <v>554</v>
      </c>
      <c r="J26" s="123" t="s">
        <v>555</v>
      </c>
      <c r="K26" s="123" t="s">
        <v>556</v>
      </c>
      <c r="L26" s="132" t="s">
        <v>557</v>
      </c>
      <c r="M26" s="114" t="s">
        <v>492</v>
      </c>
      <c r="N26" s="114" t="s">
        <v>558</v>
      </c>
      <c r="O26" s="114" t="s">
        <v>494</v>
      </c>
      <c r="P26" s="116" t="s">
        <v>559</v>
      </c>
      <c r="Q26" s="114" t="s">
        <v>496</v>
      </c>
      <c r="R26" s="114">
        <v>2</v>
      </c>
      <c r="S26" s="103" t="s">
        <v>560</v>
      </c>
      <c r="T26" s="103" t="s">
        <v>580</v>
      </c>
      <c r="AB26" s="103">
        <v>451</v>
      </c>
      <c r="AC26" s="114">
        <f>AB26+AB27</f>
        <v>828</v>
      </c>
      <c r="AD26" s="105">
        <v>61</v>
      </c>
      <c r="AE26" s="114">
        <f>IF(AND(AD26="NR", AD27="NR"), "NR", (AD26*AB26+AD27*AB27)/AC26)</f>
        <v>61</v>
      </c>
      <c r="AF26" s="103">
        <v>294</v>
      </c>
      <c r="AG26" s="114">
        <f>IF(AND(AF26="NR", AF27="NR"), "NR", AF26+AF27)</f>
        <v>529</v>
      </c>
      <c r="AH26" s="103" t="s">
        <v>498</v>
      </c>
      <c r="AI26" s="114" t="str">
        <f>IF(AND(AH26="NR", AH27="NR"), "NR", AH26+AH27)</f>
        <v>NR</v>
      </c>
      <c r="CB26" s="114" t="s">
        <v>531</v>
      </c>
      <c r="CD26" s="103" t="s">
        <v>498</v>
      </c>
      <c r="CE26" s="114" t="str">
        <f>IF(AND(CD26="NR", CD27="NR"), "NR", CD26+CD27)</f>
        <v>NR</v>
      </c>
      <c r="CF26" s="103" t="s">
        <v>498</v>
      </c>
      <c r="CG26" s="103" t="s">
        <v>498</v>
      </c>
      <c r="CH26" s="103" t="s">
        <v>498</v>
      </c>
      <c r="CI26" s="103" t="s">
        <v>498</v>
      </c>
      <c r="CJ26" s="103" t="s">
        <v>498</v>
      </c>
      <c r="CK26" s="103" t="s">
        <v>498</v>
      </c>
      <c r="CL26" s="103" t="s">
        <v>498</v>
      </c>
      <c r="CY26" s="114" t="s">
        <v>533</v>
      </c>
      <c r="CZ26" s="103">
        <v>451</v>
      </c>
      <c r="DA26" s="114">
        <f>IF(AND(CZ26="NR", CZ27="NR"), "NR", CZ26+CZ27)</f>
        <v>828</v>
      </c>
      <c r="DB26" s="103">
        <v>50</v>
      </c>
      <c r="DC26" s="103" t="s">
        <v>498</v>
      </c>
      <c r="DD26" s="103" t="s">
        <v>498</v>
      </c>
      <c r="DE26" s="103">
        <v>0.47</v>
      </c>
      <c r="DF26" s="103">
        <v>0.37</v>
      </c>
      <c r="DG26" s="103">
        <v>0.6</v>
      </c>
      <c r="DH26" s="103" t="s">
        <v>574</v>
      </c>
      <c r="EL26" s="103" t="s">
        <v>498</v>
      </c>
      <c r="EM26" s="103" t="s">
        <v>498</v>
      </c>
      <c r="EN26" s="103" t="s">
        <v>498</v>
      </c>
      <c r="EO26" s="103" t="s">
        <v>498</v>
      </c>
      <c r="EP26" s="103" t="s">
        <v>498</v>
      </c>
      <c r="EQ26" s="103" t="s">
        <v>498</v>
      </c>
      <c r="ER26" s="103" t="s">
        <v>498</v>
      </c>
      <c r="EU26" s="103">
        <v>451</v>
      </c>
      <c r="EV26" s="103" t="s">
        <v>498</v>
      </c>
      <c r="EW26" s="103" t="s">
        <v>498</v>
      </c>
      <c r="EX26" s="103" t="s">
        <v>498</v>
      </c>
    </row>
    <row r="27" spans="1:154" ht="27.6" x14ac:dyDescent="0.3">
      <c r="A27" s="125"/>
      <c r="B27" s="125"/>
      <c r="C27" s="114" t="str">
        <f t="shared" ref="C27:C29" si="10">C26</f>
        <v>Original &amp; Update</v>
      </c>
      <c r="D27" s="140"/>
      <c r="E27" s="111"/>
      <c r="F27" s="113"/>
      <c r="G27" s="134"/>
      <c r="H27" s="115"/>
      <c r="I27" s="137"/>
      <c r="J27" s="123"/>
      <c r="K27" s="123" t="str">
        <f t="shared" ref="K27:K29" si="11">K26</f>
        <v>Myeloma XI (EudraCT 2009-010956-93)
NCT01554852</v>
      </c>
      <c r="L27" s="125"/>
      <c r="M27" s="125"/>
      <c r="N27" s="125"/>
      <c r="O27" s="114"/>
      <c r="P27" s="111"/>
      <c r="Q27" s="125"/>
      <c r="R27" s="125"/>
      <c r="S27" s="103" t="s">
        <v>549</v>
      </c>
      <c r="T27" s="103" t="s">
        <v>580</v>
      </c>
      <c r="AB27" s="103">
        <v>377</v>
      </c>
      <c r="AC27" s="115"/>
      <c r="AD27" s="105">
        <v>61</v>
      </c>
      <c r="AE27" s="115"/>
      <c r="AF27" s="103">
        <v>235</v>
      </c>
      <c r="AG27" s="115"/>
      <c r="AH27" s="103" t="s">
        <v>498</v>
      </c>
      <c r="AI27" s="115"/>
      <c r="CB27" s="115" t="str">
        <f>CB26</f>
        <v>Phase 3 RCT</v>
      </c>
      <c r="CD27" s="103" t="s">
        <v>498</v>
      </c>
      <c r="CE27" s="114"/>
      <c r="CF27" s="103" t="s">
        <v>498</v>
      </c>
      <c r="CG27" s="103" t="s">
        <v>498</v>
      </c>
      <c r="CH27" s="103" t="s">
        <v>498</v>
      </c>
      <c r="CI27" s="103" t="s">
        <v>498</v>
      </c>
      <c r="CJ27" s="103" t="s">
        <v>498</v>
      </c>
      <c r="CK27" s="103" t="s">
        <v>498</v>
      </c>
      <c r="CL27" s="103" t="s">
        <v>498</v>
      </c>
      <c r="CY27" s="115"/>
      <c r="CZ27" s="103">
        <v>377</v>
      </c>
      <c r="DA27" s="114"/>
      <c r="DB27" s="103">
        <v>28</v>
      </c>
      <c r="DC27" s="103" t="s">
        <v>498</v>
      </c>
      <c r="DD27" s="103" t="s">
        <v>498</v>
      </c>
      <c r="DE27" s="103" t="s">
        <v>498</v>
      </c>
      <c r="DF27" s="103" t="s">
        <v>498</v>
      </c>
      <c r="DG27" s="103" t="s">
        <v>498</v>
      </c>
      <c r="DH27" s="103" t="s">
        <v>498</v>
      </c>
      <c r="EL27" s="103" t="s">
        <v>498</v>
      </c>
      <c r="EM27" s="103" t="s">
        <v>498</v>
      </c>
      <c r="EN27" s="103" t="s">
        <v>498</v>
      </c>
      <c r="EO27" s="103" t="s">
        <v>498</v>
      </c>
      <c r="EP27" s="103" t="s">
        <v>498</v>
      </c>
      <c r="EQ27" s="103" t="s">
        <v>498</v>
      </c>
      <c r="ER27" s="103" t="s">
        <v>498</v>
      </c>
      <c r="EU27" s="103">
        <v>377</v>
      </c>
      <c r="EV27" s="103" t="s">
        <v>498</v>
      </c>
      <c r="EW27" s="103" t="s">
        <v>498</v>
      </c>
      <c r="EX27" s="103" t="s">
        <v>498</v>
      </c>
    </row>
    <row r="28" spans="1:154" x14ac:dyDescent="0.3">
      <c r="A28" s="125"/>
      <c r="B28" s="125"/>
      <c r="C28" s="114" t="str">
        <f t="shared" si="10"/>
        <v>Original &amp; Update</v>
      </c>
      <c r="D28" s="140"/>
      <c r="E28" s="111"/>
      <c r="F28" s="113"/>
      <c r="G28" s="134"/>
      <c r="H28" s="115"/>
      <c r="I28" s="137"/>
      <c r="J28" s="123"/>
      <c r="K28" s="123" t="str">
        <f t="shared" si="11"/>
        <v>Myeloma XI (EudraCT 2009-010956-93)
NCT01554852</v>
      </c>
      <c r="L28" s="125"/>
      <c r="M28" s="125"/>
      <c r="N28" s="125"/>
      <c r="O28" s="114"/>
      <c r="P28" s="111"/>
      <c r="Q28" s="125"/>
      <c r="R28" s="125"/>
      <c r="S28" s="103" t="s">
        <v>500</v>
      </c>
      <c r="T28" s="103" t="s">
        <v>500</v>
      </c>
      <c r="AB28" s="103" t="s">
        <v>500</v>
      </c>
      <c r="AC28" s="115"/>
      <c r="AD28" s="103" t="s">
        <v>500</v>
      </c>
      <c r="AE28" s="115"/>
      <c r="AF28" s="103" t="s">
        <v>500</v>
      </c>
      <c r="AG28" s="115"/>
      <c r="AH28" s="103" t="s">
        <v>500</v>
      </c>
      <c r="AI28" s="115"/>
      <c r="CB28" s="115" t="str">
        <f>CB27</f>
        <v>Phase 3 RCT</v>
      </c>
      <c r="CD28" s="103" t="s">
        <v>500</v>
      </c>
      <c r="CE28" s="114"/>
      <c r="CF28" s="103" t="s">
        <v>500</v>
      </c>
      <c r="CG28" s="103" t="s">
        <v>500</v>
      </c>
      <c r="CH28" s="103" t="s">
        <v>500</v>
      </c>
      <c r="CI28" s="103" t="s">
        <v>500</v>
      </c>
      <c r="CJ28" s="103" t="s">
        <v>500</v>
      </c>
      <c r="CK28" s="103" t="s">
        <v>500</v>
      </c>
      <c r="CL28" s="103" t="s">
        <v>500</v>
      </c>
      <c r="CY28" s="115"/>
      <c r="CZ28" s="103" t="s">
        <v>500</v>
      </c>
      <c r="DA28" s="114"/>
      <c r="DB28" s="103" t="s">
        <v>500</v>
      </c>
      <c r="DC28" s="103" t="s">
        <v>500</v>
      </c>
      <c r="DD28" s="103" t="s">
        <v>500</v>
      </c>
      <c r="DE28" s="103" t="s">
        <v>500</v>
      </c>
      <c r="DF28" s="103" t="s">
        <v>500</v>
      </c>
      <c r="DG28" s="103" t="s">
        <v>500</v>
      </c>
      <c r="DH28" s="103" t="s">
        <v>500</v>
      </c>
      <c r="EL28" s="103" t="s">
        <v>500</v>
      </c>
      <c r="EM28" s="103" t="s">
        <v>500</v>
      </c>
      <c r="EN28" s="103" t="s">
        <v>500</v>
      </c>
      <c r="EO28" s="103" t="s">
        <v>500</v>
      </c>
      <c r="EP28" s="103" t="s">
        <v>500</v>
      </c>
      <c r="EQ28" s="103" t="s">
        <v>500</v>
      </c>
      <c r="ER28" s="103" t="s">
        <v>500</v>
      </c>
      <c r="EU28" s="103" t="s">
        <v>500</v>
      </c>
      <c r="EV28" s="103" t="s">
        <v>500</v>
      </c>
      <c r="EW28" s="103" t="s">
        <v>500</v>
      </c>
      <c r="EX28" s="103" t="s">
        <v>500</v>
      </c>
    </row>
    <row r="29" spans="1:154" x14ac:dyDescent="0.3">
      <c r="A29" s="125"/>
      <c r="B29" s="125"/>
      <c r="C29" s="114" t="str">
        <f t="shared" si="10"/>
        <v>Original &amp; Update</v>
      </c>
      <c r="D29" s="141"/>
      <c r="E29" s="112"/>
      <c r="F29" s="113"/>
      <c r="G29" s="134"/>
      <c r="H29" s="115"/>
      <c r="I29" s="138"/>
      <c r="J29" s="123"/>
      <c r="K29" s="123" t="str">
        <f t="shared" si="11"/>
        <v>Myeloma XI (EudraCT 2009-010956-93)
NCT01554852</v>
      </c>
      <c r="L29" s="125"/>
      <c r="M29" s="125"/>
      <c r="N29" s="125"/>
      <c r="O29" s="114"/>
      <c r="P29" s="112"/>
      <c r="Q29" s="125"/>
      <c r="R29" s="125"/>
      <c r="S29" s="103" t="s">
        <v>500</v>
      </c>
      <c r="T29" s="103" t="s">
        <v>500</v>
      </c>
      <c r="AB29" s="103" t="s">
        <v>500</v>
      </c>
      <c r="AC29" s="115"/>
      <c r="AD29" s="103" t="s">
        <v>500</v>
      </c>
      <c r="AE29" s="115"/>
      <c r="AF29" s="103" t="s">
        <v>500</v>
      </c>
      <c r="AG29" s="115"/>
      <c r="AH29" s="103" t="s">
        <v>500</v>
      </c>
      <c r="AI29" s="115"/>
      <c r="CB29" s="115" t="str">
        <f>CB28</f>
        <v>Phase 3 RCT</v>
      </c>
      <c r="CD29" s="103" t="s">
        <v>500</v>
      </c>
      <c r="CE29" s="114"/>
      <c r="CF29" s="103" t="s">
        <v>500</v>
      </c>
      <c r="CG29" s="103" t="s">
        <v>500</v>
      </c>
      <c r="CH29" s="103" t="s">
        <v>500</v>
      </c>
      <c r="CI29" s="103" t="s">
        <v>500</v>
      </c>
      <c r="CJ29" s="103" t="s">
        <v>500</v>
      </c>
      <c r="CK29" s="103" t="s">
        <v>500</v>
      </c>
      <c r="CL29" s="103" t="s">
        <v>500</v>
      </c>
      <c r="CY29" s="115"/>
      <c r="CZ29" s="103" t="s">
        <v>500</v>
      </c>
      <c r="DA29" s="114"/>
      <c r="DB29" s="103" t="s">
        <v>500</v>
      </c>
      <c r="DC29" s="103" t="s">
        <v>500</v>
      </c>
      <c r="DD29" s="103" t="s">
        <v>500</v>
      </c>
      <c r="DE29" s="103" t="s">
        <v>500</v>
      </c>
      <c r="DF29" s="103" t="s">
        <v>500</v>
      </c>
      <c r="DG29" s="103" t="s">
        <v>500</v>
      </c>
      <c r="DH29" s="103" t="s">
        <v>500</v>
      </c>
      <c r="EL29" s="103" t="s">
        <v>500</v>
      </c>
      <c r="EM29" s="103" t="s">
        <v>500</v>
      </c>
      <c r="EN29" s="103" t="s">
        <v>500</v>
      </c>
      <c r="EO29" s="103" t="s">
        <v>500</v>
      </c>
      <c r="EP29" s="103" t="s">
        <v>500</v>
      </c>
      <c r="EQ29" s="103" t="s">
        <v>500</v>
      </c>
      <c r="ER29" s="103" t="s">
        <v>500</v>
      </c>
      <c r="EU29" s="103" t="s">
        <v>500</v>
      </c>
      <c r="EV29" s="103" t="s">
        <v>500</v>
      </c>
      <c r="EW29" s="103" t="s">
        <v>500</v>
      </c>
      <c r="EX29" s="103" t="s">
        <v>500</v>
      </c>
    </row>
    <row r="30" spans="1:154" ht="27.6" x14ac:dyDescent="0.3">
      <c r="A30" s="114">
        <v>6</v>
      </c>
      <c r="B30" s="114" t="s">
        <v>561</v>
      </c>
      <c r="C30" s="114" t="s">
        <v>562</v>
      </c>
      <c r="D30" s="139">
        <v>44939</v>
      </c>
      <c r="E30" s="116" t="s">
        <v>563</v>
      </c>
      <c r="F30" s="114" t="s">
        <v>539</v>
      </c>
      <c r="G30" s="133" t="s">
        <v>564</v>
      </c>
      <c r="H30" s="114" t="s">
        <v>565</v>
      </c>
      <c r="I30" s="136" t="s">
        <v>554</v>
      </c>
      <c r="J30" s="123" t="s">
        <v>555</v>
      </c>
      <c r="K30" s="123" t="s">
        <v>556</v>
      </c>
      <c r="L30" s="132" t="s">
        <v>557</v>
      </c>
      <c r="M30" s="114" t="s">
        <v>492</v>
      </c>
      <c r="N30" s="114" t="s">
        <v>558</v>
      </c>
      <c r="O30" s="114" t="s">
        <v>494</v>
      </c>
      <c r="P30" s="116" t="s">
        <v>559</v>
      </c>
      <c r="Q30" s="114" t="s">
        <v>496</v>
      </c>
      <c r="R30" s="114">
        <v>2</v>
      </c>
      <c r="S30" s="103" t="s">
        <v>560</v>
      </c>
      <c r="T30" s="103" t="s">
        <v>581</v>
      </c>
      <c r="AB30" s="103">
        <v>496</v>
      </c>
      <c r="AC30" s="114">
        <f>AB30+AB31</f>
        <v>897</v>
      </c>
      <c r="AD30" s="105" t="s">
        <v>498</v>
      </c>
      <c r="AE30" s="114" t="s">
        <v>498</v>
      </c>
      <c r="AF30" s="103" t="s">
        <v>498</v>
      </c>
      <c r="AG30" s="114" t="str">
        <f>IF(AND(AF30="NR", AF31="NR"), "NR", AF30+AF31)</f>
        <v>NR</v>
      </c>
      <c r="AH30" s="103" t="s">
        <v>498</v>
      </c>
      <c r="AI30" s="114" t="str">
        <f>IF(AND(AH30="NR", AH31="NR"), "NR", AH30+AH31)</f>
        <v>NR</v>
      </c>
      <c r="CB30" s="114" t="s">
        <v>531</v>
      </c>
      <c r="CD30" s="103" t="s">
        <v>498</v>
      </c>
      <c r="CE30" s="114" t="s">
        <v>498</v>
      </c>
      <c r="CF30" s="103" t="s">
        <v>498</v>
      </c>
      <c r="CG30" s="103" t="s">
        <v>498</v>
      </c>
      <c r="CH30" s="103" t="s">
        <v>498</v>
      </c>
      <c r="CI30" s="103" t="s">
        <v>498</v>
      </c>
      <c r="CJ30" s="103" t="s">
        <v>498</v>
      </c>
      <c r="CK30" s="103" t="s">
        <v>498</v>
      </c>
      <c r="CL30" s="103" t="s">
        <v>498</v>
      </c>
      <c r="CY30" s="114" t="s">
        <v>533</v>
      </c>
      <c r="CZ30" s="103">
        <v>496</v>
      </c>
      <c r="DA30" s="114">
        <f>IF(AND(CZ30="NR", CZ31="NR"), "NR", CZ30+CZ31)</f>
        <v>897</v>
      </c>
      <c r="DB30" s="103">
        <v>64</v>
      </c>
      <c r="DC30" s="103">
        <v>54</v>
      </c>
      <c r="DD30" s="103">
        <v>76</v>
      </c>
      <c r="DE30" s="103">
        <v>0.52</v>
      </c>
      <c r="DF30" s="103">
        <v>0.45</v>
      </c>
      <c r="DG30" s="103">
        <v>0.61</v>
      </c>
      <c r="DH30" s="103" t="s">
        <v>534</v>
      </c>
      <c r="EL30" s="103" t="s">
        <v>498</v>
      </c>
      <c r="EM30" s="103" t="s">
        <v>498</v>
      </c>
      <c r="EN30" s="103" t="s">
        <v>498</v>
      </c>
      <c r="EO30" s="103" t="s">
        <v>498</v>
      </c>
      <c r="EP30" s="103" t="s">
        <v>498</v>
      </c>
      <c r="EQ30" s="103" t="s">
        <v>498</v>
      </c>
      <c r="ER30" s="103" t="s">
        <v>498</v>
      </c>
      <c r="EU30" s="103">
        <v>496</v>
      </c>
      <c r="EV30" s="103" t="s">
        <v>498</v>
      </c>
      <c r="EW30" s="103" t="s">
        <v>498</v>
      </c>
      <c r="EX30" s="103" t="s">
        <v>498</v>
      </c>
    </row>
    <row r="31" spans="1:154" ht="27.6" x14ac:dyDescent="0.3">
      <c r="A31" s="125"/>
      <c r="B31" s="125"/>
      <c r="C31" s="114" t="str">
        <f t="shared" ref="C31:C33" si="12">C30</f>
        <v>Subgroup</v>
      </c>
      <c r="D31" s="140"/>
      <c r="E31" s="111"/>
      <c r="F31" s="113"/>
      <c r="G31" s="134"/>
      <c r="H31" s="115"/>
      <c r="I31" s="137"/>
      <c r="J31" s="123"/>
      <c r="K31" s="123" t="str">
        <f t="shared" ref="K31:K33" si="13">K30</f>
        <v>Myeloma XI (EudraCT 2009-010956-93)
NCT01554852</v>
      </c>
      <c r="L31" s="125"/>
      <c r="M31" s="125"/>
      <c r="N31" s="125"/>
      <c r="O31" s="114"/>
      <c r="P31" s="111"/>
      <c r="Q31" s="125"/>
      <c r="R31" s="125"/>
      <c r="S31" s="103" t="s">
        <v>549</v>
      </c>
      <c r="T31" s="103" t="s">
        <v>581</v>
      </c>
      <c r="AB31" s="103">
        <v>401</v>
      </c>
      <c r="AC31" s="115"/>
      <c r="AD31" s="105" t="s">
        <v>498</v>
      </c>
      <c r="AE31" s="115"/>
      <c r="AF31" s="103" t="s">
        <v>498</v>
      </c>
      <c r="AG31" s="115"/>
      <c r="AH31" s="103" t="s">
        <v>498</v>
      </c>
      <c r="AI31" s="115"/>
      <c r="CB31" s="115" t="str">
        <f>CB30</f>
        <v>Phase 3 RCT</v>
      </c>
      <c r="CD31" s="103" t="s">
        <v>498</v>
      </c>
      <c r="CE31" s="114"/>
      <c r="CF31" s="103" t="s">
        <v>498</v>
      </c>
      <c r="CG31" s="103" t="s">
        <v>498</v>
      </c>
      <c r="CH31" s="103" t="s">
        <v>498</v>
      </c>
      <c r="CI31" s="103" t="s">
        <v>498</v>
      </c>
      <c r="CJ31" s="103" t="s">
        <v>498</v>
      </c>
      <c r="CK31" s="103" t="s">
        <v>498</v>
      </c>
      <c r="CL31" s="103" t="s">
        <v>498</v>
      </c>
      <c r="CY31" s="115"/>
      <c r="CZ31" s="103">
        <v>401</v>
      </c>
      <c r="DA31" s="114"/>
      <c r="DB31" s="103">
        <v>32</v>
      </c>
      <c r="DC31" s="103">
        <v>28</v>
      </c>
      <c r="DD31" s="103">
        <v>36</v>
      </c>
      <c r="DE31" s="103" t="s">
        <v>498</v>
      </c>
      <c r="DF31" s="103" t="s">
        <v>498</v>
      </c>
      <c r="DG31" s="103" t="s">
        <v>498</v>
      </c>
      <c r="DH31" s="103" t="s">
        <v>498</v>
      </c>
      <c r="EL31" s="103" t="s">
        <v>498</v>
      </c>
      <c r="EM31" s="103" t="s">
        <v>498</v>
      </c>
      <c r="EN31" s="103" t="s">
        <v>498</v>
      </c>
      <c r="EO31" s="103" t="s">
        <v>498</v>
      </c>
      <c r="EP31" s="103" t="s">
        <v>498</v>
      </c>
      <c r="EQ31" s="103" t="s">
        <v>498</v>
      </c>
      <c r="ER31" s="103" t="s">
        <v>498</v>
      </c>
      <c r="EU31" s="103">
        <v>401</v>
      </c>
      <c r="EV31" s="103" t="s">
        <v>498</v>
      </c>
      <c r="EW31" s="103" t="s">
        <v>498</v>
      </c>
      <c r="EX31" s="103" t="s">
        <v>498</v>
      </c>
    </row>
    <row r="32" spans="1:154" x14ac:dyDescent="0.3">
      <c r="A32" s="125"/>
      <c r="B32" s="125"/>
      <c r="C32" s="114" t="str">
        <f t="shared" si="12"/>
        <v>Subgroup</v>
      </c>
      <c r="D32" s="140"/>
      <c r="E32" s="111"/>
      <c r="F32" s="113"/>
      <c r="G32" s="134"/>
      <c r="H32" s="115"/>
      <c r="I32" s="137"/>
      <c r="J32" s="123"/>
      <c r="K32" s="123" t="str">
        <f t="shared" si="13"/>
        <v>Myeloma XI (EudraCT 2009-010956-93)
NCT01554852</v>
      </c>
      <c r="L32" s="125"/>
      <c r="M32" s="125"/>
      <c r="N32" s="125"/>
      <c r="O32" s="114"/>
      <c r="P32" s="111"/>
      <c r="Q32" s="125"/>
      <c r="R32" s="125"/>
      <c r="S32" s="103" t="s">
        <v>500</v>
      </c>
      <c r="T32" s="103" t="s">
        <v>500</v>
      </c>
      <c r="AB32" s="103" t="s">
        <v>500</v>
      </c>
      <c r="AC32" s="115"/>
      <c r="AD32" s="103" t="s">
        <v>500</v>
      </c>
      <c r="AE32" s="115"/>
      <c r="AF32" s="103" t="s">
        <v>500</v>
      </c>
      <c r="AG32" s="115"/>
      <c r="AH32" s="103" t="s">
        <v>500</v>
      </c>
      <c r="AI32" s="115"/>
      <c r="CB32" s="115" t="str">
        <f>CB31</f>
        <v>Phase 3 RCT</v>
      </c>
      <c r="CD32" s="103" t="s">
        <v>500</v>
      </c>
      <c r="CE32" s="114"/>
      <c r="CF32" s="103" t="s">
        <v>500</v>
      </c>
      <c r="CG32" s="103" t="s">
        <v>500</v>
      </c>
      <c r="CH32" s="103" t="s">
        <v>500</v>
      </c>
      <c r="CI32" s="103" t="s">
        <v>500</v>
      </c>
      <c r="CJ32" s="103" t="s">
        <v>500</v>
      </c>
      <c r="CK32" s="103" t="s">
        <v>500</v>
      </c>
      <c r="CL32" s="103" t="s">
        <v>500</v>
      </c>
      <c r="CY32" s="115"/>
      <c r="CZ32" s="103" t="s">
        <v>500</v>
      </c>
      <c r="DA32" s="114"/>
      <c r="DB32" s="103" t="s">
        <v>500</v>
      </c>
      <c r="DC32" s="103" t="s">
        <v>500</v>
      </c>
      <c r="DD32" s="103" t="s">
        <v>500</v>
      </c>
      <c r="DE32" s="103" t="s">
        <v>500</v>
      </c>
      <c r="DF32" s="103" t="s">
        <v>500</v>
      </c>
      <c r="DG32" s="103" t="s">
        <v>500</v>
      </c>
      <c r="DH32" s="103" t="s">
        <v>500</v>
      </c>
      <c r="EL32" s="103" t="s">
        <v>500</v>
      </c>
      <c r="EM32" s="103" t="s">
        <v>500</v>
      </c>
      <c r="EN32" s="103" t="s">
        <v>500</v>
      </c>
      <c r="EO32" s="103" t="s">
        <v>500</v>
      </c>
      <c r="EP32" s="103" t="s">
        <v>500</v>
      </c>
      <c r="EQ32" s="103" t="s">
        <v>500</v>
      </c>
      <c r="ER32" s="103" t="s">
        <v>500</v>
      </c>
      <c r="EU32" s="103" t="s">
        <v>500</v>
      </c>
      <c r="EV32" s="103" t="s">
        <v>500</v>
      </c>
      <c r="EW32" s="103" t="s">
        <v>500</v>
      </c>
      <c r="EX32" s="103" t="s">
        <v>500</v>
      </c>
    </row>
    <row r="33" spans="1:154" x14ac:dyDescent="0.3">
      <c r="A33" s="125"/>
      <c r="B33" s="125"/>
      <c r="C33" s="114" t="str">
        <f t="shared" si="12"/>
        <v>Subgroup</v>
      </c>
      <c r="D33" s="141"/>
      <c r="E33" s="112"/>
      <c r="F33" s="113"/>
      <c r="G33" s="134"/>
      <c r="H33" s="115"/>
      <c r="I33" s="138"/>
      <c r="J33" s="123"/>
      <c r="K33" s="123" t="str">
        <f t="shared" si="13"/>
        <v>Myeloma XI (EudraCT 2009-010956-93)
NCT01554852</v>
      </c>
      <c r="L33" s="125"/>
      <c r="M33" s="125"/>
      <c r="N33" s="125"/>
      <c r="O33" s="114"/>
      <c r="P33" s="112"/>
      <c r="Q33" s="125"/>
      <c r="R33" s="125"/>
      <c r="S33" s="103" t="s">
        <v>500</v>
      </c>
      <c r="T33" s="103" t="s">
        <v>500</v>
      </c>
      <c r="AB33" s="103" t="s">
        <v>500</v>
      </c>
      <c r="AC33" s="115"/>
      <c r="AD33" s="103" t="s">
        <v>500</v>
      </c>
      <c r="AE33" s="115"/>
      <c r="AF33" s="103" t="s">
        <v>500</v>
      </c>
      <c r="AG33" s="115"/>
      <c r="AH33" s="103" t="s">
        <v>500</v>
      </c>
      <c r="AI33" s="115"/>
      <c r="CB33" s="115" t="str">
        <f>CB32</f>
        <v>Phase 3 RCT</v>
      </c>
      <c r="CD33" s="103" t="s">
        <v>500</v>
      </c>
      <c r="CE33" s="114"/>
      <c r="CF33" s="103" t="s">
        <v>500</v>
      </c>
      <c r="CG33" s="103" t="s">
        <v>500</v>
      </c>
      <c r="CH33" s="103" t="s">
        <v>500</v>
      </c>
      <c r="CI33" s="103" t="s">
        <v>500</v>
      </c>
      <c r="CJ33" s="103" t="s">
        <v>500</v>
      </c>
      <c r="CK33" s="103" t="s">
        <v>500</v>
      </c>
      <c r="CL33" s="103" t="s">
        <v>500</v>
      </c>
      <c r="CY33" s="115"/>
      <c r="CZ33" s="103" t="s">
        <v>500</v>
      </c>
      <c r="DA33" s="114"/>
      <c r="DB33" s="103" t="s">
        <v>500</v>
      </c>
      <c r="DC33" s="103" t="s">
        <v>500</v>
      </c>
      <c r="DD33" s="103" t="s">
        <v>500</v>
      </c>
      <c r="DE33" s="103" t="s">
        <v>500</v>
      </c>
      <c r="DF33" s="103" t="s">
        <v>500</v>
      </c>
      <c r="DG33" s="103" t="s">
        <v>500</v>
      </c>
      <c r="DH33" s="103" t="s">
        <v>500</v>
      </c>
      <c r="EL33" s="103" t="s">
        <v>500</v>
      </c>
      <c r="EM33" s="103" t="s">
        <v>500</v>
      </c>
      <c r="EN33" s="103" t="s">
        <v>500</v>
      </c>
      <c r="EO33" s="103" t="s">
        <v>500</v>
      </c>
      <c r="EP33" s="103" t="s">
        <v>500</v>
      </c>
      <c r="EQ33" s="103" t="s">
        <v>500</v>
      </c>
      <c r="ER33" s="103" t="s">
        <v>500</v>
      </c>
      <c r="EU33" s="103" t="s">
        <v>500</v>
      </c>
      <c r="EV33" s="103" t="s">
        <v>500</v>
      </c>
      <c r="EW33" s="103" t="s">
        <v>500</v>
      </c>
      <c r="EX33" s="103" t="s">
        <v>500</v>
      </c>
    </row>
    <row r="34" spans="1:154" ht="27.6" x14ac:dyDescent="0.3">
      <c r="A34" s="114">
        <v>7</v>
      </c>
      <c r="B34" s="116">
        <v>21</v>
      </c>
      <c r="C34" s="116" t="s">
        <v>501</v>
      </c>
      <c r="D34" s="139">
        <v>44939</v>
      </c>
      <c r="E34" s="116" t="s">
        <v>566</v>
      </c>
      <c r="F34" s="116" t="s">
        <v>539</v>
      </c>
      <c r="G34" s="136" t="s">
        <v>567</v>
      </c>
      <c r="H34" s="116" t="s">
        <v>568</v>
      </c>
      <c r="I34" s="136" t="s">
        <v>569</v>
      </c>
      <c r="J34" s="126" t="s">
        <v>570</v>
      </c>
      <c r="K34" s="126" t="s">
        <v>498</v>
      </c>
      <c r="L34" s="129" t="s">
        <v>571</v>
      </c>
      <c r="M34" s="116" t="s">
        <v>492</v>
      </c>
      <c r="N34" s="116" t="s">
        <v>572</v>
      </c>
      <c r="O34" s="116" t="s">
        <v>494</v>
      </c>
      <c r="P34" s="116" t="s">
        <v>573</v>
      </c>
      <c r="Q34" s="116" t="s">
        <v>498</v>
      </c>
      <c r="R34" s="116">
        <v>2</v>
      </c>
      <c r="S34" s="103" t="s">
        <v>511</v>
      </c>
      <c r="T34" s="103" t="s">
        <v>582</v>
      </c>
      <c r="AB34" s="103">
        <v>37</v>
      </c>
      <c r="AC34" s="116">
        <f>AB34+AB35</f>
        <v>70</v>
      </c>
      <c r="AD34" s="103" t="s">
        <v>498</v>
      </c>
      <c r="AE34" s="116">
        <v>56</v>
      </c>
      <c r="AF34" s="103" t="s">
        <v>498</v>
      </c>
      <c r="AG34" s="116">
        <v>24</v>
      </c>
      <c r="AH34" s="103" t="s">
        <v>498</v>
      </c>
      <c r="AI34" s="116" t="str">
        <f>IF(AND(AH34="NR", AH35="NR"), "NR", AH34+AH35)</f>
        <v>NR</v>
      </c>
      <c r="CB34" s="116" t="s">
        <v>531</v>
      </c>
      <c r="CD34" s="103" t="s">
        <v>498</v>
      </c>
      <c r="CE34" s="116" t="str">
        <f>IF(AND(CD34="NR", CD35="NR"), "NR", CD34+CD35)</f>
        <v>NR</v>
      </c>
      <c r="CF34" s="103" t="s">
        <v>498</v>
      </c>
      <c r="CG34" s="103" t="s">
        <v>498</v>
      </c>
      <c r="CH34" s="103" t="s">
        <v>498</v>
      </c>
      <c r="CI34" s="103" t="s">
        <v>498</v>
      </c>
      <c r="CJ34" s="103" t="s">
        <v>498</v>
      </c>
      <c r="CK34" s="103" t="s">
        <v>498</v>
      </c>
      <c r="CL34" s="103" t="s">
        <v>498</v>
      </c>
      <c r="CY34" s="116" t="s">
        <v>533</v>
      </c>
      <c r="CZ34" s="103">
        <v>23</v>
      </c>
      <c r="DA34" s="116">
        <f>CZ34+CZ35</f>
        <v>47</v>
      </c>
      <c r="DB34" s="103" t="s">
        <v>498</v>
      </c>
      <c r="DC34" s="103" t="s">
        <v>498</v>
      </c>
      <c r="DD34" s="103" t="s">
        <v>498</v>
      </c>
      <c r="DE34" s="103" t="s">
        <v>498</v>
      </c>
      <c r="DF34" s="103" t="s">
        <v>498</v>
      </c>
      <c r="DG34" s="103" t="s">
        <v>498</v>
      </c>
      <c r="DH34" s="103">
        <v>0.3</v>
      </c>
      <c r="EL34" s="103">
        <v>37</v>
      </c>
      <c r="EM34" s="103" t="s">
        <v>498</v>
      </c>
      <c r="EN34" s="103" t="s">
        <v>498</v>
      </c>
      <c r="EO34" s="103" t="s">
        <v>498</v>
      </c>
      <c r="EP34" s="103" t="s">
        <v>498</v>
      </c>
      <c r="EQ34" s="103" t="s">
        <v>498</v>
      </c>
      <c r="ER34" s="103" t="s">
        <v>498</v>
      </c>
      <c r="EU34" s="103" t="s">
        <v>498</v>
      </c>
      <c r="EV34" s="103" t="s">
        <v>498</v>
      </c>
      <c r="EW34" s="103" t="s">
        <v>498</v>
      </c>
      <c r="EX34" s="103" t="s">
        <v>498</v>
      </c>
    </row>
    <row r="35" spans="1:154" ht="27.6" x14ac:dyDescent="0.3">
      <c r="A35" s="125"/>
      <c r="B35" s="111"/>
      <c r="C35" s="111" t="str">
        <f t="shared" ref="C35:C37" si="14">C34</f>
        <v>Original</v>
      </c>
      <c r="D35" s="140"/>
      <c r="E35" s="111"/>
      <c r="F35" s="111"/>
      <c r="G35" s="137"/>
      <c r="H35" s="111"/>
      <c r="I35" s="137"/>
      <c r="J35" s="127"/>
      <c r="K35" s="127" t="str">
        <f t="shared" ref="K35:K37" si="15">K34</f>
        <v>NR</v>
      </c>
      <c r="L35" s="130"/>
      <c r="M35" s="111"/>
      <c r="N35" s="111"/>
      <c r="O35" s="111"/>
      <c r="P35" s="111"/>
      <c r="Q35" s="111"/>
      <c r="R35" s="111"/>
      <c r="S35" s="103" t="s">
        <v>549</v>
      </c>
      <c r="T35" s="103" t="s">
        <v>582</v>
      </c>
      <c r="AB35" s="103">
        <f>70-AB34</f>
        <v>33</v>
      </c>
      <c r="AC35" s="111"/>
      <c r="AD35" s="103" t="s">
        <v>498</v>
      </c>
      <c r="AE35" s="111"/>
      <c r="AF35" s="103" t="s">
        <v>498</v>
      </c>
      <c r="AG35" s="111"/>
      <c r="AH35" s="103" t="s">
        <v>498</v>
      </c>
      <c r="AI35" s="111"/>
      <c r="CB35" s="111" t="str">
        <f>CB34</f>
        <v>Phase 3 RCT</v>
      </c>
      <c r="CD35" s="103" t="s">
        <v>498</v>
      </c>
      <c r="CE35" s="111"/>
      <c r="CF35" s="103" t="s">
        <v>498</v>
      </c>
      <c r="CG35" s="103" t="s">
        <v>498</v>
      </c>
      <c r="CH35" s="103" t="s">
        <v>498</v>
      </c>
      <c r="CI35" s="103" t="s">
        <v>498</v>
      </c>
      <c r="CJ35" s="103" t="s">
        <v>498</v>
      </c>
      <c r="CK35" s="103" t="s">
        <v>498</v>
      </c>
      <c r="CL35" s="103" t="s">
        <v>498</v>
      </c>
      <c r="CY35" s="111"/>
      <c r="CZ35" s="103">
        <v>24</v>
      </c>
      <c r="DA35" s="111"/>
      <c r="DB35" s="103" t="s">
        <v>498</v>
      </c>
      <c r="DC35" s="103" t="s">
        <v>498</v>
      </c>
      <c r="DD35" s="103" t="s">
        <v>498</v>
      </c>
      <c r="DE35" s="103" t="s">
        <v>498</v>
      </c>
      <c r="DF35" s="103" t="s">
        <v>498</v>
      </c>
      <c r="DG35" s="103" t="s">
        <v>498</v>
      </c>
      <c r="DH35" s="103" t="s">
        <v>498</v>
      </c>
      <c r="EL35" s="103">
        <v>33</v>
      </c>
      <c r="EM35" s="103" t="s">
        <v>498</v>
      </c>
      <c r="EN35" s="103" t="s">
        <v>498</v>
      </c>
      <c r="EO35" s="103" t="s">
        <v>498</v>
      </c>
      <c r="EP35" s="103" t="s">
        <v>498</v>
      </c>
      <c r="EQ35" s="103" t="s">
        <v>498</v>
      </c>
      <c r="ER35" s="103" t="s">
        <v>498</v>
      </c>
      <c r="EU35" s="103" t="s">
        <v>498</v>
      </c>
      <c r="EV35" s="103" t="s">
        <v>498</v>
      </c>
      <c r="EW35" s="103" t="s">
        <v>498</v>
      </c>
      <c r="EX35" s="103" t="s">
        <v>498</v>
      </c>
    </row>
    <row r="36" spans="1:154" x14ac:dyDescent="0.3">
      <c r="A36" s="125"/>
      <c r="B36" s="111"/>
      <c r="C36" s="111" t="str">
        <f t="shared" si="14"/>
        <v>Original</v>
      </c>
      <c r="D36" s="140"/>
      <c r="E36" s="111"/>
      <c r="F36" s="111"/>
      <c r="G36" s="137"/>
      <c r="H36" s="111"/>
      <c r="I36" s="137"/>
      <c r="J36" s="127"/>
      <c r="K36" s="127" t="str">
        <f t="shared" si="15"/>
        <v>NR</v>
      </c>
      <c r="L36" s="130"/>
      <c r="M36" s="111"/>
      <c r="N36" s="111"/>
      <c r="O36" s="111"/>
      <c r="P36" s="111"/>
      <c r="Q36" s="111"/>
      <c r="R36" s="111"/>
      <c r="S36" s="103" t="s">
        <v>500</v>
      </c>
      <c r="T36" s="103" t="s">
        <v>500</v>
      </c>
      <c r="AB36" s="103" t="s">
        <v>500</v>
      </c>
      <c r="AC36" s="111"/>
      <c r="AD36" s="103" t="s">
        <v>500</v>
      </c>
      <c r="AE36" s="111"/>
      <c r="AF36" s="110" t="s">
        <v>500</v>
      </c>
      <c r="AG36" s="111"/>
      <c r="AH36" s="103" t="s">
        <v>500</v>
      </c>
      <c r="AI36" s="111"/>
      <c r="CB36" s="111" t="str">
        <f>CB35</f>
        <v>Phase 3 RCT</v>
      </c>
      <c r="CD36" s="103" t="s">
        <v>500</v>
      </c>
      <c r="CE36" s="111"/>
      <c r="CF36" s="103" t="s">
        <v>500</v>
      </c>
      <c r="CG36" s="103" t="s">
        <v>500</v>
      </c>
      <c r="CH36" s="103" t="s">
        <v>500</v>
      </c>
      <c r="CI36" s="103" t="s">
        <v>500</v>
      </c>
      <c r="CJ36" s="103" t="s">
        <v>500</v>
      </c>
      <c r="CK36" s="103" t="s">
        <v>500</v>
      </c>
      <c r="CL36" s="103" t="s">
        <v>500</v>
      </c>
      <c r="CY36" s="111"/>
      <c r="CZ36" s="103" t="s">
        <v>500</v>
      </c>
      <c r="DA36" s="111"/>
      <c r="DB36" s="103" t="s">
        <v>500</v>
      </c>
      <c r="DC36" s="103" t="s">
        <v>500</v>
      </c>
      <c r="DD36" s="103" t="s">
        <v>500</v>
      </c>
      <c r="DE36" s="103" t="s">
        <v>500</v>
      </c>
      <c r="DF36" s="103" t="s">
        <v>500</v>
      </c>
      <c r="DG36" s="103" t="s">
        <v>500</v>
      </c>
      <c r="DH36" s="103" t="s">
        <v>500</v>
      </c>
      <c r="EL36" s="103" t="s">
        <v>500</v>
      </c>
      <c r="EM36" s="103" t="s">
        <v>500</v>
      </c>
      <c r="EN36" s="103" t="s">
        <v>500</v>
      </c>
      <c r="EO36" s="103" t="s">
        <v>500</v>
      </c>
      <c r="EP36" s="103" t="s">
        <v>500</v>
      </c>
      <c r="EQ36" s="103" t="s">
        <v>500</v>
      </c>
      <c r="ER36" s="103" t="s">
        <v>500</v>
      </c>
      <c r="EU36" s="103" t="s">
        <v>500</v>
      </c>
      <c r="EV36" s="103" t="s">
        <v>500</v>
      </c>
      <c r="EW36" s="103" t="s">
        <v>500</v>
      </c>
      <c r="EX36" s="103" t="s">
        <v>500</v>
      </c>
    </row>
    <row r="37" spans="1:154" x14ac:dyDescent="0.3">
      <c r="A37" s="125"/>
      <c r="B37" s="112"/>
      <c r="C37" s="112" t="str">
        <f t="shared" si="14"/>
        <v>Original</v>
      </c>
      <c r="D37" s="141"/>
      <c r="E37" s="112"/>
      <c r="F37" s="112"/>
      <c r="G37" s="138"/>
      <c r="H37" s="112"/>
      <c r="I37" s="138"/>
      <c r="J37" s="128"/>
      <c r="K37" s="128" t="str">
        <f t="shared" si="15"/>
        <v>NR</v>
      </c>
      <c r="L37" s="131"/>
      <c r="M37" s="112"/>
      <c r="N37" s="112"/>
      <c r="O37" s="112"/>
      <c r="P37" s="112"/>
      <c r="Q37" s="112"/>
      <c r="R37" s="112"/>
      <c r="S37" s="103" t="s">
        <v>500</v>
      </c>
      <c r="T37" s="103" t="s">
        <v>500</v>
      </c>
      <c r="AB37" s="103" t="s">
        <v>500</v>
      </c>
      <c r="AC37" s="112"/>
      <c r="AD37" s="103" t="s">
        <v>500</v>
      </c>
      <c r="AE37" s="112"/>
      <c r="AF37" s="110" t="s">
        <v>500</v>
      </c>
      <c r="AG37" s="112"/>
      <c r="AH37" s="103" t="s">
        <v>500</v>
      </c>
      <c r="AI37" s="112"/>
      <c r="CB37" s="112" t="str">
        <f>CB36</f>
        <v>Phase 3 RCT</v>
      </c>
      <c r="CD37" s="103" t="s">
        <v>500</v>
      </c>
      <c r="CE37" s="112"/>
      <c r="CF37" s="103" t="s">
        <v>500</v>
      </c>
      <c r="CG37" s="103" t="s">
        <v>500</v>
      </c>
      <c r="CH37" s="103" t="s">
        <v>500</v>
      </c>
      <c r="CI37" s="103" t="s">
        <v>500</v>
      </c>
      <c r="CJ37" s="103" t="s">
        <v>500</v>
      </c>
      <c r="CK37" s="103" t="s">
        <v>500</v>
      </c>
      <c r="CL37" s="103" t="s">
        <v>500</v>
      </c>
      <c r="CY37" s="112"/>
      <c r="CZ37" s="103" t="s">
        <v>500</v>
      </c>
      <c r="DA37" s="112"/>
      <c r="DB37" s="103" t="s">
        <v>500</v>
      </c>
      <c r="DC37" s="103" t="s">
        <v>500</v>
      </c>
      <c r="DD37" s="103" t="s">
        <v>500</v>
      </c>
      <c r="DE37" s="103" t="s">
        <v>500</v>
      </c>
      <c r="DF37" s="103" t="s">
        <v>500</v>
      </c>
      <c r="DG37" s="103" t="s">
        <v>500</v>
      </c>
      <c r="DH37" s="103" t="s">
        <v>500</v>
      </c>
      <c r="EL37" s="103" t="s">
        <v>500</v>
      </c>
      <c r="EM37" s="103" t="s">
        <v>500</v>
      </c>
      <c r="EN37" s="103" t="s">
        <v>500</v>
      </c>
      <c r="EO37" s="103" t="s">
        <v>500</v>
      </c>
      <c r="EP37" s="103" t="s">
        <v>500</v>
      </c>
      <c r="EQ37" s="103" t="s">
        <v>500</v>
      </c>
      <c r="ER37" s="103" t="s">
        <v>500</v>
      </c>
      <c r="EU37" s="103" t="s">
        <v>500</v>
      </c>
      <c r="EV37" s="103" t="s">
        <v>500</v>
      </c>
      <c r="EW37" s="103" t="s">
        <v>500</v>
      </c>
      <c r="EX37" s="103" t="s">
        <v>500</v>
      </c>
    </row>
  </sheetData>
  <mergeCells count="208">
    <mergeCell ref="CY34:CY37"/>
    <mergeCell ref="DA34:DA37"/>
    <mergeCell ref="CY22:CY25"/>
    <mergeCell ref="DA22:DA25"/>
    <mergeCell ref="CY26:CY29"/>
    <mergeCell ref="DA26:DA29"/>
    <mergeCell ref="CY30:CY33"/>
    <mergeCell ref="DA30:DA33"/>
    <mergeCell ref="CB22:CB25"/>
    <mergeCell ref="CB26:CB29"/>
    <mergeCell ref="CB30:CB33"/>
    <mergeCell ref="CB34:CB37"/>
    <mergeCell ref="CE22:CE25"/>
    <mergeCell ref="CE26:CE29"/>
    <mergeCell ref="CE30:CE33"/>
    <mergeCell ref="CE34:CE37"/>
    <mergeCell ref="AI30:AI33"/>
    <mergeCell ref="AC34:AC37"/>
    <mergeCell ref="AE34:AE37"/>
    <mergeCell ref="AG34:AG37"/>
    <mergeCell ref="AI34:AI37"/>
    <mergeCell ref="AI22:AI25"/>
    <mergeCell ref="AC26:AC29"/>
    <mergeCell ref="AE26:AE29"/>
    <mergeCell ref="AG26:AG29"/>
    <mergeCell ref="AI26:AI29"/>
    <mergeCell ref="Q34:Q37"/>
    <mergeCell ref="R34:R37"/>
    <mergeCell ref="AC22:AC25"/>
    <mergeCell ref="AE22:AE25"/>
    <mergeCell ref="AG22:AG25"/>
    <mergeCell ref="AC30:AC33"/>
    <mergeCell ref="AE30:AE33"/>
    <mergeCell ref="AG30:AG33"/>
    <mergeCell ref="L34:L37"/>
    <mergeCell ref="M34:M37"/>
    <mergeCell ref="N34:N37"/>
    <mergeCell ref="O34:O37"/>
    <mergeCell ref="P34:P37"/>
    <mergeCell ref="N30:N33"/>
    <mergeCell ref="O30:O33"/>
    <mergeCell ref="P30:P33"/>
    <mergeCell ref="Q30:Q33"/>
    <mergeCell ref="R30:R33"/>
    <mergeCell ref="O26:O29"/>
    <mergeCell ref="P26:P29"/>
    <mergeCell ref="Q26:Q29"/>
    <mergeCell ref="R26:R29"/>
    <mergeCell ref="G34:G37"/>
    <mergeCell ref="H34:H37"/>
    <mergeCell ref="I34:I37"/>
    <mergeCell ref="J34:J37"/>
    <mergeCell ref="K34:K37"/>
    <mergeCell ref="A34:A37"/>
    <mergeCell ref="B34:B37"/>
    <mergeCell ref="C34:C37"/>
    <mergeCell ref="E34:E37"/>
    <mergeCell ref="F34:F37"/>
    <mergeCell ref="A30:A33"/>
    <mergeCell ref="B30:B33"/>
    <mergeCell ref="C30:C33"/>
    <mergeCell ref="E30:E33"/>
    <mergeCell ref="F30:F33"/>
    <mergeCell ref="G30:G33"/>
    <mergeCell ref="H30:H33"/>
    <mergeCell ref="I30:I33"/>
    <mergeCell ref="J30:J33"/>
    <mergeCell ref="K30:K33"/>
    <mergeCell ref="L30:L33"/>
    <mergeCell ref="M30:M33"/>
    <mergeCell ref="P22:P25"/>
    <mergeCell ref="Q22:Q25"/>
    <mergeCell ref="R22:R25"/>
    <mergeCell ref="A26:A29"/>
    <mergeCell ref="B26:B29"/>
    <mergeCell ref="C26:C29"/>
    <mergeCell ref="E26:E29"/>
    <mergeCell ref="F26:F29"/>
    <mergeCell ref="G26:G29"/>
    <mergeCell ref="H26:H29"/>
    <mergeCell ref="I26:I29"/>
    <mergeCell ref="J26:J29"/>
    <mergeCell ref="K26:K29"/>
    <mergeCell ref="L26:L29"/>
    <mergeCell ref="M26:M29"/>
    <mergeCell ref="N26:N29"/>
    <mergeCell ref="K22:K25"/>
    <mergeCell ref="L22:L25"/>
    <mergeCell ref="M22:M25"/>
    <mergeCell ref="N22:N25"/>
    <mergeCell ref="O22:O25"/>
    <mergeCell ref="F22:F25"/>
    <mergeCell ref="G22:G25"/>
    <mergeCell ref="H22:H25"/>
    <mergeCell ref="I22:I25"/>
    <mergeCell ref="J22:J25"/>
    <mergeCell ref="A6:A9"/>
    <mergeCell ref="B6:B9"/>
    <mergeCell ref="C6:C9"/>
    <mergeCell ref="E6:E9"/>
    <mergeCell ref="A22:A25"/>
    <mergeCell ref="B22:B25"/>
    <mergeCell ref="C22:C25"/>
    <mergeCell ref="E22:E25"/>
    <mergeCell ref="J6:J9"/>
    <mergeCell ref="G10:G13"/>
    <mergeCell ref="H10:H13"/>
    <mergeCell ref="I10:I13"/>
    <mergeCell ref="F6:F9"/>
    <mergeCell ref="G6:G9"/>
    <mergeCell ref="H6:H9"/>
    <mergeCell ref="I6:I9"/>
    <mergeCell ref="A10:A13"/>
    <mergeCell ref="B10:B13"/>
    <mergeCell ref="C10:C13"/>
    <mergeCell ref="G18:G21"/>
    <mergeCell ref="K14:K17"/>
    <mergeCell ref="G14:G17"/>
    <mergeCell ref="H14:H17"/>
    <mergeCell ref="I14:I17"/>
    <mergeCell ref="A18:A21"/>
    <mergeCell ref="B18:B21"/>
    <mergeCell ref="C18:C21"/>
    <mergeCell ref="E18:E21"/>
    <mergeCell ref="F18:F21"/>
    <mergeCell ref="J14:J17"/>
    <mergeCell ref="Q6:Q9"/>
    <mergeCell ref="R6:R9"/>
    <mergeCell ref="E10:E13"/>
    <mergeCell ref="F10:F13"/>
    <mergeCell ref="A14:A17"/>
    <mergeCell ref="B14:B17"/>
    <mergeCell ref="C14:C17"/>
    <mergeCell ref="E14:E17"/>
    <mergeCell ref="F14:F17"/>
    <mergeCell ref="K6:K9"/>
    <mergeCell ref="Q14:Q17"/>
    <mergeCell ref="R14:R17"/>
    <mergeCell ref="J10:J13"/>
    <mergeCell ref="K10:K13"/>
    <mergeCell ref="L10:L13"/>
    <mergeCell ref="M10:M13"/>
    <mergeCell ref="M6:M9"/>
    <mergeCell ref="N6:N9"/>
    <mergeCell ref="O6:O9"/>
    <mergeCell ref="P6:P9"/>
    <mergeCell ref="L6:L9"/>
    <mergeCell ref="L14:L17"/>
    <mergeCell ref="M14:M17"/>
    <mergeCell ref="N14:N17"/>
    <mergeCell ref="N10:N13"/>
    <mergeCell ref="O10:O13"/>
    <mergeCell ref="P10:P13"/>
    <mergeCell ref="Q10:Q13"/>
    <mergeCell ref="P18:P21"/>
    <mergeCell ref="Q18:Q21"/>
    <mergeCell ref="R18:R21"/>
    <mergeCell ref="R10:R13"/>
    <mergeCell ref="N18:N21"/>
    <mergeCell ref="O18:O21"/>
    <mergeCell ref="CY18:CY21"/>
    <mergeCell ref="DA18:DA21"/>
    <mergeCell ref="CY6:CY9"/>
    <mergeCell ref="DA6:DA9"/>
    <mergeCell ref="CY10:CY13"/>
    <mergeCell ref="DA10:DA13"/>
    <mergeCell ref="CY14:CY17"/>
    <mergeCell ref="DA14:DA17"/>
    <mergeCell ref="AC10:AC13"/>
    <mergeCell ref="AE10:AE13"/>
    <mergeCell ref="AG10:AG13"/>
    <mergeCell ref="AI10:AI13"/>
    <mergeCell ref="AC14:AC17"/>
    <mergeCell ref="AE14:AE17"/>
    <mergeCell ref="AG14:AG17"/>
    <mergeCell ref="AI14:AI17"/>
    <mergeCell ref="CE6:CE9"/>
    <mergeCell ref="CE10:CE13"/>
    <mergeCell ref="CE14:CE17"/>
    <mergeCell ref="AG6:AG9"/>
    <mergeCell ref="AC6:AC9"/>
    <mergeCell ref="AE6:AE9"/>
    <mergeCell ref="AC18:AC21"/>
    <mergeCell ref="AE18:AE21"/>
    <mergeCell ref="D6:D9"/>
    <mergeCell ref="D10:D13"/>
    <mergeCell ref="D14:D17"/>
    <mergeCell ref="D18:D21"/>
    <mergeCell ref="D22:D25"/>
    <mergeCell ref="D26:D29"/>
    <mergeCell ref="D30:D33"/>
    <mergeCell ref="D34:D37"/>
    <mergeCell ref="CE18:CE21"/>
    <mergeCell ref="AI6:AI9"/>
    <mergeCell ref="AI18:AI21"/>
    <mergeCell ref="CB6:CB9"/>
    <mergeCell ref="CB10:CB13"/>
    <mergeCell ref="CB14:CB17"/>
    <mergeCell ref="CB18:CB21"/>
    <mergeCell ref="AG18:AG21"/>
    <mergeCell ref="H18:H21"/>
    <mergeCell ref="I18:I21"/>
    <mergeCell ref="J18:J21"/>
    <mergeCell ref="K18:K21"/>
    <mergeCell ref="L18:L21"/>
    <mergeCell ref="M18:M21"/>
    <mergeCell ref="O14:O17"/>
    <mergeCell ref="P14:P17"/>
  </mergeCells>
  <phoneticPr fontId="20" type="noConversion"/>
  <conditionalFormatting sqref="A30:A37">
    <cfRule type="cellIs" dxfId="28" priority="71" operator="equal">
      <formula>"NA"</formula>
    </cfRule>
  </conditionalFormatting>
  <conditionalFormatting sqref="A6:C13">
    <cfRule type="cellIs" dxfId="27" priority="126" operator="equal">
      <formula>"NA"</formula>
    </cfRule>
  </conditionalFormatting>
  <conditionalFormatting sqref="A10:J37">
    <cfRule type="cellIs" dxfId="26" priority="73" operator="equal">
      <formula>"NA"</formula>
    </cfRule>
  </conditionalFormatting>
  <conditionalFormatting sqref="D6:E9">
    <cfRule type="cellIs" dxfId="25" priority="1" operator="equal">
      <formula>"NA"</formula>
    </cfRule>
  </conditionalFormatting>
  <conditionalFormatting sqref="F6:J13">
    <cfRule type="cellIs" dxfId="24" priority="128" operator="equal">
      <formula>"NA"</formula>
    </cfRule>
  </conditionalFormatting>
  <conditionalFormatting sqref="F26:J37">
    <cfRule type="cellIs" dxfId="23" priority="72" operator="equal">
      <formula>"NA"</formula>
    </cfRule>
  </conditionalFormatting>
  <conditionalFormatting sqref="K6:T37">
    <cfRule type="cellIs" dxfId="22" priority="66" operator="equal">
      <formula>"NA"</formula>
    </cfRule>
  </conditionalFormatting>
  <conditionalFormatting sqref="L22:P37">
    <cfRule type="cellIs" dxfId="21" priority="77" operator="equal">
      <formula>"NA"</formula>
    </cfRule>
  </conditionalFormatting>
  <conditionalFormatting sqref="Q30:T37">
    <cfRule type="cellIs" dxfId="20" priority="78" operator="equal">
      <formula>"NA"</formula>
    </cfRule>
  </conditionalFormatting>
  <conditionalFormatting sqref="AB6:AC17">
    <cfRule type="cellIs" dxfId="19" priority="115" operator="equal">
      <formula>"NA"</formula>
    </cfRule>
  </conditionalFormatting>
  <conditionalFormatting sqref="AB26:AE37">
    <cfRule type="cellIs" dxfId="18" priority="52" operator="equal">
      <formula>"NA"</formula>
    </cfRule>
  </conditionalFormatting>
  <conditionalFormatting sqref="AB18:AI37">
    <cfRule type="cellIs" dxfId="17" priority="65" operator="equal">
      <formula>"NA"</formula>
    </cfRule>
  </conditionalFormatting>
  <conditionalFormatting sqref="AD22:AE37">
    <cfRule type="cellIs" dxfId="16" priority="64" operator="equal">
      <formula>"NA"</formula>
    </cfRule>
  </conditionalFormatting>
  <conditionalFormatting sqref="AD6:AH13">
    <cfRule type="cellIs" dxfId="15" priority="112" operator="equal">
      <formula>"NA"</formula>
    </cfRule>
  </conditionalFormatting>
  <conditionalFormatting sqref="AF34:AF35">
    <cfRule type="cellIs" dxfId="14" priority="58" operator="equal">
      <formula>"NA"</formula>
    </cfRule>
  </conditionalFormatting>
  <conditionalFormatting sqref="AG22:AH37">
    <cfRule type="cellIs" dxfId="13" priority="53" operator="equal">
      <formula>"NA"</formula>
    </cfRule>
  </conditionalFormatting>
  <conditionalFormatting sqref="AI6:AI9 AD10:AI17">
    <cfRule type="cellIs" dxfId="12" priority="119" operator="equal">
      <formula>"NA"</formula>
    </cfRule>
  </conditionalFormatting>
  <conditionalFormatting sqref="CB6:CB37">
    <cfRule type="cellIs" dxfId="11" priority="45" operator="equal">
      <formula>"NA"</formula>
    </cfRule>
  </conditionalFormatting>
  <conditionalFormatting sqref="CD26:CD27">
    <cfRule type="cellIs" dxfId="10" priority="40" operator="equal">
      <formula>"NA"</formula>
    </cfRule>
  </conditionalFormatting>
  <conditionalFormatting sqref="CD30:CD31">
    <cfRule type="cellIs" dxfId="9" priority="34" operator="equal">
      <formula>"NA"</formula>
    </cfRule>
  </conditionalFormatting>
  <conditionalFormatting sqref="CD6:CL37">
    <cfRule type="cellIs" dxfId="8" priority="44" operator="equal">
      <formula>"NA"</formula>
    </cfRule>
  </conditionalFormatting>
  <conditionalFormatting sqref="CE10:CL13">
    <cfRule type="cellIs" dxfId="7" priority="106" operator="equal">
      <formula>"NA"</formula>
    </cfRule>
  </conditionalFormatting>
  <conditionalFormatting sqref="CE26:CL37">
    <cfRule type="cellIs" dxfId="6" priority="35" operator="equal">
      <formula>"NA"</formula>
    </cfRule>
  </conditionalFormatting>
  <conditionalFormatting sqref="CY6:DH37">
    <cfRule type="cellIs" dxfId="5" priority="18" operator="equal">
      <formula>"NA"</formula>
    </cfRule>
  </conditionalFormatting>
  <conditionalFormatting sqref="EL26:EQ27">
    <cfRule type="cellIs" dxfId="4" priority="11" operator="equal">
      <formula>"NA"</formula>
    </cfRule>
  </conditionalFormatting>
  <conditionalFormatting sqref="EL30:EQ31">
    <cfRule type="cellIs" dxfId="3" priority="5" operator="equal">
      <formula>"NA"</formula>
    </cfRule>
  </conditionalFormatting>
  <conditionalFormatting sqref="EL6:ER37">
    <cfRule type="cellIs" dxfId="2" priority="17" operator="equal">
      <formula>"NA"</formula>
    </cfRule>
  </conditionalFormatting>
  <conditionalFormatting sqref="EU26:EU37">
    <cfRule type="cellIs" dxfId="1" priority="2" operator="equal">
      <formula>"NA"</formula>
    </cfRule>
  </conditionalFormatting>
  <conditionalFormatting sqref="EU6:EX37">
    <cfRule type="cellIs" dxfId="0" priority="4" operator="equal">
      <formula>"NA"</formula>
    </cfRule>
  </conditionalFormatting>
  <dataValidations count="5">
    <dataValidation allowBlank="1" showErrorMessage="1" sqref="FJ5:FK5" xr:uid="{DC1ACB79-189F-4F5A-9F97-B76C3DE0E8C0}"/>
    <dataValidation type="list" allowBlank="1" showInputMessage="1" showErrorMessage="1" sqref="C6:C37" xr:uid="{1D5A48AF-77FF-4D04-881C-EA04868E1B23}">
      <formula1>"Original, Subgroup, Original &amp; Update"</formula1>
    </dataValidation>
    <dataValidation type="list" allowBlank="1" showInputMessage="1" showErrorMessage="1" sqref="F6:F37" xr:uid="{9D9D8544-1ACB-48C6-82AB-6582ACBBB8AC}">
      <formula1>"Clinical, Quality of Life, Economic, Real-world Evidence"</formula1>
    </dataValidation>
    <dataValidation type="list" allowBlank="1" showInputMessage="1" showErrorMessage="1" sqref="Q6:Q37" xr:uid="{E7231F0D-06C0-4356-8379-9DA6E01EB727}">
      <formula1>"1 Line, 1+ Line, 2 Line, 2+ Line, 3+ Line, 3 Line, Adjuvant/Neoadjuvant, NR"</formula1>
    </dataValidation>
    <dataValidation type="list" allowBlank="1" showInputMessage="1" showErrorMessage="1" promptTitle="Drop-down list not exhaustive" sqref="CB6:CB37" xr:uid="{0792C7C0-7EC9-4FFC-99F2-92A14112671F}">
      <formula1>"Phase 1/2 RCT, Phase 2 RCT, Phase 2/3 RCT, Phase 3 RCT, Phase NR RCT, Phase 1 Single-arm, Phase 1/2 Single-arm, Phase 2 Single-arm, Phase 2/3 Single-arm, Phase 3 Single-arm, Phase NR Single-arm, Phase 1 Non-RCT, Phase 1/2 Non-RCT, Phase 2 Non-RCT"</formula1>
    </dataValidation>
  </dataValidations>
  <hyperlinks>
    <hyperlink ref="L6" r:id="rId1" xr:uid="{A1D26E61-6517-4BAB-AE97-F1401453FEFE}"/>
    <hyperlink ref="L10" r:id="rId2" xr:uid="{A3611245-6D9D-4F6A-9C37-B7475D9614DA}"/>
    <hyperlink ref="L14" r:id="rId3" xr:uid="{BF486F06-8818-4935-84C1-5569A2CDA2A6}"/>
    <hyperlink ref="L18" r:id="rId4" xr:uid="{DE2EFC63-04E8-425C-969B-8FBD031C35E9}"/>
    <hyperlink ref="L22" r:id="rId5" xr:uid="{40882BF4-255E-435C-8103-2972E18BB98F}"/>
    <hyperlink ref="L26" r:id="rId6" xr:uid="{03CE0D12-E8FC-4FA6-ADBE-ED4C19E76F89}"/>
    <hyperlink ref="L30" r:id="rId7" xr:uid="{D829B1CB-45BE-4EFE-8A43-B25DDB47B35C}"/>
    <hyperlink ref="L34" r:id="rId8" xr:uid="{E0286F66-E00E-4F88-8D19-5CDF4894B895}"/>
  </hyperlinks>
  <pageMargins left="0.7" right="0.7" top="0.75" bottom="0.75" header="0.3" footer="0.3"/>
  <pageSetup paperSize="0" orientation="portrait" horizontalDpi="0" verticalDpi="0" copies="0"/>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2023-05-01T16:45:08Z</dcterms:modified>
</cp:coreProperties>
</file>