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C:\Users\sachinr\Downloads\Testing_Env\"/>
    </mc:Choice>
  </mc:AlternateContent>
  <xr:revisionPtr revIDLastSave="0" documentId="13_ncr:1_{F86727AF-4C74-40D1-8A5F-9603C08ED48B}" xr6:coauthVersionLast="47" xr6:coauthVersionMax="47" xr10:uidLastSave="{00000000-0000-0000-0000-000000000000}"/>
  <bookViews>
    <workbookView xWindow="-108" yWindow="-108" windowWidth="23256" windowHeight="12720" xr2:uid="{0C82C951-7335-4C04-9C18-9DED206E5ADC}"/>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65" i="1" l="1"/>
  <c r="C63" i="1"/>
  <c r="C61" i="1"/>
  <c r="C59" i="1"/>
  <c r="C57" i="1"/>
  <c r="C55" i="1"/>
  <c r="C53" i="1"/>
  <c r="C51" i="1"/>
  <c r="C49" i="1"/>
  <c r="C47" i="1"/>
  <c r="C45" i="1"/>
  <c r="C43" i="1"/>
  <c r="C41" i="1"/>
  <c r="C39" i="1"/>
  <c r="C37" i="1"/>
  <c r="C35" i="1"/>
  <c r="C33" i="1"/>
  <c r="C31" i="1"/>
  <c r="C29" i="1"/>
  <c r="C27" i="1"/>
  <c r="C25" i="1"/>
  <c r="C23" i="1"/>
  <c r="AA21" i="1"/>
  <c r="AA20" i="1"/>
  <c r="AB20" i="1" s="1"/>
  <c r="Z20" i="1"/>
  <c r="V20" i="1"/>
  <c r="X20" i="1" s="1"/>
  <c r="AA19" i="1"/>
  <c r="AA18" i="1"/>
  <c r="Z18" i="1"/>
  <c r="V18" i="1"/>
  <c r="V16" i="1"/>
  <c r="BG15" i="1"/>
  <c r="BE15" i="1"/>
  <c r="AA15" i="1"/>
  <c r="BG14" i="1"/>
  <c r="BE14" i="1"/>
  <c r="AA14" i="1"/>
  <c r="Z14" i="1"/>
  <c r="V14" i="1"/>
  <c r="X14" i="1" s="1"/>
  <c r="AO12" i="1"/>
  <c r="V12" i="1"/>
  <c r="AO10" i="1"/>
  <c r="V10" i="1"/>
  <c r="AO8" i="1"/>
  <c r="V8" i="1"/>
  <c r="AO6" i="1"/>
  <c r="V6" i="1"/>
  <c r="AB14" i="1" l="1"/>
  <c r="AB18"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Ed Kim</author>
    <author>Junhan Liu</author>
    <author>bach-</author>
    <author>Chen He</author>
    <author>Microsoft Office User</author>
    <author>mihae</author>
    <author>khoin</author>
    <author>Joshua Roccamo</author>
  </authors>
  <commentList>
    <comment ref="I5" authorId="0" shapeId="0" xr:uid="{8F29E2DB-64DE-4BA9-A4AD-BF9CB448D8E7}">
      <text>
        <r>
          <rPr>
            <sz val="11"/>
            <color theme="1"/>
            <rFont val="Arial"/>
            <family val="2"/>
          </rPr>
          <t>Ed Kim:
Last Name, rest of the name in any form.
Ex) Kim, E
Kim, Edward
Kim Edward Moon
Kim, EM</t>
        </r>
      </text>
    </comment>
    <comment ref="AC5" authorId="1" shapeId="0" xr:uid="{622EEC44-49BD-4C77-B29F-185AF03330CA}">
      <text>
        <r>
          <rPr>
            <b/>
            <sz val="9"/>
            <color rgb="FF000000"/>
            <rFont val="Tahoma"/>
            <family val="2"/>
          </rPr>
          <t>Ed Kim:</t>
        </r>
        <r>
          <rPr>
            <sz val="9"/>
            <color rgb="FF000000"/>
            <rFont val="Tahoma"/>
            <family val="2"/>
          </rPr>
          <t xml:space="preserve">
</t>
        </r>
        <r>
          <rPr>
            <sz val="9"/>
            <color rgb="FF000000"/>
            <rFont val="Tahoma"/>
            <family val="2"/>
          </rPr>
          <t>Dropdown menu limit reached. Analysts will refer to a separate table with the options to choose from</t>
        </r>
      </text>
    </comment>
    <comment ref="BD5" authorId="0" shapeId="0" xr:uid="{64C5531F-AC01-4018-91AF-99422E8DD219}">
      <text>
        <r>
          <rPr>
            <sz val="11"/>
            <color theme="1"/>
            <rFont val="Arial"/>
            <family val="2"/>
          </rPr>
          <t>Ed Kim:
Safety N for Grade 3-4 AEs (per arm) to Safety N</t>
        </r>
      </text>
    </comment>
    <comment ref="BV5" authorId="1" shapeId="0" xr:uid="{71E9B96A-8EB3-45C0-B710-C2B37B2A5A54}">
      <text>
        <r>
          <rPr>
            <b/>
            <sz val="9"/>
            <color rgb="FF000000"/>
            <rFont val="Tahoma"/>
            <family val="2"/>
          </rPr>
          <t>Ed Kim:</t>
        </r>
        <r>
          <rPr>
            <sz val="9"/>
            <color rgb="FF000000"/>
            <rFont val="Tahoma"/>
            <family val="2"/>
          </rPr>
          <t xml:space="preserve">
</t>
        </r>
        <r>
          <rPr>
            <sz val="9"/>
            <color rgb="FF000000"/>
            <rFont val="Tahoma"/>
            <family val="2"/>
          </rPr>
          <t>Cost, QALY or Lys, ICER</t>
        </r>
      </text>
    </comment>
    <comment ref="DN5" authorId="0" shapeId="0" xr:uid="{059B299B-D161-4DCE-8FBB-10D14E38AB24}">
      <text>
        <r>
          <rPr>
            <sz val="11"/>
            <color theme="1"/>
            <rFont val="Arial"/>
            <family val="2"/>
          </rPr>
          <t>Ed Kim:
Safety N for Grade 3-4 AEs (per arm) to Safety N</t>
        </r>
      </text>
    </comment>
    <comment ref="A6" authorId="2" shapeId="0" xr:uid="{0764E67E-AD9C-42D6-AC2A-368106BAFE3A}">
      <text>
        <r>
          <rPr>
            <b/>
            <sz val="9"/>
            <color indexed="81"/>
            <rFont val="Tahoma"/>
            <charset val="1"/>
          </rPr>
          <t>Junhan Liu:</t>
        </r>
        <r>
          <rPr>
            <sz val="9"/>
            <color indexed="81"/>
            <rFont val="Tahoma"/>
            <charset val="1"/>
          </rPr>
          <t xml:space="preserve">
new studies extracted from ICER 2016 NMA report</t>
        </r>
      </text>
    </comment>
    <comment ref="AM6" authorId="2" shapeId="0" xr:uid="{58B51EAF-BF22-467D-BDCB-2A0E64CC8DE6}">
      <text>
        <r>
          <rPr>
            <b/>
            <sz val="9"/>
            <color indexed="81"/>
            <rFont val="Tahoma"/>
            <charset val="1"/>
          </rPr>
          <t>Junhan Liu:</t>
        </r>
        <r>
          <rPr>
            <sz val="9"/>
            <color indexed="81"/>
            <rFont val="Tahoma"/>
            <charset val="1"/>
          </rPr>
          <t xml:space="preserve">
TTP
</t>
        </r>
      </text>
    </comment>
    <comment ref="AQ6" authorId="2" shapeId="0" xr:uid="{46028F4F-C76F-4400-BBDF-CA11C5DDD1E4}">
      <text>
        <r>
          <rPr>
            <b/>
            <sz val="9"/>
            <color indexed="81"/>
            <rFont val="Tahoma"/>
            <charset val="1"/>
          </rPr>
          <t>Junhan Liu:</t>
        </r>
        <r>
          <rPr>
            <sz val="9"/>
            <color indexed="81"/>
            <rFont val="Tahoma"/>
            <charset val="1"/>
          </rPr>
          <t xml:space="preserve">
LiveNMA bug only allows studies with all these columns filled</t>
        </r>
      </text>
    </comment>
    <comment ref="AR6" authorId="2" shapeId="0" xr:uid="{1427DDAC-9A89-43F8-A10F-8858DBD72282}">
      <text>
        <r>
          <rPr>
            <b/>
            <sz val="9"/>
            <color indexed="81"/>
            <rFont val="Tahoma"/>
            <charset val="1"/>
          </rPr>
          <t>Junhan Liu:</t>
        </r>
        <r>
          <rPr>
            <sz val="9"/>
            <color indexed="81"/>
            <rFont val="Tahoma"/>
            <charset val="1"/>
          </rPr>
          <t xml:space="preserve">
LiveNMA bug only allows studies with all these columns filled</t>
        </r>
      </text>
    </comment>
    <comment ref="AS6" authorId="2" shapeId="0" xr:uid="{E132B8DD-36F0-45A4-AD09-886A982A3C13}">
      <text>
        <r>
          <rPr>
            <b/>
            <sz val="9"/>
            <color indexed="81"/>
            <rFont val="Tahoma"/>
            <charset val="1"/>
          </rPr>
          <t>Junhan Liu:</t>
        </r>
        <r>
          <rPr>
            <sz val="9"/>
            <color indexed="81"/>
            <rFont val="Tahoma"/>
            <charset val="1"/>
          </rPr>
          <t xml:space="preserve">
inverted </t>
        </r>
      </text>
    </comment>
    <comment ref="AT6" authorId="2" shapeId="0" xr:uid="{B25C00AC-CE96-4938-A4D0-9B3F3029121F}">
      <text>
        <r>
          <rPr>
            <b/>
            <sz val="9"/>
            <color indexed="81"/>
            <rFont val="Tahoma"/>
            <charset val="1"/>
          </rPr>
          <t>Junhan Liu:</t>
        </r>
        <r>
          <rPr>
            <sz val="9"/>
            <color indexed="81"/>
            <rFont val="Tahoma"/>
            <charset val="1"/>
          </rPr>
          <t xml:space="preserve">
inverted</t>
        </r>
      </text>
    </comment>
    <comment ref="AU6" authorId="2" shapeId="0" xr:uid="{82E36E8A-E001-4424-A802-FB8DDDBC5E16}">
      <text>
        <r>
          <rPr>
            <b/>
            <sz val="9"/>
            <color indexed="81"/>
            <rFont val="Tahoma"/>
            <charset val="1"/>
          </rPr>
          <t>Junhan Liu:</t>
        </r>
        <r>
          <rPr>
            <sz val="9"/>
            <color indexed="81"/>
            <rFont val="Tahoma"/>
            <charset val="1"/>
          </rPr>
          <t xml:space="preserve">
inverted</t>
        </r>
      </text>
    </comment>
    <comment ref="AQ7" authorId="2" shapeId="0" xr:uid="{0B7141F7-CC2A-421D-B9DA-8F250BECE0E9}">
      <text>
        <r>
          <rPr>
            <b/>
            <sz val="9"/>
            <color indexed="81"/>
            <rFont val="Tahoma"/>
            <charset val="1"/>
          </rPr>
          <t>Junhan Liu:</t>
        </r>
        <r>
          <rPr>
            <sz val="9"/>
            <color indexed="81"/>
            <rFont val="Tahoma"/>
            <charset val="1"/>
          </rPr>
          <t xml:space="preserve">
LiveNMA bug only allows studies with all these columns filled</t>
        </r>
      </text>
    </comment>
    <comment ref="AR7" authorId="2" shapeId="0" xr:uid="{C9C43C89-5450-4504-BA81-A78B1B3BD155}">
      <text>
        <r>
          <rPr>
            <b/>
            <sz val="9"/>
            <color indexed="81"/>
            <rFont val="Tahoma"/>
            <charset val="1"/>
          </rPr>
          <t>Junhan Liu:</t>
        </r>
        <r>
          <rPr>
            <sz val="9"/>
            <color indexed="81"/>
            <rFont val="Tahoma"/>
            <charset val="1"/>
          </rPr>
          <t xml:space="preserve">
LiveNMA bug only allows studies with all these columns filled</t>
        </r>
      </text>
    </comment>
    <comment ref="A8" authorId="2" shapeId="0" xr:uid="{8AD36CB5-6070-4A9E-BEEB-5F7EB3106577}">
      <text>
        <r>
          <rPr>
            <b/>
            <sz val="9"/>
            <color indexed="81"/>
            <rFont val="Tahoma"/>
            <charset val="1"/>
          </rPr>
          <t>Junhan Liu:</t>
        </r>
        <r>
          <rPr>
            <sz val="9"/>
            <color indexed="81"/>
            <rFont val="Tahoma"/>
            <charset val="1"/>
          </rPr>
          <t xml:space="preserve">
new studies extracted from ICER 2016 NMA report</t>
        </r>
      </text>
    </comment>
    <comment ref="AM8" authorId="2" shapeId="0" xr:uid="{9C666CF0-9E5E-4D6E-902B-080C0AE1CE77}">
      <text>
        <r>
          <rPr>
            <b/>
            <sz val="9"/>
            <color indexed="81"/>
            <rFont val="Tahoma"/>
            <charset val="1"/>
          </rPr>
          <t>Junhan Liu:</t>
        </r>
        <r>
          <rPr>
            <sz val="9"/>
            <color indexed="81"/>
            <rFont val="Tahoma"/>
            <charset val="1"/>
          </rPr>
          <t xml:space="preserve">
TTP
</t>
        </r>
      </text>
    </comment>
    <comment ref="AQ8" authorId="2" shapeId="0" xr:uid="{F7643AEA-1FEA-4F6B-9ADD-3D77E6648E30}">
      <text>
        <r>
          <rPr>
            <b/>
            <sz val="9"/>
            <color indexed="81"/>
            <rFont val="Tahoma"/>
            <charset val="1"/>
          </rPr>
          <t>Junhan Liu:</t>
        </r>
        <r>
          <rPr>
            <sz val="9"/>
            <color indexed="81"/>
            <rFont val="Tahoma"/>
            <charset val="1"/>
          </rPr>
          <t xml:space="preserve">
LiveNMA bug only allows studies with all these columns filled</t>
        </r>
      </text>
    </comment>
    <comment ref="AR8" authorId="2" shapeId="0" xr:uid="{A10A37F3-6C4F-484B-A52B-474CBAE64F30}">
      <text>
        <r>
          <rPr>
            <b/>
            <sz val="9"/>
            <color indexed="81"/>
            <rFont val="Tahoma"/>
            <charset val="1"/>
          </rPr>
          <t>Junhan Liu:</t>
        </r>
        <r>
          <rPr>
            <sz val="9"/>
            <color indexed="81"/>
            <rFont val="Tahoma"/>
            <charset val="1"/>
          </rPr>
          <t xml:space="preserve">
LiveNMA bug only allows studies with all these columns filled</t>
        </r>
      </text>
    </comment>
    <comment ref="AQ9" authorId="2" shapeId="0" xr:uid="{24FA3736-09A6-4734-A473-57D886EEE0DF}">
      <text>
        <r>
          <rPr>
            <b/>
            <sz val="9"/>
            <color indexed="81"/>
            <rFont val="Tahoma"/>
            <charset val="1"/>
          </rPr>
          <t>Junhan Liu:</t>
        </r>
        <r>
          <rPr>
            <sz val="9"/>
            <color indexed="81"/>
            <rFont val="Tahoma"/>
            <charset val="1"/>
          </rPr>
          <t xml:space="preserve">
LiveNMA bug only allows studies with all these columns filled</t>
        </r>
      </text>
    </comment>
    <comment ref="AR9" authorId="2" shapeId="0" xr:uid="{81DB775D-4E27-4D02-85DE-4432CDB66A3B}">
      <text>
        <r>
          <rPr>
            <b/>
            <sz val="9"/>
            <color indexed="81"/>
            <rFont val="Tahoma"/>
            <charset val="1"/>
          </rPr>
          <t>Junhan Liu:</t>
        </r>
        <r>
          <rPr>
            <sz val="9"/>
            <color indexed="81"/>
            <rFont val="Tahoma"/>
            <charset val="1"/>
          </rPr>
          <t xml:space="preserve">
LiveNMA bug only allows studies with all these columns filled</t>
        </r>
      </text>
    </comment>
    <comment ref="A10" authorId="2" shapeId="0" xr:uid="{9E0276D4-9E96-40E6-8AC1-0EFF324056B0}">
      <text>
        <r>
          <rPr>
            <b/>
            <sz val="9"/>
            <color indexed="81"/>
            <rFont val="Tahoma"/>
            <charset val="1"/>
          </rPr>
          <t>Junhan Liu:</t>
        </r>
        <r>
          <rPr>
            <sz val="9"/>
            <color indexed="81"/>
            <rFont val="Tahoma"/>
            <charset val="1"/>
          </rPr>
          <t xml:space="preserve">
new studies extracted from ICER 2016 NMA report</t>
        </r>
      </text>
    </comment>
    <comment ref="AQ10" authorId="2" shapeId="0" xr:uid="{41224B59-5E20-4CE0-8BA2-BEA992CE3EA3}">
      <text>
        <r>
          <rPr>
            <b/>
            <sz val="9"/>
            <color indexed="81"/>
            <rFont val="Tahoma"/>
            <charset val="1"/>
          </rPr>
          <t>Junhan Liu:</t>
        </r>
        <r>
          <rPr>
            <sz val="9"/>
            <color indexed="81"/>
            <rFont val="Tahoma"/>
            <charset val="1"/>
          </rPr>
          <t xml:space="preserve">
LiveNMA bug only allows studies with all these columns filled</t>
        </r>
      </text>
    </comment>
    <comment ref="AR10" authorId="2" shapeId="0" xr:uid="{A045B76C-ADB4-41EF-8209-330CAEC00509}">
      <text>
        <r>
          <rPr>
            <b/>
            <sz val="9"/>
            <color indexed="81"/>
            <rFont val="Tahoma"/>
            <charset val="1"/>
          </rPr>
          <t>Junhan Liu:</t>
        </r>
        <r>
          <rPr>
            <sz val="9"/>
            <color indexed="81"/>
            <rFont val="Tahoma"/>
            <charset val="1"/>
          </rPr>
          <t xml:space="preserve">
LiveNMA bug only allows studies with all these columns filled</t>
        </r>
      </text>
    </comment>
    <comment ref="AQ11" authorId="2" shapeId="0" xr:uid="{616EBB0E-EF08-4F8B-9F35-2B68602EC150}">
      <text>
        <r>
          <rPr>
            <b/>
            <sz val="9"/>
            <color indexed="81"/>
            <rFont val="Tahoma"/>
            <charset val="1"/>
          </rPr>
          <t>Junhan Liu:</t>
        </r>
        <r>
          <rPr>
            <sz val="9"/>
            <color indexed="81"/>
            <rFont val="Tahoma"/>
            <charset val="1"/>
          </rPr>
          <t xml:space="preserve">
LiveNMA bug only allows studies with all these columns filled</t>
        </r>
      </text>
    </comment>
    <comment ref="AR11" authorId="2" shapeId="0" xr:uid="{8787D5B9-53A2-4703-90BB-034952E31753}">
      <text>
        <r>
          <rPr>
            <b/>
            <sz val="9"/>
            <color indexed="81"/>
            <rFont val="Tahoma"/>
            <charset val="1"/>
          </rPr>
          <t>Junhan Liu:</t>
        </r>
        <r>
          <rPr>
            <sz val="9"/>
            <color indexed="81"/>
            <rFont val="Tahoma"/>
            <charset val="1"/>
          </rPr>
          <t xml:space="preserve">
LiveNMA bug only allows studies with all these columns filled</t>
        </r>
      </text>
    </comment>
    <comment ref="A12" authorId="2" shapeId="0" xr:uid="{EC50FCFA-DE42-4F7A-AA6B-323EB7B92224}">
      <text>
        <r>
          <rPr>
            <b/>
            <sz val="9"/>
            <color indexed="81"/>
            <rFont val="Tahoma"/>
            <charset val="1"/>
          </rPr>
          <t>Junhan Liu:</t>
        </r>
        <r>
          <rPr>
            <sz val="9"/>
            <color indexed="81"/>
            <rFont val="Tahoma"/>
            <charset val="1"/>
          </rPr>
          <t xml:space="preserve">
new studies extracted from ICER 2016 NMA report</t>
        </r>
      </text>
    </comment>
    <comment ref="AC12" authorId="2" shapeId="0" xr:uid="{C2AB44D5-AB3F-4619-9BB6-0600F8E62452}">
      <text>
        <r>
          <rPr>
            <b/>
            <sz val="9"/>
            <color indexed="81"/>
            <rFont val="Tahoma"/>
            <charset val="1"/>
          </rPr>
          <t>Junhan Liu:</t>
        </r>
        <r>
          <rPr>
            <sz val="9"/>
            <color indexed="81"/>
            <rFont val="Tahoma"/>
            <charset val="1"/>
          </rPr>
          <t xml:space="preserve">
RWE</t>
        </r>
      </text>
    </comment>
    <comment ref="AP12" authorId="2" shapeId="0" xr:uid="{08929CF1-531F-483B-A1D4-A8D97F06B586}">
      <text>
        <r>
          <rPr>
            <b/>
            <sz val="9"/>
            <color indexed="81"/>
            <rFont val="Tahoma"/>
            <charset val="1"/>
          </rPr>
          <t>Junhan Liu:</t>
        </r>
        <r>
          <rPr>
            <sz val="9"/>
            <color indexed="81"/>
            <rFont val="Tahoma"/>
            <charset val="1"/>
          </rPr>
          <t xml:space="preserve">
LiveNMA bug only allows studies with all these columns filled</t>
        </r>
      </text>
    </comment>
    <comment ref="AQ12" authorId="2" shapeId="0" xr:uid="{609A0511-26C2-4814-8D99-51D32192EC54}">
      <text>
        <r>
          <rPr>
            <b/>
            <sz val="9"/>
            <color indexed="81"/>
            <rFont val="Tahoma"/>
            <charset val="1"/>
          </rPr>
          <t>Junhan Liu:</t>
        </r>
        <r>
          <rPr>
            <sz val="9"/>
            <color indexed="81"/>
            <rFont val="Tahoma"/>
            <charset val="1"/>
          </rPr>
          <t xml:space="preserve">
LiveNMA bug only allows studies with all these columns filled</t>
        </r>
      </text>
    </comment>
    <comment ref="AR12" authorId="2" shapeId="0" xr:uid="{A31E15F7-D54E-4736-A2EC-6B1674D46BD4}">
      <text>
        <r>
          <rPr>
            <b/>
            <sz val="9"/>
            <color indexed="81"/>
            <rFont val="Tahoma"/>
            <charset val="1"/>
          </rPr>
          <t>Junhan Liu:</t>
        </r>
        <r>
          <rPr>
            <sz val="9"/>
            <color indexed="81"/>
            <rFont val="Tahoma"/>
            <charset val="1"/>
          </rPr>
          <t xml:space="preserve">
LiveNMA bug only allows studies with all these columns filled</t>
        </r>
      </text>
    </comment>
    <comment ref="AP13" authorId="2" shapeId="0" xr:uid="{56327D1D-1150-4C18-BAF0-49CCB5017AA6}">
      <text>
        <r>
          <rPr>
            <b/>
            <sz val="9"/>
            <color indexed="81"/>
            <rFont val="Tahoma"/>
            <charset val="1"/>
          </rPr>
          <t>Junhan Liu:</t>
        </r>
        <r>
          <rPr>
            <sz val="9"/>
            <color indexed="81"/>
            <rFont val="Tahoma"/>
            <charset val="1"/>
          </rPr>
          <t xml:space="preserve">
LiveNMA bug only allows studies with all these columns filled</t>
        </r>
      </text>
    </comment>
    <comment ref="AQ13" authorId="2" shapeId="0" xr:uid="{A583BFE4-5364-4939-952B-CDB100C9FF58}">
      <text>
        <r>
          <rPr>
            <b/>
            <sz val="9"/>
            <color indexed="81"/>
            <rFont val="Tahoma"/>
            <charset val="1"/>
          </rPr>
          <t>Junhan Liu:</t>
        </r>
        <r>
          <rPr>
            <sz val="9"/>
            <color indexed="81"/>
            <rFont val="Tahoma"/>
            <charset val="1"/>
          </rPr>
          <t xml:space="preserve">
LiveNMA bug only allows studies with all these columns filled</t>
        </r>
      </text>
    </comment>
    <comment ref="AR13" authorId="2" shapeId="0" xr:uid="{C031AB16-F7D3-457F-A544-28D39B0D111D}">
      <text>
        <r>
          <rPr>
            <b/>
            <sz val="9"/>
            <color indexed="81"/>
            <rFont val="Tahoma"/>
            <charset val="1"/>
          </rPr>
          <t>Junhan Liu:</t>
        </r>
        <r>
          <rPr>
            <sz val="9"/>
            <color indexed="81"/>
            <rFont val="Tahoma"/>
            <charset val="1"/>
          </rPr>
          <t xml:space="preserve">
LiveNMA bug only allows studies with all these columns filled</t>
        </r>
      </text>
    </comment>
    <comment ref="E14" authorId="3" shapeId="0" xr:uid="{D8F3D714-B86D-46F3-9559-C0737B65E9A7}">
      <text>
        <r>
          <rPr>
            <b/>
            <sz val="9"/>
            <color indexed="81"/>
            <rFont val="Tahoma"/>
            <family val="2"/>
          </rPr>
          <t>bach-:</t>
        </r>
        <r>
          <rPr>
            <sz val="9"/>
            <color indexed="81"/>
            <rFont val="Tahoma"/>
            <family val="2"/>
          </rPr>
          <t xml:space="preserve">
Baseline characteristics were extracted from Stewart_NEJM_2015</t>
        </r>
      </text>
    </comment>
    <comment ref="O14" authorId="4" shapeId="0" xr:uid="{E688A03E-382E-4FE4-A331-9B281458865B}">
      <text>
        <r>
          <rPr>
            <b/>
            <sz val="9"/>
            <color indexed="81"/>
            <rFont val="Tahoma"/>
            <family val="2"/>
          </rPr>
          <t>Chen He:</t>
        </r>
        <r>
          <rPr>
            <sz val="9"/>
            <color indexed="81"/>
            <rFont val="Tahoma"/>
            <family val="2"/>
          </rPr>
          <t xml:space="preserve">
More than 50% pts exposed to BOR, currently receive CAR+LEN+DEX</t>
        </r>
      </text>
    </comment>
    <comment ref="AC14" authorId="3" shapeId="0" xr:uid="{078AC96C-4FD4-4D0F-A428-66F75302AE8F}">
      <text>
        <r>
          <rPr>
            <b/>
            <sz val="9"/>
            <color indexed="81"/>
            <rFont val="Tahoma"/>
            <family val="2"/>
          </rPr>
          <t>bach-:</t>
        </r>
        <r>
          <rPr>
            <sz val="9"/>
            <color indexed="81"/>
            <rFont val="Tahoma"/>
            <family val="2"/>
          </rPr>
          <t xml:space="preserve">
P3, RCT, open-label, multicenter</t>
        </r>
      </text>
    </comment>
    <comment ref="AP14" authorId="5" shapeId="0" xr:uid="{7CC4502D-1B18-4161-932E-5888B9D21E44}">
      <text>
        <r>
          <rPr>
            <b/>
            <sz val="10"/>
            <color rgb="FF000000"/>
            <rFont val="Tahoma"/>
            <family val="2"/>
          </rPr>
          <t>Microsoft Office User:</t>
        </r>
        <r>
          <rPr>
            <sz val="10"/>
            <color rgb="FF000000"/>
            <rFont val="Tahoma"/>
            <family val="2"/>
          </rPr>
          <t xml:space="preserve">
</t>
        </r>
        <r>
          <rPr>
            <sz val="10"/>
            <color rgb="FF000000"/>
            <rFont val="Calibri"/>
            <family val="2"/>
          </rPr>
          <t xml:space="preserve">follow-up median, 48.8 months
</t>
        </r>
      </text>
    </comment>
    <comment ref="AZ14" authorId="6" shapeId="0" xr:uid="{BEE2DE0A-3FC4-47AE-948B-304EF003F150}">
      <text>
        <r>
          <rPr>
            <b/>
            <sz val="9"/>
            <color indexed="81"/>
            <rFont val="Tahoma"/>
            <family val="2"/>
          </rPr>
          <t>mihae:</t>
        </r>
        <r>
          <rPr>
            <sz val="9"/>
            <color indexed="81"/>
            <rFont val="Tahoma"/>
            <family val="2"/>
          </rPr>
          <t xml:space="preserve">
FROM Stewart_NEJM_2015, median FU 31.5-32.3 months</t>
        </r>
      </text>
    </comment>
    <comment ref="AP15" authorId="5" shapeId="0" xr:uid="{4AED4C2D-88A0-43D7-A252-FE6A5B63AA99}">
      <text>
        <r>
          <rPr>
            <b/>
            <sz val="10"/>
            <color rgb="FF000000"/>
            <rFont val="Tahoma"/>
            <family val="2"/>
          </rPr>
          <t>Microsoft Office User:</t>
        </r>
        <r>
          <rPr>
            <sz val="10"/>
            <color rgb="FF000000"/>
            <rFont val="Tahoma"/>
            <family val="2"/>
          </rPr>
          <t xml:space="preserve">
</t>
        </r>
        <r>
          <rPr>
            <sz val="10"/>
            <color rgb="FF000000"/>
            <rFont val="Calibri"/>
            <family val="2"/>
          </rPr>
          <t xml:space="preserve">follow-up (median, 48.0 months </t>
        </r>
      </text>
    </comment>
    <comment ref="AZ15" authorId="6" shapeId="0" xr:uid="{88F519BF-C71B-40D7-A913-10153D0C4980}">
      <text>
        <r>
          <rPr>
            <b/>
            <sz val="9"/>
            <color indexed="81"/>
            <rFont val="Tahoma"/>
            <family val="2"/>
          </rPr>
          <t>mihae:</t>
        </r>
        <r>
          <rPr>
            <sz val="9"/>
            <color indexed="81"/>
            <rFont val="Tahoma"/>
            <family val="2"/>
          </rPr>
          <t xml:space="preserve">
FROM Stewart_NEJM_2015, median FU 31.5-32.3 months</t>
        </r>
      </text>
    </comment>
    <comment ref="O16" authorId="4" shapeId="0" xr:uid="{90ACA727-F6D9-49D1-A686-E4931EFFABD5}">
      <text>
        <r>
          <rPr>
            <b/>
            <sz val="9"/>
            <color indexed="81"/>
            <rFont val="Tahoma"/>
            <family val="2"/>
          </rPr>
          <t>Chen He:</t>
        </r>
        <r>
          <rPr>
            <sz val="9"/>
            <color indexed="81"/>
            <rFont val="Tahoma"/>
            <family val="2"/>
          </rPr>
          <t xml:space="preserve">
more than 50% pts exposed to PI and IMiD, but currently receive IXA</t>
        </r>
      </text>
    </comment>
    <comment ref="AC16" authorId="3" shapeId="0" xr:uid="{3BF8A3B1-E700-4E16-98E9-4EC1C7C21CCA}">
      <text>
        <r>
          <rPr>
            <b/>
            <sz val="9"/>
            <color indexed="81"/>
            <rFont val="Tahoma"/>
            <family val="2"/>
          </rPr>
          <t>bach-:</t>
        </r>
        <r>
          <rPr>
            <sz val="9"/>
            <color indexed="81"/>
            <rFont val="Tahoma"/>
            <family val="2"/>
          </rPr>
          <t xml:space="preserve">
P3, RCT, double blind, multicenter</t>
        </r>
      </text>
    </comment>
    <comment ref="AQ16" authorId="2" shapeId="0" xr:uid="{8DA11EDD-E9B2-4953-919C-18A5A1094F56}">
      <text>
        <r>
          <rPr>
            <b/>
            <sz val="9"/>
            <color indexed="81"/>
            <rFont val="Tahoma"/>
            <charset val="1"/>
          </rPr>
          <t>Junhan Liu:</t>
        </r>
        <r>
          <rPr>
            <sz val="9"/>
            <color indexed="81"/>
            <rFont val="Tahoma"/>
            <charset val="1"/>
          </rPr>
          <t xml:space="preserve">
LiveNMA bug only allows studies with all these columns filled</t>
        </r>
      </text>
    </comment>
    <comment ref="AR16" authorId="2" shapeId="0" xr:uid="{B72428FA-CE6C-48FE-9AE2-EDB11E13BABE}">
      <text>
        <r>
          <rPr>
            <b/>
            <sz val="9"/>
            <color indexed="81"/>
            <rFont val="Tahoma"/>
            <charset val="1"/>
          </rPr>
          <t>Junhan Liu:</t>
        </r>
        <r>
          <rPr>
            <sz val="9"/>
            <color indexed="81"/>
            <rFont val="Tahoma"/>
            <charset val="1"/>
          </rPr>
          <t xml:space="preserve">
LiveNMA bug only allows studies with all these columns filled</t>
        </r>
      </text>
    </comment>
    <comment ref="AT16" authorId="2" shapeId="0" xr:uid="{FD9987AF-3B94-4AE4-A4D0-15A509E08AA4}">
      <text>
        <r>
          <rPr>
            <b/>
            <sz val="9"/>
            <color indexed="81"/>
            <rFont val="Tahoma"/>
            <charset val="1"/>
          </rPr>
          <t>Junhan Liu:</t>
        </r>
        <r>
          <rPr>
            <sz val="9"/>
            <color indexed="81"/>
            <rFont val="Tahoma"/>
            <charset val="1"/>
          </rPr>
          <t xml:space="preserve">
figure 1b approximation</t>
        </r>
      </text>
    </comment>
    <comment ref="AU16" authorId="2" shapeId="0" xr:uid="{600FB0FA-26F3-473E-B050-8BBE476AC4AD}">
      <text>
        <r>
          <rPr>
            <b/>
            <sz val="9"/>
            <color indexed="81"/>
            <rFont val="Tahoma"/>
            <charset val="1"/>
          </rPr>
          <t>Junhan Liu:</t>
        </r>
        <r>
          <rPr>
            <sz val="9"/>
            <color indexed="81"/>
            <rFont val="Tahoma"/>
            <charset val="1"/>
          </rPr>
          <t xml:space="preserve">
figure 1b approximation</t>
        </r>
      </text>
    </comment>
    <comment ref="AQ17" authorId="2" shapeId="0" xr:uid="{D25032AD-97E7-4DBF-814E-E4FB7C00F670}">
      <text>
        <r>
          <rPr>
            <b/>
            <sz val="9"/>
            <color indexed="81"/>
            <rFont val="Tahoma"/>
            <charset val="1"/>
          </rPr>
          <t>Junhan Liu:</t>
        </r>
        <r>
          <rPr>
            <sz val="9"/>
            <color indexed="81"/>
            <rFont val="Tahoma"/>
            <charset val="1"/>
          </rPr>
          <t xml:space="preserve">
LiveNMA bug only allows studies with all these columns filled</t>
        </r>
      </text>
    </comment>
    <comment ref="AR17" authorId="2" shapeId="0" xr:uid="{3C3B9639-4BA4-4626-BEA9-E8F154B197F2}">
      <text>
        <r>
          <rPr>
            <b/>
            <sz val="9"/>
            <color indexed="81"/>
            <rFont val="Tahoma"/>
            <charset val="1"/>
          </rPr>
          <t>Junhan Liu:</t>
        </r>
        <r>
          <rPr>
            <sz val="9"/>
            <color indexed="81"/>
            <rFont val="Tahoma"/>
            <charset val="1"/>
          </rPr>
          <t xml:space="preserve">
LiveNMA bug only allows studies with all these columns filled</t>
        </r>
      </text>
    </comment>
    <comment ref="E18" authorId="3" shapeId="0" xr:uid="{08F9D4F5-9E07-4A09-B838-7C7A77B0FA3A}">
      <text>
        <r>
          <rPr>
            <b/>
            <sz val="9"/>
            <color indexed="81"/>
            <rFont val="Tahoma"/>
            <family val="2"/>
          </rPr>
          <t>bach-:</t>
        </r>
        <r>
          <rPr>
            <sz val="9"/>
            <color indexed="81"/>
            <rFont val="Tahoma"/>
            <family val="2"/>
          </rPr>
          <t xml:space="preserve">
Baseline characteristics were extracted from Lonial_NEJM_2015</t>
        </r>
      </text>
    </comment>
    <comment ref="AC18" authorId="3" shapeId="0" xr:uid="{E9C7F6E8-47E6-4356-ADF0-82541E2DF6C7}">
      <text>
        <r>
          <rPr>
            <b/>
            <sz val="9"/>
            <color indexed="81"/>
            <rFont val="Tahoma"/>
            <family val="2"/>
          </rPr>
          <t>bach-:</t>
        </r>
        <r>
          <rPr>
            <sz val="9"/>
            <color indexed="81"/>
            <rFont val="Tahoma"/>
            <family val="2"/>
          </rPr>
          <t xml:space="preserve">
P3, RCT, open-label, multicenter</t>
        </r>
      </text>
    </comment>
    <comment ref="AZ18" authorId="7" shapeId="0" xr:uid="{D8379342-D2C6-4D62-A1C2-821D61BDF421}">
      <text>
        <r>
          <rPr>
            <b/>
            <sz val="9"/>
            <color indexed="81"/>
            <rFont val="Tahoma"/>
            <family val="2"/>
          </rPr>
          <t>khoin:</t>
        </r>
        <r>
          <rPr>
            <sz val="9"/>
            <color indexed="81"/>
            <rFont val="Tahoma"/>
            <family val="2"/>
          </rPr>
          <t xml:space="preserve">
CR + sCR</t>
        </r>
      </text>
    </comment>
    <comment ref="AZ19" authorId="7" shapeId="0" xr:uid="{C378498F-6D84-42B5-B7EB-C0FC2F8254DD}">
      <text>
        <r>
          <rPr>
            <b/>
            <sz val="9"/>
            <color indexed="81"/>
            <rFont val="Tahoma"/>
            <family val="2"/>
          </rPr>
          <t>khoin:</t>
        </r>
        <r>
          <rPr>
            <sz val="9"/>
            <color indexed="81"/>
            <rFont val="Tahoma"/>
            <family val="2"/>
          </rPr>
          <t xml:space="preserve">
CR + sCR</t>
        </r>
      </text>
    </comment>
    <comment ref="L20" authorId="8" shapeId="0" xr:uid="{E700F31E-E437-4381-8F77-7D8AA0A043E4}">
      <text>
        <r>
          <rPr>
            <b/>
            <sz val="9"/>
            <color indexed="81"/>
            <rFont val="Tahoma"/>
            <family val="2"/>
          </rPr>
          <t>Joshua Roccamo:</t>
        </r>
        <r>
          <rPr>
            <sz val="9"/>
            <color indexed="81"/>
            <rFont val="Tahoma"/>
            <family val="2"/>
          </rPr>
          <t xml:space="preserve">
need to change first link
</t>
        </r>
      </text>
    </comment>
    <comment ref="O20" authorId="4" shapeId="0" xr:uid="{B0859CD5-61EE-4631-B567-C651E94A2983}">
      <text>
        <r>
          <rPr>
            <b/>
            <sz val="9"/>
            <color indexed="81"/>
            <rFont val="Tahoma"/>
            <family val="2"/>
          </rPr>
          <t>Chen He:</t>
        </r>
        <r>
          <rPr>
            <sz val="9"/>
            <color indexed="81"/>
            <rFont val="Tahoma"/>
            <family val="2"/>
          </rPr>
          <t xml:space="preserve">
less than 50% pts exposed to PI and IMiD, currently receive Panobinostat</t>
        </r>
      </text>
    </comment>
    <comment ref="AC20" authorId="3" shapeId="0" xr:uid="{07EDAA9B-50A3-42E6-88CC-BACF2B9ADA30}">
      <text>
        <r>
          <rPr>
            <b/>
            <sz val="9"/>
            <color indexed="81"/>
            <rFont val="Tahoma"/>
            <family val="2"/>
          </rPr>
          <t>bach-:</t>
        </r>
        <r>
          <rPr>
            <sz val="9"/>
            <color indexed="81"/>
            <rFont val="Tahoma"/>
            <family val="2"/>
          </rPr>
          <t xml:space="preserve">
P3, RCT, double blind, multicenter</t>
        </r>
      </text>
    </comment>
    <comment ref="AQ24" authorId="2" shapeId="0" xr:uid="{C2CF003E-06ED-4067-B737-46CA778A7EA7}">
      <text>
        <r>
          <rPr>
            <b/>
            <sz val="9"/>
            <color indexed="81"/>
            <rFont val="Tahoma"/>
            <charset val="1"/>
          </rPr>
          <t>Junhan Liu:</t>
        </r>
        <r>
          <rPr>
            <sz val="9"/>
            <color indexed="81"/>
            <rFont val="Tahoma"/>
            <charset val="1"/>
          </rPr>
          <t xml:space="preserve">
LiveNMA bug only allows studies with all these columns filled</t>
        </r>
      </text>
    </comment>
    <comment ref="AR24" authorId="2" shapeId="0" xr:uid="{E646743F-AB1E-4C51-8B29-B250F771898A}">
      <text>
        <r>
          <rPr>
            <b/>
            <sz val="9"/>
            <color indexed="81"/>
            <rFont val="Tahoma"/>
            <charset val="1"/>
          </rPr>
          <t>Junhan Liu:</t>
        </r>
        <r>
          <rPr>
            <sz val="9"/>
            <color indexed="81"/>
            <rFont val="Tahoma"/>
            <charset val="1"/>
          </rPr>
          <t xml:space="preserve">
LiveNMA bug only allows studies with all these columns filled</t>
        </r>
      </text>
    </comment>
    <comment ref="AR26" authorId="2" shapeId="0" xr:uid="{F274ABAA-1053-4DD7-8B54-7C4950E63B23}">
      <text>
        <r>
          <rPr>
            <b/>
            <sz val="9"/>
            <color indexed="81"/>
            <rFont val="Tahoma"/>
            <charset val="1"/>
          </rPr>
          <t>Junhan Liu:</t>
        </r>
        <r>
          <rPr>
            <sz val="9"/>
            <color indexed="81"/>
            <rFont val="Tahoma"/>
            <charset val="1"/>
          </rPr>
          <t xml:space="preserve">
LiveNMA bug only allows studies with all these columns filled</t>
        </r>
      </text>
    </comment>
  </commentList>
</comments>
</file>

<file path=xl/sharedStrings.xml><?xml version="1.0" encoding="utf-8"?>
<sst xmlns="http://schemas.openxmlformats.org/spreadsheetml/2006/main" count="4848" uniqueCount="692">
  <si>
    <t>All</t>
  </si>
  <si>
    <t>Quality of Life Only</t>
  </si>
  <si>
    <t>Economic Only</t>
  </si>
  <si>
    <t>Real-world Evidence Only</t>
  </si>
  <si>
    <t>Study Characteristics</t>
  </si>
  <si>
    <t>Patient Characteristics</t>
  </si>
  <si>
    <t>Efficacy-Survival</t>
  </si>
  <si>
    <t>Efficacy-Response</t>
  </si>
  <si>
    <t>Safety</t>
  </si>
  <si>
    <t>Quality of Life Study Characteristics</t>
  </si>
  <si>
    <t>QOL</t>
  </si>
  <si>
    <t>Utility</t>
  </si>
  <si>
    <t>Economic Study Characteristics</t>
  </si>
  <si>
    <t>Data reported</t>
  </si>
  <si>
    <t>Real-world Evidence Study Characteristics</t>
  </si>
  <si>
    <t>RWE outcomes</t>
  </si>
  <si>
    <t>OS-related data</t>
  </si>
  <si>
    <t>PFS-related data</t>
  </si>
  <si>
    <t>CEA Parameters</t>
  </si>
  <si>
    <t>Non-CEA Parameters</t>
  </si>
  <si>
    <t>OS related data</t>
  </si>
  <si>
    <t>FA-1</t>
  </si>
  <si>
    <t>FA-2</t>
  </si>
  <si>
    <t>FA-3</t>
  </si>
  <si>
    <t>FA-4</t>
  </si>
  <si>
    <t>FA-5</t>
  </si>
  <si>
    <t>FA-6</t>
  </si>
  <si>
    <t>FA-7</t>
  </si>
  <si>
    <t>FA-8</t>
  </si>
  <si>
    <t>FA-9</t>
  </si>
  <si>
    <t>FA-10</t>
  </si>
  <si>
    <t>FA-11</t>
  </si>
  <si>
    <t>FA-12</t>
  </si>
  <si>
    <t>FA-13</t>
  </si>
  <si>
    <t>FA-14</t>
  </si>
  <si>
    <t>FA-15</t>
  </si>
  <si>
    <t>FA-16</t>
  </si>
  <si>
    <t>FA-17</t>
  </si>
  <si>
    <t>FA-18</t>
  </si>
  <si>
    <t>FA-19</t>
  </si>
  <si>
    <t>FB-1</t>
  </si>
  <si>
    <t>FB-2</t>
  </si>
  <si>
    <t>FB-3</t>
  </si>
  <si>
    <t>FB-4</t>
  </si>
  <si>
    <t>FB-5</t>
  </si>
  <si>
    <t>FB-6</t>
  </si>
  <si>
    <t>FB-7</t>
  </si>
  <si>
    <t>FB-8</t>
  </si>
  <si>
    <t>FC-1</t>
  </si>
  <si>
    <t>FD-111</t>
  </si>
  <si>
    <t>FD-112</t>
  </si>
  <si>
    <t>FD-113</t>
  </si>
  <si>
    <t>FD-114</t>
  </si>
  <si>
    <t>FD-115</t>
  </si>
  <si>
    <t>FD-116</t>
  </si>
  <si>
    <t>FD-117</t>
  </si>
  <si>
    <t>FD-118</t>
  </si>
  <si>
    <t>FD-119</t>
  </si>
  <si>
    <t>FD-121</t>
  </si>
  <si>
    <t>FD-122</t>
  </si>
  <si>
    <t>FD-123</t>
  </si>
  <si>
    <t>FD-124</t>
  </si>
  <si>
    <t>FD-125</t>
  </si>
  <si>
    <t>FD-126</t>
  </si>
  <si>
    <t>FD-127</t>
  </si>
  <si>
    <t>FD-128</t>
  </si>
  <si>
    <t>FD-129</t>
  </si>
  <si>
    <t>FD-1210</t>
  </si>
  <si>
    <t>FD-21</t>
  </si>
  <si>
    <t>FD-22</t>
  </si>
  <si>
    <t>FD-23</t>
  </si>
  <si>
    <t>FD-24</t>
  </si>
  <si>
    <t>FD-25</t>
  </si>
  <si>
    <t>FD-26</t>
  </si>
  <si>
    <t>FD-27</t>
  </si>
  <si>
    <t>FE-1</t>
  </si>
  <si>
    <t>FE-2</t>
  </si>
  <si>
    <t>FE-3</t>
  </si>
  <si>
    <t>FE-4</t>
  </si>
  <si>
    <t>FF-1</t>
  </si>
  <si>
    <t>FF-2</t>
  </si>
  <si>
    <t>FF-3</t>
  </si>
  <si>
    <t>FF-4</t>
  </si>
  <si>
    <t>FG-1</t>
  </si>
  <si>
    <t>FG-2</t>
  </si>
  <si>
    <t>FH-1</t>
  </si>
  <si>
    <t>FJ-1</t>
  </si>
  <si>
    <t>FJ-2</t>
  </si>
  <si>
    <t>FJ-3</t>
  </si>
  <si>
    <t>FJ-4</t>
  </si>
  <si>
    <t>FK-11</t>
  </si>
  <si>
    <t>FK-12</t>
  </si>
  <si>
    <t>FK-13</t>
  </si>
  <si>
    <t>FK-14</t>
  </si>
  <si>
    <t>FK-15</t>
  </si>
  <si>
    <t>FK-21</t>
  </si>
  <si>
    <t>FK-22</t>
  </si>
  <si>
    <t>FK-23</t>
  </si>
  <si>
    <t>FK-24</t>
  </si>
  <si>
    <t>FL-1</t>
  </si>
  <si>
    <t>FL-2</t>
  </si>
  <si>
    <t>FL-3</t>
  </si>
  <si>
    <t>FL-4</t>
  </si>
  <si>
    <t>FM-11</t>
  </si>
  <si>
    <t>FM-21</t>
  </si>
  <si>
    <t>FN-111</t>
  </si>
  <si>
    <t>FN-112</t>
  </si>
  <si>
    <t>FN-113</t>
  </si>
  <si>
    <t>FN-114</t>
  </si>
  <si>
    <t>FN-115</t>
  </si>
  <si>
    <t>FN-116</t>
  </si>
  <si>
    <t>FN-117</t>
  </si>
  <si>
    <t>FN-118</t>
  </si>
  <si>
    <t>FN-119</t>
  </si>
  <si>
    <t>FN-121</t>
  </si>
  <si>
    <t>FN-122</t>
  </si>
  <si>
    <t>FN-123</t>
  </si>
  <si>
    <t>FN-124</t>
  </si>
  <si>
    <t>FN-125</t>
  </si>
  <si>
    <t>FN-126</t>
  </si>
  <si>
    <t>FN-127</t>
  </si>
  <si>
    <t>FN-128</t>
  </si>
  <si>
    <t>FN-129</t>
  </si>
  <si>
    <t>FN-1210</t>
  </si>
  <si>
    <t>FN-21</t>
  </si>
  <si>
    <t>FN-22</t>
  </si>
  <si>
    <t>FN-23</t>
  </si>
  <si>
    <t>FN-24</t>
  </si>
  <si>
    <t>FN-25</t>
  </si>
  <si>
    <t>FN-26</t>
  </si>
  <si>
    <t>FN-27</t>
  </si>
  <si>
    <t>FO-1</t>
  </si>
  <si>
    <t>FO-2</t>
  </si>
  <si>
    <t>FO-3</t>
  </si>
  <si>
    <t>FO-4</t>
  </si>
  <si>
    <t>Publication Identifier</t>
  </si>
  <si>
    <t>Publication Type</t>
  </si>
  <si>
    <t>Short Reference</t>
  </si>
  <si>
    <t>Study Type</t>
  </si>
  <si>
    <t>Study Title</t>
  </si>
  <si>
    <t>Main Message</t>
  </si>
  <si>
    <t>First Author</t>
  </si>
  <si>
    <t>Abstract</t>
  </si>
  <si>
    <t>Trial Identifier</t>
  </si>
  <si>
    <t>URL list</t>
  </si>
  <si>
    <t>Indication</t>
  </si>
  <si>
    <t>Population</t>
  </si>
  <si>
    <t>Sub-population</t>
  </si>
  <si>
    <t>Inclusion Criteria</t>
  </si>
  <si>
    <t>Line of Therapy</t>
  </si>
  <si>
    <t>Number of Arms</t>
  </si>
  <si>
    <t>Intervention (per arm)</t>
  </si>
  <si>
    <t>Sub-group Population Description (per arm)</t>
  </si>
  <si>
    <t>Study N (per arm)</t>
  </si>
  <si>
    <t>Study N (overall)</t>
  </si>
  <si>
    <t>Male N (per arm)</t>
  </si>
  <si>
    <t>Male N (overall)</t>
  </si>
  <si>
    <t>ECOG PS 0-1 (per arm)</t>
  </si>
  <si>
    <t>ECOG PS 0-1 (overall)</t>
  </si>
  <si>
    <t>OS N (per arm)</t>
  </si>
  <si>
    <t>OS N (overall)</t>
  </si>
  <si>
    <t>OS Month (per arm)</t>
  </si>
  <si>
    <t>OS CI Low (per arm)</t>
  </si>
  <si>
    <t>OS CI High (per arm)</t>
  </si>
  <si>
    <t>OS HR (per arm)</t>
  </si>
  <si>
    <t>OS HR CI Low (per arm)</t>
  </si>
  <si>
    <t>OS HR CI High (per arm)</t>
  </si>
  <si>
    <t>OS HR p-value (per arm)</t>
  </si>
  <si>
    <t>PFS-DFS-EFS-RFS Type</t>
  </si>
  <si>
    <t>PFS-DFS-EFS-RFS N (per arm)</t>
  </si>
  <si>
    <t>PFS-DFS-EFS-RFS N (overall)</t>
  </si>
  <si>
    <t>PFS-DFS-EFS-RFS Month (per arm)</t>
  </si>
  <si>
    <t>PFS-DFS-EFS-RFS CI Low (per arm)</t>
  </si>
  <si>
    <t>PFS-DFS-EFS-RFS CI High (per arm)</t>
  </si>
  <si>
    <t>PFS-DFS-EFS-RFS HR (per arm)</t>
  </si>
  <si>
    <t>PFS-DFS-EFS-RFS HR CI Low (per arm)</t>
  </si>
  <si>
    <t>PFS-DFS-EFS-RFS HR CI High (per arm)</t>
  </si>
  <si>
    <t>PFS-DFS-EFS-RFS HR p-value (per arm)</t>
  </si>
  <si>
    <t>Response N (per arm)</t>
  </si>
  <si>
    <t>ORR N (per arm)</t>
  </si>
  <si>
    <t>ORR 95% CI</t>
  </si>
  <si>
    <t>CR N (per arm)</t>
  </si>
  <si>
    <t>CR 95% CI</t>
  </si>
  <si>
    <t>PR N (per arm)</t>
  </si>
  <si>
    <t>PR 95% CI</t>
  </si>
  <si>
    <t>Safety N (per arm)</t>
  </si>
  <si>
    <t>Grade 3-4 AEs N (per arm)</t>
  </si>
  <si>
    <t>Grade 3-4 AEs lead to D/C N (per arm)</t>
  </si>
  <si>
    <t>SAEs N (per arm)</t>
  </si>
  <si>
    <t>Quality of Life Study Design</t>
  </si>
  <si>
    <t>Country</t>
  </si>
  <si>
    <t>Is Validation Study?</t>
  </si>
  <si>
    <t>Reported Utility Value?</t>
  </si>
  <si>
    <t>Scales Used</t>
  </si>
  <si>
    <t>QOL Summary</t>
  </si>
  <si>
    <t>Utility Summary</t>
  </si>
  <si>
    <t>Economic Study Design</t>
  </si>
  <si>
    <t>Year</t>
  </si>
  <si>
    <t>Reported Utility Value? [Econ]</t>
  </si>
  <si>
    <t>CEA - Summary of Results</t>
  </si>
  <si>
    <t>CEA - Summary of Model</t>
  </si>
  <si>
    <t>CEA - Clinical Data Source</t>
  </si>
  <si>
    <t>CEA - Health State Utility Used</t>
  </si>
  <si>
    <t>CEA - Cost Type and Source</t>
  </si>
  <si>
    <t>Non-CEA - Summary of Result</t>
  </si>
  <si>
    <t>Non-CEA - Summary of Model or Study</t>
  </si>
  <si>
    <t>Non-CEA - Cost Type and Source</t>
  </si>
  <si>
    <t>Non-CEA - Detail of the analysis</t>
  </si>
  <si>
    <t>Real-world Evidence Study Design</t>
  </si>
  <si>
    <t>Source or Institutions</t>
  </si>
  <si>
    <t>RWE Reported Data Variables</t>
  </si>
  <si>
    <t>Treatment Patterns</t>
  </si>
  <si>
    <t>Epidemiology</t>
  </si>
  <si>
    <t>Original</t>
  </si>
  <si>
    <t>Dimopoulos_NEJM_2007</t>
  </si>
  <si>
    <t>Lenalidomide plus Dexamethasone for Relapsed or Refractory Multiple Myeloma</t>
  </si>
  <si>
    <t>This is the main message placeholder</t>
  </si>
  <si>
    <t>Dimopoulos, MA</t>
  </si>
  <si>
    <t>Background Lenalidomide is a structural analogue of thalidomide with similar but more potent biologic activity. This phase 3, placebo-controlled trial investigated the efficacy of lenalidomide plus dexamethasone in the treatment of relapsed or refractory multiple myeloma. Methods Of 351 patients who had received at least one previous antimyeloma therapy, 176 were randomly assigned to receive 25 mg of oral lenalidomide and 175 to receive placebo on days 1 to 21 of a 28-day cycle. In addition, all patients received 40 mg of oral dexamethasone on days 1 to 4, 9 to 12, and 17 to 20 for the first four cycles and subsequently, after the fourth cycle, only on days 1 to 4. Patients continued in the study until the occurrence of disease progression or unacceptable toxic effects. The primary end point was time to progression. Results The time to progression was significantly longer in the patients who received lenalidomide plus dexamethasone (lenalidomide group) than in those who received placebo plus dexamethasone (placebo group) (median, 11.3 months vs. 4.7 months; P&lt;0.001). A complete or partial response occurred in 106 patients in the lenalidomide group (60.2%) and in 42 patients in the placebo group (24.0%, P&lt;0.001), with a complete response in 15.9% and 3.4% of patients, respectively (P&lt;0.001). Overall survival was significantly improved in the lenalidomide group (hazard ratio for death, 0.66; P=0.03). Grade 3 or 4 adverse events that occurred in more than 10% of patients in the lenalidomide group were neutropenia (29.5%, vs. 2.3% in the placebo group), thrombocytopenia (11.4% vs. 5.7%), and venous thromboembolism (11.4% vs. 4.6%). Conclusions Lenalidomide plus dexamethasone is more effective than high-dose dexamethasone alone in relapsed or refractory multiple myeloma. (ClinicalTrials.gov number, NCT00424047.)</t>
  </si>
  <si>
    <t>MM-010 NCT00424047</t>
  </si>
  <si>
    <t>file:///C:/Users/rozee.liu/OneDrive%20-%20Cytel/ISPOR%20EU%202022%20abstracts/LiveNMA/LiveSLR%20upload/Dimopoulos_NEJM_2007.pdf</t>
  </si>
  <si>
    <t>RRMM</t>
  </si>
  <si>
    <t>18 years of age and had been treated with at least one previous antimyeloma regimen</t>
  </si>
  <si>
    <t>Early RRMM</t>
  </si>
  <si>
    <t>Patients with multiple myeloma in Europe, Israel, and Australia were eligible to participate in the study if they were at least 18 years of age and had been treated with at least one previous antimyeloma regimen. Patients were excluded if they had had disease progression during previous therapy containing high-dose dexamethasone (total monthly dose, &gt;200 mg). Measurable disease was defined as a level of serum monoclonal protein (M protein) of at least 0.5 g per deciliter or a level of urinary Bence Jones protein of at least 0.2 g per day. Additional eligibility criteria included an Eastern Cooperative Oncology Group performance status of 2 or less, a serum aspartate aminotransferase or alanine aminotransferase level that was no more than three times the upper limit of the normal range, a serum bilirubin level that was no more than two times the upper limit of the normal range, a serum creatinine level of less than 2.5 mg per deciliter (221 μmol per liter), and an absolute neutrophil count of at least 1000 per cubic millimeter. The platelet count needed to be more than 75,000 per cubic millimeter for patients with less than 50% bone marrow plasma cells and more than 30,000 per cubic millimeter for patients with 50% or more bone marrow plasma cells.</t>
  </si>
  <si>
    <t>2 Line</t>
  </si>
  <si>
    <t>Lenalidomide + Dexamethasone</t>
  </si>
  <si>
    <t>NR</t>
  </si>
  <si>
    <t>Phase 3 RCT</t>
  </si>
  <si>
    <t>PFS</t>
  </si>
  <si>
    <t>&lt;0.001</t>
  </si>
  <si>
    <t>NA</t>
  </si>
  <si>
    <t>Dexamethasone</t>
  </si>
  <si>
    <t>Weber_NEJM_2007</t>
  </si>
  <si>
    <t>Lenalidomide plus Dexamethasone for Relapsed Multiple Myeloma in North America</t>
  </si>
  <si>
    <t>Weber, DM</t>
  </si>
  <si>
    <t>Background Lenalidomide, an oral immunomodulatory drug that is similar to thalidomide but has a different safety profile, has clinical activity in relapsed or refractory multiple myeloma. Methods Patients in the United States and Canada who had received at least one previous therapy for multiple myeloma but who required additional treatment were randomly assigned to receive either 25 mg of lenalidomide or placebo on days 1 to 21 of a 28-day cycle. Both groups also received 40 mg of oral dexamethasone on days 1 to 4, 9 to 12, and 17 to 20 for the first four cycles. After the fourth cycle, 40 mg of dexamethasone was administered only on days 1 to 4. Safety, clinical response, time to progression, and overall survival were assessed. Results We assigned 177 patients to the lenalidomide group and 176 to the placebo group. Complete, near-complete, or partial responses occurred in 108 patients (61.0%) in the lenalidomide group and in 35 patients (19.9%) in the placebo group (P&lt;0.001); complete responses occurred in 14.1% and 0.6%, respectively (P&lt;0.001). The median time to progression was 11.1 months in the lenalidomide group and 4.7 months in the placebo group (P&lt;0.001). Median overall survival times in the two groups were 29.6 months and 20.2 months, respectively (P&lt;0.001). Grade 3 or 4 adverse events were reported in 85.3% of the lenalidomide group and in 73.1% of the placebo group; these events resulted in study discontinuation in 19.8% and 10.2%, respectively. Grade 3 or 4 neutropenia and venous thromboembolism were more common in the lenalidomide group than in the placebo group (41.2% vs. 4.6% and 14.7% vs. 3.4%, respectively; P&lt;0.001 for both comparisons). Conclusions Lenalidomide plus dexamethasone is superior to placebo plus dexamethasone in patients with relapsed or refractory multiple myeloma. (ClinicalTrials.gov number, NCT00056160.)</t>
  </si>
  <si>
    <t>MM-009 NCT00056160</t>
  </si>
  <si>
    <t>https://www.nejm.org/doi/pdf/10.1056/NEJMoa070596?articleTools=true</t>
  </si>
  <si>
    <t>had progressive multiple myeloma after at least one previous treatment</t>
  </si>
  <si>
    <t>Patients were eligible for the study if they were at least 18 years of age, had progressive multiple myeloma after at least one previous treatment, and had measurable disease that was not resistant to dexamethasone. Patients were considered to have disease that was resistant to dexamethasone if they had had progression during previous therapy containing high-dose dexamethasone (total monthly dose, &gt;200 mg). Measurable disease was defined as a serum monoclonal protein (M protein) level of at least 0.5 g per deciliter or a urinary Bence Jones protein level of at least 0.2 g per day. Additional eligibility criteria included an Eastern Cooperative Oncology Group performance status of no more than 2, a serum aspartate aminotransferase or alanine aminotransferase level that was no more than 3 times the upper limit of the normal range, a serum bilirubin level that was no more than 2 times the upper limit of the normal range, a serum creatinine level of less than 2.5 mg per deciliter (221 μmol per liter), an absolute neutrophil count of at least 1000 per cubic millimeter, and a platelet count of more than 75,000 per cubic millimeter for patients with less than 50% bone marrow plasma cells and more than 30,000 per cubic millimeter for patients with 50% or more bone marrow plasma cells. Women of childbearing potential were eligible if they agreed to use contraception, had a negative pregnancy test before enrollment, and agreed to undergo monthly pregnancy testing until 4 weeks after the discontinuation of the study drug.</t>
  </si>
  <si>
    <t>Richardson_NEJM_2005</t>
  </si>
  <si>
    <t>Bortezomib or High-Dose Dexamethasone for Relapsed Multiple Myeloma</t>
  </si>
  <si>
    <t>Richardson, PG</t>
  </si>
  <si>
    <t>background This study compared bortezomib with high-dose dexamethasone in patients with relapsed multiple myeloma who had received one to three previous therapies. methods We randomly assigned 669 patients with relapsed myeloma to receive either an intravenous bolus of bortezomib (1.3 mg per square meter of body-surface area) on days 1, 4, 8, and 11 for eight three-week cycles, followed by treatment on days 1, 8, 15, and 22 for three five-week cycles, or high-dose dexamethasone (40 mg orally) on days 1 through 4, 9 through 12, and 17 through 20 for four five-week cycles, followed by treatment on days 1 through 4 for five four-week cycles. Patients who were assigned to receive dexamethasone were permitted to cross over to receive bortezomib in a companion study after disease progression. results Patients treated with bortezomib had higher response rates, a longer time to progression (the primary end point), and a longer survival than patients treated with dexamethasone. The combined complete and partial response rates were 38 percent for bortezomib and 18 percent for dexamethasone (P&lt;0.001), and the complete response rates were 6 percent and less than 1 percent, respectively (P&lt;0.001). Median times to progression in the bortezomib and dexamethasone groups were 6.22 months (189 days) and 3.49 months (106 days), respectively (hazard ratio, 0.55; P&lt;0.001). The oneyear survival rate was 80 percent among patients taking bortezomib and 66 percent among patients taking dexamethasone (P=0.003), and the hazard ratio for overall survival with bortezomib was 0.57 (P=0.001). Grade 3 or 4 adverse events were reported in 75 percent of patients treated with bortezomib and in 60 percent of those treated with dexamethasone. conclusions Bortezomib is superior to high-dose dexamethasone for the treatment of patients with multiple myeloma who have had a relapse after one to three previous therapies.</t>
  </si>
  <si>
    <t>APEX NCT00048230</t>
  </si>
  <si>
    <t>https://www.nejm.org/doi/pdf/10.1056/NEJMoa043445?articleTools=true</t>
  </si>
  <si>
    <t>Eligible patients had measurable progressive disease after one to three previous treatments.</t>
  </si>
  <si>
    <t>Eligible patients had measurable progressive disease after one to three previous treatments. They had a score on the Karnofsky performance scale of at least 60, a platelet count of at least 50,000 per cubic millimeter, a hemoglobin level of at least 7.5 g per deciliter, an absolute neutrophil count of at least 750 per cubic millimeter, and a creatinine clearance of at least 20 ml per minute. Patients were excluded if they had previously received bortezomib or had disease that was refractory to high-dose dexamethasone (defined by a less-than-partial response or progressive disease within 6 months after receipt of at least 500 mg of dexamethasone during a 10- week period or discontinuation of the drug due to associated grade 3 or higher adverse events), had at least grade 2 peripheral neuropathy, or had any clinically significant coexisting illness unrelated to myeloma. Review boards at all the participating institutions approved the study, and all patients provided written informed consent. The study was conducted according to the Declaration of Helsinki, the International Conference on Harmonization, and the Guidelines for Good Clinical Practice.</t>
  </si>
  <si>
    <t>Bortezomib</t>
  </si>
  <si>
    <t>Dimopoulos_Haematologica_2015</t>
  </si>
  <si>
    <t>Retrospective matched-pairs analysis of bortezomib plus dexamethasone versus bortezomib monotherapy in relapsed multiple myeloma</t>
  </si>
  <si>
    <t>Bortezomib-dexamethasone is widely used for relapsed myeloma in routine clinical practice, but comparative data versus single-agent bortezomib are lacking. This retrospective analysis compared second-line treatment with bortezomib-dexamethasone and bortezomib using 109 propensity score-matched pairs of patients treated in three clinical trials: MMY-2045, APEX, and DOXIL-MMY-3001. Propensity scores were estimated using logistic regression analyses incorporating 13 clinical variables related to drug exposure or clinical outcome. Patients received intravenous bortezomib 1.3 mg/m2 on days 1, 4, 8, and 11, in 21-day cycles, alone or with oral dexamethasone 20 mg on the days of/after bortezomib dosing. Median bortezomib cumulative dose (27.02 and 28.60 mg/m2 ) and treatment duration (19.6 and 17.6 weeks) were similar with bortezomib-dexamethasone and bortezomib, respectively. The overall response rate was higher (75% vs. 41%; odds ratio=3.467; P&lt;0.001), and median time-to-progression (13.6 vs. 7.0 months; hazard ratio [HR]=0.394; P=0.003) and progression-free survival (11.9 vs. 6.4 months; HR=0.595; P=0.051) were longer with bortezomib-dexamethasone versus bortezomib, respectively. Rates of anygrade adverse events, most common grade 3 or higher adverse events, and discontinuations due to adverse events appeared similar between the groups. Two patients per group died of treatment-related adverse events. These data indicate the potential benefit of bortezomib-dexamethasone compared with single-agent bortezomib at first relapse in myeloma. The MMY-2045, APEX, and DOXIL-MMY-3001 clinical trials were registered at, respectively, clinicaltrials.gov identifier: 00908232, 00048230, and 00103506.</t>
  </si>
  <si>
    <t>https://www.ncbi.nlm.nih.gov/pmc/articles/PMC4281322/pdf/1000100.pdf</t>
  </si>
  <si>
    <t>Patient-level data from three industry-sponsored studies of
bortezomib and bortezomib-dexamethasone in relapsed and/or
refractory MM were used.</t>
  </si>
  <si>
    <t>Data were included from the non-randomized
cohort of patients treated with bortezomib-dexamethasone
in the phase II MMY-2045 study (clinicaltrials.gov identifier:
00908232)14 and from patients randomized to single-agent bortezomib
in the phase III APEX study of bortezomib versus high-dose
dexamethasone (clinicaltrials.gov identifier: 00048230)1 and phase III
DOXIL-MMY-3001 study of bortezomib plus liposomal doxorubicin
versus bortezomib alone (clinicaltrials.gov identifier: 00103506),3
the latter representing all the patient-level data on single-agent
bortezomib from randomized studies accessible to the sponsor.</t>
  </si>
  <si>
    <t>Bortezomib + Dexamethasone</t>
  </si>
  <si>
    <t>Phase NR RCT</t>
  </si>
  <si>
    <t>54, 55</t>
  </si>
  <si>
    <t xml:space="preserve">Stewart_NEJM_2015 Siegel_JCO_2018 </t>
  </si>
  <si>
    <t>Improvement in Overall Survival With Carfilzomib, Lenalidomide, and Dexamethasone in Patients With Relapsed or Refractory Multiple Myeloma. Carfilzomib, Lenalidomide, and Dexamethasone for Relapsed Multiple Myeloma</t>
  </si>
  <si>
    <t>Carfilzomib, lenalidomide and dexamethasone demonstrated a statistically significant and clinically meaningful reduction in the risk of death  (overall survival 48.3 months versus 40.4 months, p=0.0045) compared to lenalidomide and dexamethasone alone for patients with relapsed/refractory multiple myeloma.</t>
  </si>
  <si>
    <t>Stewart, AK</t>
  </si>
  <si>
    <t>Purpose In the ASPIRE study of carfilzomib, lenalidomide, and dexamethasone (KRd) versus lenalidomide plus dexamethasone (Rd) in patients with relapsed or refractory multiple myeloma, progression-free survival was significantly improved in the carfilzomib group (hazard ratio, 0.69; two-sided P &lt; .001). This prespecified analysis reports final overall survival (OS) data and updated safety results. Patients and Methods Adults with relapsed multiple myeloma (one to three prior lines of therapy) were eligible and randomly assigned at a one-to-one ratio to receive KRd or Rd in 28-day cycles until withdrawal of consent, disease progression, or occurrence of unacceptable toxicity. After 18 cycles, all patients received Rd only. Progression-free survival was the primary end point; OS was a key secondary end point. OS was compared between treatment arms using a stratified log-rank test. Results Median OS was 48.3 months (95% CI, 42.4 to 52.8 months) for KRd versus 40.4 months (95% CI, 33.6 to 44.4 months) for Rd (hazard ratio, 0.79; 95% CI, 0.67 to 0.95; one-sided P = .0045). In patients receiving one prior line of therapy, median OS was 11.4 months longer for KRd versus Rd; it was 6.5 months longer for KRd versus Rd among patients receiving &gt;= two prior lines of therapy. Rates of treatment discontinuation because of adverse events (AEs) were 19.9% (KRd) and 21.5% (Rd). Grade &gt;= 3 AE rates were 87.0% (KRd) and 83.3% (Rd). Selected grade &gt;= 3 AEs of interest (grouped terms; KRd v Rd) included acute renal failure (3.8% v 3.3%), cardiac failure (4.3% v 2.1%), ischemic heart disease (3.8% v 2.3%), hypertension (6.4% v 2.3%), hematopoietic thrombocytopenia (20.2% v 14.9%), and peripheral neuropathy (2.8% v 3.1%). Conclusion KRd demonstrated a statistically significant and clinically meaningful reduction in the risk of death versus Rd, improving survival by 7.9 months. The KRd efficacy advantage is most pronounced at first relapse. Background: Lenalidomide plus dexamethasone is a reference treatment for relapsed multiple myeloma. The combination of the proteasome inhibitor carfilzomib with lenalidomide and dexamethasone has shown efficacy in a phase 1 and 2 study in relapsed multiple myeloma. Methods: We randomly assigned 792 patients with relapsed multiple myeloma to carfilzomib with lenalidomide and dexamethasone (carfilzomib group) or lenalidomide and dexamethasone alone (control group). The primary end point was progression-free survival. Results: Progression-free survival was significantly improved with carfilzomib (median, 26.3 months, vs. 17.6 months in the control group; hazard ratio for progression or death, 0.69; 95% confidence interval [CI], 0.57 to 0.83; P = 0.0001). The median overall survival was not reached in either group at the interim analysis. The Kaplan–Meier 24-month overall survival rates were 73.3% and 65.0% in the carfilzomib and control groups, respectively (hazard ratio for death, 0.79; 95% CI, 0.63 to 0.99; P = 0.04). The rates of overall response (partial response or better) were 87.1% and 66.7% in the carfilzomib and control groups, respectively (P&lt;0.001; 31.8% and 9.3% of patients in the respective groups had a complete response or better; 14.1% and 4.3% had a stringent complete response). Adverse events of grade 3 or higher were reported in 83.7% and 80.7% of patients in the carfilzomib and control groups, respectively; 15.3% and 17.7% of patients discontinued treatment owing to adverse events. Patients in the carfilzomib group reported superior health-related quality of life. Conclusions: In patients with relapsed multiple myeloma, the addition of carfilzomib to lenalidomide and dexamethasone resulted in significantly improved progression-free survival at the interim analysis and had a favorable risk–benefit profile. (Funded by Onyx Pharmaceuticals; ClinicalTrials.gov number, NCT01080391.)</t>
  </si>
  <si>
    <t>ASPIRE  NCT01080391</t>
  </si>
  <si>
    <t>https://ln5.sync.com/dl/8c6a2a1d0/zgq98vrn-rpdvhzxj-v8pjeyfq-g7tfnzyb</t>
  </si>
  <si>
    <t>Adult patients with relapsed/refractory multiple myeloma patients with one to three prior lines of therapy</t>
  </si>
  <si>
    <t>Patients aged ≥18 years with symptomatic MM, who received prior treatment with at least one, but no more than three, regimens for multiple myeloma, who relapse or progressive disease on or after any regimen (subjects refractory to the most recent line of therapy are eligible), ECOG PS 0-2</t>
  </si>
  <si>
    <t xml:space="preserve">Carfilzomib + Lenalidomide + Dexamethasone </t>
  </si>
  <si>
    <t>65, 66</t>
  </si>
  <si>
    <t>Moreau_NEJM_2016 Hou_JHO_2017</t>
  </si>
  <si>
    <t>Randomized, double-blind, placebo controlled phase III study of ixazomib plus lenalidomide-dexamethasone in patients with relapsed/refractory multiple myeloma: China Continuation study. Oral Ixazomib, Lenalidomide, and Dexamethasone for Multiple Myeloma.</t>
  </si>
  <si>
    <t xml:space="preserve">The addition of ixazomib to a regimen of lenalidomide and dexamethasone was associated with significantly longer progression-free survival (20.6 vs 15.9 months) in patients with one prior line of therapy. </t>
  </si>
  <si>
    <t>Moreau, P</t>
  </si>
  <si>
    <t>Background: The China Continuation study was a separate regional expansion of the global, double-blind, placebo-controlled, randomized phase III TOURMALINE-MM1 study of ixazomib plus lenalidomide-dexamethasone (Rd) in patients with relapsed/refractory multiple myeloma (RRMM) following one to three prior therapies. Methods: Patients were randomized (1:1) to receive ixazomib 4.0 mg or placebo on days 1, 8, and 15, plus lenalidomide 25 mg on days 1-21 and dexamethasone 40 mg on days 1, 8, 15, and 22, in 28-day cycles. Randomization was stratified according to number of prior therapies, disease stage, and prior proteasome inhibitor exposure. The primary endpoint was progression-free survival (PFS). In total, 115 Chinese patients were randomized (57 ixazomib-Rd, 58 placebo-Rd). Results: At the preplanned final analysis for PFS, after median PFS follow-up of 7.4 and 6.9 months, respectively, PFS was improved with ixazomib-Rd versus placebo-Rd (median 6.7 vs 4.0 months; HR 0.598; p = 0.035). At the preplanned final analysis of overall survival (OS), after median follow-up of 20.2 and 19.1 months, respectively, OS was improved with ixazomib-Rd versus placebo-Rd (median 25.8 vs 15.8 months; HR 0.419; p = 0.001). On the ixazomib-Rd and placebo-Rd arms, respectively, 38 (67%) and 43 (74%) patients reported grade ≥3 adverse events (AEs), 19 (33%) and 18 (31%) reported serious AEs, and 4 (7%) and 5 (9%) died on-study. The most frequent grade 3/4 AEs were thrombocytopenia (18%/7% vs 14%/5%), neutropenia (19%/5% vs 19%/2%), and anemia (12%/0 vs 26%/2%). Conclusions: This study demonstrated that PFS and OS were significantly improved with ixazomib-Rd versus placebo-Rd, with limited additional toxicity, in patients with RRMM. Trial registration: ClinicalTrials.gov, NCT01564537. Background: Ixazomib is an oral proteasome inhibitor that is currently being studied for the treatment of multiple myeloma. Methods: In this double-blind, placebo-controlled, phase 3 trial, we randomly assigned 722 patients who had relapsed, refractory, or relapsed and refractory multiple myeloma to receive ixazomib plus lenalidomide-dexamethasone (ixazomib group) or placebo plus lenalidomide-dexamethasone (placebo group). The primary end point was progression-free survival. Results: Progression-free survival was significantly longer in the ixazomib group than in the placebo group at a median follow-up of 14.7 months (median progression-free survival, 20.6 months vs. 14.7 months; hazard ratio for disease progression or death in the ixazomib group, 0.74; P=0.01); a benefit with respect to progression-free survival was observed with the ixazomib regimen, as compared with the placebo regimen, in all prespecified patient subgroups, including in patients with high-risk cytogenetic abnormalities. The overall rates of response were 78% in the ixazomib group and 72% in the placebo group, and the corresponding rates of complete response plus very good partial response were 48% and 39%. The median time to response was 1.1 months in the ixazomib group and 1.9 months in the placebo group, and the corresponding median duration of response was 20.5 months and 15.0 months. At a median follow-up of approximately 23 months, the median overall survival has not been reached in either study group, and follow-up is ongoing. The rates of serious adverse events were similar in the two study groups (47% in the ixazomib group and 49% in the placebo group), as were the rates of death during the study period (4% and 6%, respectively); adverse events of at least grade 3 severity occurred in 74% and 69% of the patients, respectively. Thrombocytopenia of grade 3 and grade 4 severity occurred more frequently in the ixazomib group (12% and 7% of the patients, respectively) than in the placebo group (5% and 4% of the patients, respectively). Rash occurred more frequently in the ixazomib group than in the placebo group (36% vs. 23% of the patients), as did gastrointestinal adverse events, which were predominantly low grade. The incidence of peripheral neuropathy was 27% in the ixazomib group and 22% in the placebo group (grade 3 events occurred in 2% of the patients in each study group). Patient-reported quality of life was similar in the two study groups. Conclusions: The addition of ixazomib to a regimen of lenalidomide and dexamethasone was associated with significantly longer progression-free survival; the additional toxic effects with this all-oral regimen were limited. (Funded by Millennium Pharmaceuticals; TOURMALINE-MM1 ClinicalTrials.gov number, NCT01564537.).</t>
  </si>
  <si>
    <t>TOURMALINE-MM1 NCT01564537</t>
  </si>
  <si>
    <t>https://ln5.sync.com/dl/0259c12f0/635xpiii-7amiymmh-fhqa6t8b-vnc2ukt5</t>
  </si>
  <si>
    <t>Adult patients with relapsed/refractory multiple myeloma with one prior line of therapy</t>
  </si>
  <si>
    <t>Double Refractory</t>
  </si>
  <si>
    <t>Patients aged ≥18 years with measurable RRMM who one to three prior therapies, ECOG PS 0-2</t>
  </si>
  <si>
    <t>Ixazomib + Lenalidomide + Dexamethasone</t>
  </si>
  <si>
    <t>68, 69</t>
  </si>
  <si>
    <t>Lonial_NEJM_2015 Dimopoulos_Cancer_2018</t>
  </si>
  <si>
    <t>Elotuzumab plus lenalidomide and dexamethasone in relapsed/refractory multiple myeloma: Extended 4-year follow-up and analysis of relative progression-free survival from the randomized ELOQUENT-2 trial. Elotuzumab Therapy for Relapsed or Refractory Multiple Myeloma</t>
  </si>
  <si>
    <t>The sustained progression-free survival benefit (19.4 versus 14.9 months) and long-term safety at 4 years support elotuzumab, lenalidomide and dexamethasone as a valuable therapeutic option for the long-term treatment of patients with relapse/refractory multiple myeloma compared to lenalidomide and dexamethasone alone.</t>
  </si>
  <si>
    <t>Lonial, S</t>
  </si>
  <si>
    <t>Background: The randomized phase 3 ELOQUENT-2 study (NCT01239797) evaluated the efficacy and safety of elotuzumab plus lenalidomide and dexamethasone (ELd) versus lenalidomide and dexamethasone (Ld) in relapsed/refractory multiple myeloma (RRMM), and to date, has the longest follow-up of any monoclonal antibody in patients with RRMM. Methods: In this extended 4-year follow-up of the ELOQUENT-2 trial, the coprimary endpoints of progression-free survival (PFS) and overall response rate as well as the secondary endpoint of overall survival were assessed. In the absence of head-to-head trials comparing Ld-based triplet regimens to guide treatment selection, 4 randomized controlled trials-ELOQUENT-2, ASPIRE, TOURMALINE-MM1, and POLLUX-were indirectly compared to provide insight into the relative efficacy of these regimens in RRMM. Results: Data at 4 years were consistent with 2- and 3-year follow-up data: ELd reduced the risk of disease progression/death by 29% versus Ld (hazard ratio, 0.71) while maintaining safety. The greatest PFS benefit among the assessed subgroups was observed in patients at the median time or further from diagnosis (&gt;=3.5 years) with 1 prior line of therapy, who had a 44% reduction in the risk of progression/death, and in patients in the high-risk category, who had a 36% reduction in favor of ELd. This regimen also showed a relative PFS benefit that was maintained beyond 50 months. Conclusions: The sustained PFS benefit and long-term safety of ELd at 4 years, similar to those observed at 2 and 3 years, support ELd as a valuable therapeutic option for the long-term treatment of patients with RRMM. Copyright © 2018 The Authors. Cancer published by Wiley Periodicals, Inc. on behalf of American Cancer Society. Background: Elotuzumab, an immunostimulatory monoclonal antibody targeting signaling lymphocytic activation molecule F7 (SLAMF7), showed activity in combination with lenalidomide and dexamethasone in a phase 1b-2 study in patients with relapsed or refractory multiple myeloma. Methods: In this phase 3 study, we randomly assigned patients to receive either elotuzumab plus lenalidomide and dexamethasone (elotuzumab group) or lenalidomide and dexamethasone alone (control group). Coprimary end points were progression-free survival and the overall response rate. Final results for the coprimary end points are reported on the basis of a planned interim analysis of progression-free survival. Results: Overall, 321 patients were assigned to the elotuzumab group and 325 to the control group. After a median follow-up of 24.5 months, the rate of progression-free survival at 1 year in the elotuzumab group was 68%, as compared with 57% in the control group; at 2 years, the rates were 41% and 27%, respectively. Median progression-free survival in the elotuzumab group was 19.4 months, versus 14.9 months in the control group (hazard ratio for progression or death in the elotuzumab group, 0.70; 95% confidence interval, 0.57 to 0.85; P&lt;0.001). The overall response rate in the elotuzumab group was 79%, versus 66% in the control group (P&lt;0.001). Common grade 3 or 4 adverse events in the two groups were lymphocytopenia, neutropenia, fatigue, and pneumonia. Infusion reactions occurred in 33 patients (10%) in the elotuzumab group and were grade 1 or 2 in 29 patients. Conclusions: Patients with relapsed or refractory multiple myeloma who received a combination of elotuzumab, lenalidomide, and dexamethasone had a significant relative reduction of 30% in the risk of disease progression or death. (Funded by Bristol-Myers Squibb and AbbVie Biotherapeutics; ELOQUENT-2 ClinicalTrials.gov number, NCT01239797.).</t>
  </si>
  <si>
    <t>ELOQUENT-2 NCT01239797</t>
  </si>
  <si>
    <t>https://ln5.sync.com/dl/0b9937040/3x2wxhne-jr9ffsf5-vzzvh6cp-yi6cgh5z</t>
  </si>
  <si>
    <t>Adult patients with relapsed/refractory multiple myeloma with one to three prior lines of therapy</t>
  </si>
  <si>
    <t>Patients aged ≥18 years with measurable RRMM, who received 1 to 3 prior lines of therapy, ECOG PS 0-2</t>
  </si>
  <si>
    <t xml:space="preserve">Elotuzumab + Lenalidomide + Dexamethasone </t>
  </si>
  <si>
    <t>71, 72</t>
  </si>
  <si>
    <t>San-Miguel_LH_2016 San-Miguel_LO_2014</t>
  </si>
  <si>
    <t>Overall survival of patients with relapsed multiple myeloma treated with panobinostat or placebo plus bortezomib and dexamethasone (the PANORAMA 1 trial): A randomised, placebo-controlled, phase 3 trial. Panobinostat plus bortezomib and dexamethasone versus placebo plus bortezomib and dexamethasone in patients with relapsed or relapsed and refractory multiple myeloma: a multicentre, randomised, double-blind phase 3 trial.</t>
  </si>
  <si>
    <t>Among patients with relapsed/refractory multiple myeloma, the overall survival benefit with panobinostat, bortezomib and dexamethasone was modest (overall survival 40.3 versus 35.8 months; HR, 0.94; 95%CI, 0.78-1.14; p=0.54) over bortezomib and dexamethasone alone.</t>
  </si>
  <si>
    <t>San-Miguel, JF</t>
  </si>
  <si>
    <t>Background: Panobinostat is a potent oral pan-deacetylase inhibitor that in preclinical studies has synergistic anti-myeloma activity when combined with bortezomib and dexamethasone. We aimed to compare panobinostat, bortezomib, and dexamethasone with placebo, bortezomib, and dexamethasone in patients with relapsed or relapsed and refractory multiple myeloma. Methods: PANORAMA1 is a multicentre, randomised, placebo-controlled, double-blind phase 3 trial of patients with relapsed or relapsed and refractory multiple myeloma who have received between one and three previous treatment regimens. Patients were randomly assigned (1:1) via an interactive web-based and voice response system, stratified by number of previous treatment lines and by previous use of bortezomib, to receive 21 day cycles of placebo or panobinostat (20 mg; on days 1, 3, 5, 8, 10, 12, orally), both in combination with bortezomib (1·3 mg/m(2) on days 1, 4, 8, 11, intravenously) and dexamethasone (20 mg on days 1, 2, 4, 5, 8, 9, 11, 12, orally). Patients, physicians, and the investigators who did the data analysis were masked to treatment allocation; crossover was not permitted. The primary endpoint was progression-free survival (in accordance with modified European Group for Blood and Marrow Transplantation criteria and based on investigators' assessment) and was analysed by intention to treat. The study is ongoing, but no longer recruiting, and is registered at ClinicalTrials.gov, number NCT01023308. Findings: 768 patients were enrolled between Jan 21, 2010, and Feb 29, 2012, with 387 randomly assigned to panobinostat, bortezomib, and dexamethasone and 381 to placebo, bortezomib, and dexamethasone. Median follow-up was 6·47 months (IQR 1·81-13·47) in the panobinostat group and 5·59 months (2·14-11·30) in the placebo group. Median progression-free survival was significantly longer in the panobinostat group than in the placebo group (11·99 months [95% CI 10·33-12·94] vs 8·08 months [7·56-9·23]; hazard ratio [HR] 0·63, 95% CI 0·52-0·76; p&lt;0·0001). Overall survival data are not yet mature, although at the time of this analysis, median overall survival was 33·64 months (95% CI 31·34-not estimable) for the panobinostat group and 30·39 months (26·87-not estimable) for the placebo group (HR 0·87, 95% CI 0·69-1·10; p=0·26). The proportion of patients achieving an overall response did not differ between treatment groups (235 [60·7%, 95% CI 55·7-65·6] for panobinostat vs 208 [54·6%, 49·4-59·7] for placebo; p=0·09); however, the proportion of patients with a complete or near complete response was significantly higher in the panobinostat group than in the placebo group (107 [27·6%, 95% CI 23·2-32·4] vs 60 [15·7%, 12·2-19·8]; p=0·00006). Minimal responses were noted in 23 (6%) patients in the panobinostat group and in 42 (11%) in the placebo group. Median duration of response (partial response or better) was 13·14 months (95% CI 11·76-14·92) in the panobinostat group and 10·87 months (9·23-11·76) in the placebo group, and median time to response (partial response or better) was 1·51 months (1·41-1·64) in the panobinostat group and 2·00 months (1·61-2·79) in the placebo group. Serious adverse events were reported in 228 (60%) of 381 patients in the panobinostat group and 157 (42%) of 377 patients in the placebo group. Common grade 3-4 laboratory abnormalities and adverse events (irrespective of association with study drug) included thrombocytopenia (256 [67%] in the panobinostat group vs 118 [31%] in the placebo group), lymphopenia (202 [53%] vs 150 [40%]), diarrhoea (97 [26%] vs 30 [8%]), asthenia or fatigue (91 [24%] vs 45 [12%]), and peripheral neuropathy (67 [18%] vs 55 [15%]). Interpretation: Our results suggest that panobinostat could be a useful addition to the treatment armamentarium for patients with relapsed or relapsed and refractory multiple myeloma. Longer follow up will be necessary to determine whether there is any effect on overall survival. Funding: Novartis Pharmaceuticals. Background: Panobinostat plus bortezomib and dexamethasone significantly increased median progression-free survival compared with placebo plus bortezomib and dexamethasone in the phase 3 PANORAMA 1 trial. Here, we present the final overall survival analysis for this trial. Methods: PANORAMA 1 is a randomised, placebo-controlled, double-blind, phase 3 trial of patients with relapsed or relapsed and refractory multiple myeloma with one to three previous treatments. Patients were randomly assigned (1:1) to receive panobinostat (20 mg orally) or placebo, with bortezomib (1.3 mg/m2 intravenously) and dexamethasone (20 mg orally), over two distinct treatment phases. In treatment phase 1 (eight 3-week cycles), patients received: panobinostat or placebo on days 1, 3, 5, 8, 10, and 12; bortezomib on days 1, 4, 8, and 11; and dexamethasone on days 1, 2, 4, 5, 8, 9, 11, and 12. During treatment phase 2 (four 6-week cycles with a 2 weeks on, 1 week off schedule), panobinostat or placebo was given three times a week, bortezomib was administered once a week, and dexamethasone was given on the days of and following bortezomib administration. The primary endpoint was progression-free survival; overall survival was a key secondary endpoint. This study is registered at ClinicalTrials.gov, NCT01023308. Findings: Between Jan 21, 2010, and Feb 29, 2012, 768 patients were enrolled into the study and randomly assigned to receive either panobinostat (n=387) or placebo (n=381), plus bortezomib and dexamethasone. At data cutoff (June 29, 2015), 415 patients had died. Median overall survival was 40.3 months (95% CI 35.0-44.8) in those who received panobinostat, bortezomib, and dexamethasone versus 35.8 months (29.0-40.6) in those who received placebo, bortezomib, and dexamethasone (hazard ratio [HR] 0.94, 95% CI 0.78-1.14; p=0.54). Of patients who had received at least two previous regimens including bortezomib and an immunomodulatory drug, median overall survival was 25.5 months (95% CI 19.6-34.3) in 73 patients who received panobinostat, bortezomib, and dexamethasone versus 19.5 months (14.1-32.5) in 74 who received placebo (HR 1.01, 95% CI 0.68-1.50). Interpretation: The overall survival benefit with panobinostat over placebo with bortezomib and dexamethasone was modest. However, optimisation of the regimen could potentially prolong treatment duration and improve patients' outcomes, although further trials will be required to confirm this. FUNDING: Novartis Pharmaceuticals. Copyright © 2016 Elsevier Ltd. All rights reserved.</t>
  </si>
  <si>
    <t>PANORAMA 1 NCT01023308</t>
  </si>
  <si>
    <t>https://ln5.sync.com/dl/8bd298770/c53qx8qc-b4emrk56-26nn5nsp-shurputj</t>
  </si>
  <si>
    <t>Patients aged ≥18 years with measurable RRMM, requires retreatment for multiple myeloma</t>
  </si>
  <si>
    <t>2+ Line</t>
  </si>
  <si>
    <t>Panobinostat + Bortezomib + Dexamethasone</t>
  </si>
  <si>
    <t>&lt;0.0001</t>
  </si>
  <si>
    <t>1, 2, 3</t>
  </si>
  <si>
    <t>Attal_Lancet_2019
Hulin_Blood_2019 (abstract)
Richardson_ASCO_2019 (abstract)</t>
  </si>
  <si>
    <t>Isatuximab plus pomalidomide and low-dose dexamethasone versus pomalidomide and low-dose dexamethasone in patients with relapsed and refractory multiple myeloma (ICARIA-MM): a randomised, multicentre, open-label, phase 3 study.
Depth of response and response kinetics in the ICARIA-MM study of isatuximab with pomalidomide/dexamethasone in relapsed/refractory multiple myeloma.
A phase III randomized, open label, multicenter study comparing isatuximab, pomalidomide, and low-dose dexamethasone versus pomalidomide and low-dose dexamethasone in patients with relapsed/refractory multiple myeloma (RRMM).</t>
  </si>
  <si>
    <t>Isatuximab, pomalidomide and dexamethasone for relapsed/refractory multiple myeloma significantly improved progression-free survival (11.5 versus 6.5 months; HR, 0.596; 95%CI, 0.44-0.81; p=0.001) and overall response rate (60.4% versus 35.3%) compared to pomalidomide and dexamethasone alone.</t>
  </si>
  <si>
    <t>Attal, M
Hulin, C
Richardson, PG</t>
  </si>
  <si>
    <t>Background: Isatuximab is a monoclonal antibody that binds a specific epitope on the human CD38 receptor and has antitumour activity via multiple mechanisms of action. In a previous phase 1b study, around 65% of patients with relapsed and refractory multiple myeloma achieved an overall response with a combination of isatuximab with pomalidomide and low-dose dexamethasone. The aim of this study was to determine the progression-free survival benefit of isatuximab plus pomalidomide and dexamethasone compared with pomalidomide and dexamethasone in patients with relapsed and refractory multiple myeloma. Method(s): We did a randomised, multicentre, open-label, phase 3 study at 102 hospitals in 24 countries in Europe, North America, and the Asia-Pacific regions. Eligible participants were adult patients with relapsed and refractory multiple myeloma who had received at least two previous lines of treatment, including lenalidomide and a proteasome inhibitor. Patients were excluded if they were refractory to previous treatment with an anti-CD38 monoclonal antibody. We randomly assigned patients (1:1) to either isatuximab 10 mg/kg plus pomalidomide 4 mg plus dexamethasone 40 mg (20 mg for patients aged &gt;=75 years), or pomalidomide 4 mg plus dexamethasone 40 mg. Randomisation was done using interactive response technology and stratified according to the number of previous lines of treatment (2-3 vs &gt;3) and age (&lt;75 years vs &gt;=75 years). Treatments were assigned based on a permuted blocked randomisation scheme with a block size of four. The isatuximab-pomalidomide-dexamethasone group received isatuximab intravenously on days 1, 8, 15, and 22 in the first 28-day cycle, then on days 1 and 15 in subsequent cycles. Both groups received oral pomalidomide on days 1 to 21 in each cycle, and oral or intravenous dexamethasone on days 1, 8, 15, and 22 of each cycle. Treatment continued until disease progression, unacceptable toxicity, or consent withdrawal. Dose reductions for adverse reactions were permitted for pomalidomide and dexamethasone, but not for isatuximab. The primary endpoint was progression-free survival, determined by an independent response committee and assessed in the intention-to-treat population. Safety was assessed in all participants who received at least one dose of study drug. This study is registered at ClinicalTrials.gov, number NCT02990338. Finding(s): Between Jan 10, 2017, and Feb 2, 2018, we randomly assigned 307 patients to treatment: 154 to isatuximab-pomalidomide-dexamethasone, and 153 to pomalidomide-dexamethasone. At a median follow-up of 11.6 months (IQR 10.1-13.9), median progression-free survival was 11.5 months (95% CI 8.9-13.9) in the isatuximab-pomalidomide-dexamethasone group versus 6.5 months (4.5-8.3) in the pomalidomide-dexamethasone group; hazard ratio 0.596, 95% CI 0.44-0.81; p=0.001 by stratified log-rank test. The most frequent treatment-emergent adverse events (any grade; isatuximab-pomalidomide-dexamethasone vs pomalidomide-dexamethasone) were infusion reactions (56 [38%] vs 0), upper respiratory tract infections (43 [28%] vs 26 [17%]), and diarrhoea (39 [26%] vs 29 [20%]). Adverse events with a fatal outcome were reported in 12 patients (8%) in the isatuximab-pomalidomide-dexamethasone group and 14 (9%) in the pomalidomide-dexamethasone group. Deaths due to treatment-related adverse events were reported for one patient (&lt;1%) in the isatuximab-pomalidomide-dexamethasone group (sepsis) and two (1%) in the pomalidomide-dexamethasone group (pneumonia and urinary tract infection). Interpretation(s): The addition of isatuximab to pomalidomide-dexamethasone significantly improves progression-free survival in patients with relapsed and refractory multiple myeloma. Isatuximab is an important new treatment option for the management of relapsed and refractory myeloma, particularly for patients who become refractory to lenalidomide and a proteasome inhibitor. Funding(s): Sanofi. Video Abstract: [Figure presented]Copyright © 2019 Elsevier Ltd 
Background: In multiple myeloma (MM), deep responses have been associated with improvements in progression-free survival (PFS) and overall survival (OS). Response kinetic data, including renal response times, which are highly important for patients with renal impairment, are infrequently reported. We analyzed the association between depth of response, including minimum residual disease (MRD) negativity, plus response kinetics and long-term outcomes, using data from the randomized, open-label, phase 3 ICARIA-MM study. ICARIA-MM evaluated the anti-CD38 monoclonal antibody isatuximab (Isa) in combination with pomalidomide and dexamethasone (Pd) versus Pd in patients with relapsed/refractory MM (RRMM) after ≥2 prior lines of therapy (NCT02990338). Methods: All patients received standard doses of Pd and those randomized to the Isa-Pd group received 10 mg/kg IV on days 1, 8, 15, and 22 (cycle 1), and days 1 and 15 in subsequent 28-day cycles. Depth and kinetics of response were analyzed for each treatment group. MRD was assessed at 10-5 (tested by next-generation sequencing in patients with complete response [CR] / stringent CR [sCR]). Time to tumor response, time to renal response (CRenal; improvement in estimated glomerular filtration rate (eGFR), using the MDRD formula, from &lt;50 mL/min/1.73m² at baseline to ≥60 mL/min/1.73m² at ≥1 post-baseline assessment), and time to sustained CRenal (a CRenal lasting ≥60 days) were recorded. No neutralization assay was used for patients with IgG kappa clonality. Results: Overall, 307 patients were randomized to Isa-Pd (n=154) or Pd (n=153), of whom 33/142 (23.2%) and 24/145 (16.6%) patients had eGFR &lt;50 mL/min/1.73m² at baseline. Patients had received a median of 3 prior lines of therapy (range 2-11) and 73.4% and 71.9% of patients in the Isa-Pd and Pd groups, respectively, were double refractory. Median PFS was 11.53 months with Isa-Pd and 6.47 months with Pd (hazard ratio [HR] 0.596; 95% confidence interval [CI] 0.436-0.814). Tumor responses on Isa-Pd were more frequent and deeper than on Pd. Overall response rates (ORR) were 60.4% vs 35.3% (odds ratio [OR] 2.80; 95% CI 1.72-4.56; p&lt;0.0001); at least very good partial response rates (≥VGPR) were 31.8% vs 8.5% (OR 5.03; 95% CI 2.51-10.59; p&lt;0.0001). As no isatuximab interference assay was performed, near-complete response rates (immunofixation remained positive) were reported: 15.6% vs 3.3% (OR 5.47; 95% CI 1.96-18.78; p=0.0002). MRD negativity rates in the ITT population were 5.2% vs 0%. Depth of response correlated with improved long-term outcomes in both arms (Figure). After a median follow-up of 11.6 months in the Isa-Pd arm, 100% of MRD-negative (MRD−) patients were progression free and alive. In the Isa-Pd arm, median PFS was longer with increased depth of response: MRD− patients, not reached (NR); ≥VGPR and MRD+, 15.21 months; partial response (PR), 11.53 months; less than PR, 3.29 months. This pattern was also observed for 1-year OS probabilities (100% &gt; 92.9% &gt; 82.4% &gt; 46.4%, respectively). Tumor responses occurred faster with Isa-Pd than with Pd. Among patients who achieved a response of ≥PR (93 in the Isa-Pd arm and 54 in the Pd arm), the median time to first response was shorter for Isa-Pd (1.1 months) than for Pd (1.9 months). Among patients who achieved a response of ≥VGPR (49 and 13 in the Isa-Pd and Pd arms, respectively), the time to first VGPR or better response was similar at 2.9 months for Isa-Pd and 3.0 months for Pd. Renal responses occurred faster in patients on Isa-Pd than on Pd. A CRenal was observed in 23/32 (71.9%) patients in the Isa-Pd arm (median time to response 3.4 weeks) and in 8/21 (38.1%) of patients in the Pd arm (median time to response 7.3 weeks). A sustained CRenal was observed in 10/32 (31.3%) patients in the Isa-Pd arm (median time to first response 2.4 weeks) and in 4/21 (19.0%) patients in the Pd arm (median time to first response 4.8 weeks). Conclusion: In the heavily pretreated ICARIA population, Isa-Pd induced more frequent and faster tumor and renal responses than Pd. Depth of response, including MRD negativity, was improved with Isa-Pd and was clearly associated with better long-term survival outcomes.
Background: The primary objective of this phase 3 trial was to demonstrate progression free survival (PFS) improvement of isatuximab (Isa), a novel anti-CD38 monoclonal antibody, combined with pomalidomide (P)/dexamethasone (d) versus (vs) Pd. Method(s): Patients (pts) with RRMM who received &gt;=2 prior lines, including lenalidomide (len) and a proteasome inhibitor (PI), refractory to last therapy were enrolled. IsaPd arm received Isa 10 mg/kg IV weekly for first 4 weeks (wks), then every 2 wks. Both arms received approved schedules of pom and dex (4mg PO days 1-21; 40mg [20mg if &gt;75 yrs] PO or IV weekly) every 28 days until progression or unacceptable toxicity. Result(s):307 pts (154 IsaPd, 153 Pd) were randomized and analyzed (ITT). Patient characteristics were well balanced across arms. Median age: 67 (36-86) yrs; median prior lines of therapy: 3 (2-11); estimated GFR: &lt;60ml/min in 33.9% pts; 92.5% refractory to len, 75.9% to PI; and 19.5% pts had high-risk cytogenetics. At median follow-up of 11.6 months (mos), median PFS was 11.5 mos IsaPd vs 6.5 mos Pd; HR 0.596 (95% CI 0.44-0.81), P=0.001. PFS benefit was consistent across all major subgroups. ORR (&gt;=PR) was 60.4% IsaPd vs 35.3% Pd, P&lt;0.0001. VGPR rate or better was 31.8% IsaPd vs 8.5% Pd, and MRD negativity (NGS, 10-5) was seen in 5.2% IsaPd pts vs 0% Pd. At analysis date, overall survival (OS) was immature (99 events) but a trend to OS improvement in IsaPd (vs Pd) was observed (HR 0.687; 95% CI 0.461-1.023). Median treatment duration was 41 wks IsaPd vs 24 wks Pd; median Isa infusion (inf.) duration was 3.3h at 1st inf. and 2.8h at subsequent inf. Grade &gt;=3 AEs were observed in 86.8% IsaPd vs 70.5% Pd; 7.2% IsaPd and 12.8% Pd pts discontinued due to AEs; 7.9% IsaPd and 9.4% Pd pts died due to AEs. Inf. reactions were reported in 38.2% (2.6% grade 3-4) IsaPd. Grade &gt;=3 infections were seen in 42.8% IsaPd and 30.2% Pd, grade &gt;=3 neutropenia in 84.9% (febrile 11.8%) IsaPd and 70.1% (febrile 2.0%) Pd. Conclusion(s): IsaPd significantly improved PFS and ORR vs Pd, with a manageable safety profile. IsaPd is an important new treatment option for the management of RRMM.</t>
  </si>
  <si>
    <t>ICARIA-MM
NCT02990338</t>
  </si>
  <si>
    <t>https://ln5.sync.com/dl/ca20bfad0/iyw7yc84-y7xybmgf-yvmuv83r-knzi9cq7</t>
  </si>
  <si>
    <t>Adult patients with relapsed/refractory multiple myeloma with at least two prior lines of therapy</t>
  </si>
  <si>
    <t>Patients aged ≥18 years with RRMM who received ≥2 prior lines, including lenalidomide and a proteasome inhibitor, refractory to last therapy, ECOG PS 0-2</t>
  </si>
  <si>
    <t>3+ line</t>
  </si>
  <si>
    <t>Isatuximab + Pomalidomide + Dexamethasone</t>
  </si>
  <si>
    <t>154</t>
  </si>
  <si>
    <t>307</t>
  </si>
  <si>
    <t>68</t>
  </si>
  <si>
    <t>67</t>
  </si>
  <si>
    <t>89 (57.79%)</t>
  </si>
  <si>
    <t>159 (51.79%)</t>
  </si>
  <si>
    <t>Pomalidomide + Dexamethasone</t>
  </si>
  <si>
    <t>153</t>
  </si>
  <si>
    <t>66</t>
  </si>
  <si>
    <t>70 (45.75%)</t>
  </si>
  <si>
    <t>Richardson_Blood_2014</t>
  </si>
  <si>
    <t>Pomalidomide alone or in combination with low-dose dexamethasone in relapsed and refractory multiple myeloma: A randomized phase 2 study.</t>
  </si>
  <si>
    <t>Pomalidomide with low-dose dexamethasone was effective, well tolerated and provides an important new treatment option for relapsed and refractory multiple myeloma patients who have received multiple prior therapies compared to those who received pomalidomide alone, with a median progression-free survival of 4.2 and 2.7 months (HR, 0.68; p=0.003), an overall response rates of 33% and 18% (p=0.013), a median response duration of 8.3 and 10.7 months, and median overall survival was 16.5 and 13.6 months, respectively.</t>
  </si>
  <si>
    <t>This multicenter, open-label, randomized phase 2 study assessed the efficacy and safety of pomalidomide (POM) with/without low-dose dexamethasone (LoDEX) in patients with relapsed/refractory multiple myeloma (RRMM). Patients who had received ≥2 prior therapies (including lenalidomide [LEN] and bortezomib [BORT]) and had progressed within 60 days of their last therapy were randomized to POM (4 mg/day on days 1-21 of each 28-day cycle) with/without LoDEX (40 mg/week). The primary end point was progression-free survival (PFS). In total, 221 patients (median 5 prior therapies, range 1-13) received POM+LoDEX (n = 113) or POM (n = 108). With a median follow-up of 14.2 months, median PFS was 4.2 and 2.7 months (hazard ratio = 0.68, P = .003), overall response rates (ORRs) were 33% and 18% (P = .013), median response duration was 8.3 and 10.7 months, and median overall survival (OS) was 16.5 and 13.6 months, respectively. Refractoriness to LEN, or resistance to both LEN and BORT, did not affect outcomes with POM+LoDEX (median PFS 3.8 months for both; ORRs 30% and 31%; and median OS 16 and 13.4 months). Grade 3-4 neutropenia occurred in 41% (POM+LoDEX) and 48% (POM); no grade 3-4 peripheral neuropathy was reported. POM+LoDEX was effective and generally well tolerated and provides an important new treatment option for RRMM patients who have received multiple prior therapies. This trial was registered at www.clinicaltrials.gov as #NCT00833833.</t>
  </si>
  <si>
    <t>MM-002
NCT00833833</t>
  </si>
  <si>
    <t>https://ln2.sync.com/dl/aec492a50/k7w9amf3-9rptjgsh-tqva75vc-4a6qbmqa</t>
  </si>
  <si>
    <t>Adult patients with relapsed/refractory multiple myeloma patients with at least two prior lines of therapy</t>
  </si>
  <si>
    <t>Patients aged ≥18 years with RRMM, who received at least 2 prior therapies, and have relapsed after having achieved at least stable disease for at least one cycle of treatment to at least one prior regimen, ECOG PS 0-2</t>
  </si>
  <si>
    <t>2+ line</t>
  </si>
  <si>
    <t>113</t>
  </si>
  <si>
    <t>221</t>
  </si>
  <si>
    <t>64</t>
  </si>
  <si>
    <t>63</t>
  </si>
  <si>
    <t>62 (54.87%)</t>
  </si>
  <si>
    <t>119 (53.85%)</t>
  </si>
  <si>
    <t>100 (88.5%)</t>
  </si>
  <si>
    <t>195 (88.24%)</t>
  </si>
  <si>
    <t>Phase 2 RCT</t>
  </si>
  <si>
    <t>Pomalidomide</t>
  </si>
  <si>
    <t>108</t>
  </si>
  <si>
    <t>61</t>
  </si>
  <si>
    <t>57 (52.78%)</t>
  </si>
  <si>
    <t>95 (87.96%)</t>
  </si>
  <si>
    <t>Dimopoulos_NEJM_2018
Dimopoulos_CLML_2019 (abstract)</t>
  </si>
  <si>
    <t>Elotuzumab plus pomalidomide and dexamethasone for multiple myeloma.
Elotuzumab, pomalidomide, and dexamethasone for relapsed/refractory multiple myeloma: Efficacy after additional follow-up of the ELOQUENT-3 study.</t>
  </si>
  <si>
    <t>Elotuzumab plus pomalidomide and dexamethasone for patients with multiple myeloma in whom treatment with lenalidomide and a proteasome inhibitor had failed demonstrated a favorable trend in overall survival (OS rate at 18 months, 68% versus 49%) and clinically relevant progression-free survival benefit (10.3 versus 4.7 months) compared to pomalidomide and dexamethasone alone, with no new safety signals.</t>
  </si>
  <si>
    <t>Background: The immunostimulatory monoclonal antibody elotuzumab plus lenalidomide and dexamethasone has been shown to be effective in patients with relapsed or refractory multiple myeloma. The immunomodulatory agent pomalidomide plus dexamethasone has been shown to be effective in patients with multiple myeloma that is refractory to lenalidomide and a proteasome inhibitor. Methods: Patients with multiple myeloma that was refractory or relapsed and refractory to lenalidomide and a proteasome inhibitor were randomly assigned to receive elotuzumab plus pomalidomide and dexamethasone (elotuzumab group) or pomalidomide and dexamethasone alone (control group). The primary end point was investigator-assessed progression-free survival. Results: A total of 117 patients were randomly assigned to the elotuzumab group (60 patients) or the control group (57 patients). After a minimum follow-up period of 9.1 months, the median progression-free survival was 10.3 months in the elotuzumab group and 4.7 months in the control group. The hazard ratio for disease progression or death in the elotuzumab group as compared with the control group was 0.54 (95% confidence interval [CI], 0.34 to 0.86; P=0.008). The overall response rate was 53% in the elotuzumab group as compared with 26% in the control group (odds ratio, 3.25; 95% CI, 1.49 to 7.11). The most common grade 3 or 4 adverse events were neutropenia (13% in the elotuzumab group vs 27% in the control group), anemia (10% vs 20%), and hyperglycemia (8% vs 7%). A total of 65% of the patients in each group had infections. Infusion reactions occurred in 3 patients (5%) in the elotuzumab group. Conclusions: Among patients with multiple myeloma in whom treatment with lenalidomide and a proteasome inhibitor had failed, the risk of progression or death was significantly lower among those who received elotuzumab plus pomalidomide and dexamethasone than among those who received pomalidomide plus dexamethasone alone. (Funded by Bristol-Myers Squibb and AbbVie Biotherapeutics; ELOQUENT-3 ClinicalTrials.gov number, NCT02654132 .).
Background: Elotuzumab, an immunostimulatory monoclonal antibody targeting SLAMF7, selectively kills multiple myeloma (MM) cells and synergizes with pomalidomide (pom). The primary analysis (minimum follow-up [FU]: 9.1 mo) of the open-label, randomized ELOQUENT-3 study (NCT02654132) demonstrated a median progression-free survival (PFS) of 10.3 mo for elotuzumab plus pom and dexamethasone (dex; EPd) vs 4.7 mo for pom and dex (Pd) alone (hazard ratio [HR] 0.54, p=0.008). Preliminary analysis of overall survival (OS) suggested a trend in favor of EPd (Dimopoulos MA et al. N Engl J Med 2018). Based on these data, EPd was approved in the USA for the treatment of adult patients (pts) with MM and &gt;=2 prior therapies including lenalidomide (len) and a proteasome inhibitor (PI). Aim(s): This non-prespecified analysis was conducted after a minimum FU of 18.3 mo to provide a descriptive assessment of OS with EPd vs Pd in ELOQUENT-3. PFS and safety were also assessed. Method(s): Adults with MM that was refractory to last therapy and either refractory or relapsed and refractory to len and a PI, with &gt;=2 prior lines of therapy (LoTs, including len and a PI), were randomized 1:1 to receive EPd or Pd in 28-day cycles until disease progression or unacceptable toxicity. Elotuzumab: 10 mg/kg IV weekly in cycles 1-2 and 20 mg/kg IV every 4 weeks in cycles 3+. Pom: 4 mg orally on days 1-21 of each cycle. Dex: 40 mg (pts &lt;=75 y) or 20 mg (pts &gt;75 y) weekly in each cycle. Primary endpoint was PFS by investigator assessment; secondary endpoints were overall response rate by investigator and OS. Result(s): In total, 60 pts were randomized to the EPd group and 57 to the Pd group. Clinically relevant baseline characteristics were balanced between treatment groups; median (range) age was 67 y (36-81). Median (range) number of prior LoTs was 3 (2-8), and 68% (EPd) and 72% (Pd) of pts had MM that was refractory to both len and a PI. As of database lock (29 Nov 2018, minimum FU 18.3 mo), there were a total of 90 PFS events (EPd: 40/60; Pd: 50/57). PFS rates (EPd vs Pd) were 43% vs 20% (12 mo) and 34% vs 11% (18 mo). With 48 (EPd: 20/60; Pd: 28/57) of the 78 (62%) deaths required for the final analysis, OS curves continued to diverge, with a 46% reduction in the risk of death with EPd vs Pd (HR 0.54, 95% CI 0.30-0.96). Median (95% CI) OS was not reached (24.9-not estimable [NE]) with EPd and was 17.4 mo (13.8-NE) with Pd. OS rates (EPd vs Pd) were 79% vs 68% (12 mo) and 68% vs 49% (18 mo). Safety results were consistent with the primary analysis. Conclusion(s): In this extended FU of ELOQUENT-3, EPd demonstrated a favorable trend in OS and a sustained and clinically relevant PFS benefit vs Pd, with no new safety signals. These data support the long-term favorable efficacy-safety profile of EPd and suggest this regimen should be considered as a standard of care, where approved, for pts with relapsed/refractory MM after failure of len and a PI. Keywords: elotuzumab Pomalidomide Relapsed/Refractory Tracks: Immunotherapeutic Approaches to MM Copyright © 2019</t>
  </si>
  <si>
    <t>ELOQUENT-3 
NCT02654132</t>
  </si>
  <si>
    <t>https://ln5.sync.com/dl/93b9aba60/3uqybfqy-uvwzzp38-gqeaizpa-bfuy2e5h</t>
  </si>
  <si>
    <t>Patients aged ≥18 years with measurable MM, who had received two or more previous lines of therapy, including at least two consecutive cycles of lenalidomide and a proteasome inhibitor alone or in combination, ECOG PS 0-2</t>
  </si>
  <si>
    <t>Elotuzumab + Pomalidomide + Dexamethasone</t>
  </si>
  <si>
    <t>60</t>
  </si>
  <si>
    <t>117</t>
  </si>
  <si>
    <t>69</t>
  </si>
  <si>
    <t>32 (53.33%)</t>
  </si>
  <si>
    <t>67 (57.26%)</t>
  </si>
  <si>
    <t>57</t>
  </si>
  <si>
    <t>35 (61.4%)</t>
  </si>
  <si>
    <t>91, 92, 93</t>
  </si>
  <si>
    <t>Original &amp; Update</t>
  </si>
  <si>
    <t>Dimopoulos_ASH_2020b (abstract)
Usmani_EHA_2021a (abstract)
Landgren_ASH_2020 (abstract)</t>
  </si>
  <si>
    <t>Carfilzomib, dexamethasone, and daratumumab versus carfilzomib and dexamethasone in relapsed or refractory multiple myeloma:updated efficacy and safety results of the phase 3 candor study
Carfilzomib, dexamethasone, and daratumumab (KdD) vs Kd in relapsed/refractory multiple myeloma: analysis of time to next treatment, time to progression, and progression-free survival for next therapy
Evaluation of minimal residual disease (MRD) negativity in patients with relapsed or refractory multiple myeloma treated in the CANDOR study</t>
  </si>
  <si>
    <t>Patients with relapsed-refractory multiple myeloma treated with carfilzomib + dexamethasone + daratumumab have a significant improvement compared to carfilzomib + dexamethasone, in median progression-free survival (28.6 vs 15.2 months) as well as median time to next treatment (NR vs 18.1 months) and time to progression (NR vs 15.7 months).</t>
  </si>
  <si>
    <t>Introduction: The randomized, open-label, multicenter, phase 3 CANDOR study compared carfilzomib, dexamethasone, and daratumumab (KdD) to carfilzomib and dexamethasone (Kd) inpatients with multiple myeloma who have relapsed after 1-3 prior lines of therapy (ClinicalTrials.gov, NCT03158688). In the previously reported primary analysis (Dimopoulos et al, Lancet 2020), a significant progression-free survival (PFS) benefit was demonstrated in patients treated with KdD vspatients treated with Kd (hazard ratio [HR], 0.63 [95% CI, 0.46-0.85]; two-sided P=0.0027). However, after a median follow-up of 16.9 months, median PFS was not reached in the KdD arm. Here, were port updated efficacy and safety outcomes from the CANDOR study. Method(s): Adult patients with relapsed or refractory multiple myeloma (RRMM) received 28-daycycles of KdD or Kd (randomized 2:1). In the primary analysis, PFS was the primary endpoint and overall survival (OS) a key secondary endpoint. In this prespecified interim OS analysis, statistical testing was based on the actual number of OS events observed by the data cuto (approximately 36months after enrollment of the first patient); PFS was summarized descriptively. Disease progression was determined locally by investigators in an unblinded manner and centrally by the sponsor using a validated computer algorithm (Onyx Response Computer Algorithm [ORCA]) in a blinded manner.PFS and OS were compared between the KdD and Kd arms using a stratified log-rank test, and HRs were estimated by a stratified Cox proportional-hazards model. Result(s): Patients were randomized to KdD (n = 312) and Kd (n = 154). Of all randomized patients, median age was approximately 64 years; 42% received previous lenalidomide, and 33% were lenalidomide refractory; 90% received previous bortezomib, and 29% were bortezomib refractory. At the data cuto date of June 15, 2020, 199 (63.8%) patients in the KdD arm and 88 (57.1%) in the Kdarm remained on study. Among patients treated with KdD and Kd, 140 (44.9%) and 85 (55.2%) hadPFS events, respectively; median follow-up was 27.8 months (KdD) and 27.0 months (Kd). MedianPFS by ORCA was 28.6 months for the KdD arm versus 15.2 months for the Kd arm (HR, 0.59 [95%CI, 0.45-0.78]; Figure). OS data were not mature and will be updated at a future prespecified analysis. Median treatment duration was 79.3 weeks with KdD versus 40.3 weeks with Kd. Grade &gt;=3 adverse events (AEs) occurred in 87.0% and 75.8% of patients in the KdD and Kd arms, respectively, and fatalAEs occurred in 8.8% and 4.6%; one fatal AE in the KdD arm (due to arrhythmia) and one fatal AE in the Kd arm (due to COVID-19 pneumonia) had occurred since the primary analysis. Carfilzomib treatment discontinuation rates due to AEs were 26.0% with KdD and 22.2% with Kd. Exposure-adjusted AE rates per 100 patient years were: 171.2 and 151.9 for grade &gt;=3 AEs and 6.9 and 5.6 for fatalAEs in the KdD and Kd arms, respectively. Updated data by key subgroups will be presented. Conclusion(s): With approximately 11 months of additional follow-up, a 13.4-month improvement in median PFS was observed in patients treated with KdD (28.6 months) versus patients treated with Kd (15.2 months; HR, 0.59 [95% CI, 0.45-0.78]). Safety was consistent with previously reported results. KdD continues to show a favorable benefit-risk profile and represents an efficacious treatment option for patients with RRMM.</t>
  </si>
  <si>
    <t>CANDOR
NCT03158688</t>
  </si>
  <si>
    <t>https://ln5.sync.com/dl/cb39dff20/xijmauam-q8jkr42k-v6putqxd-wvcimq4a</t>
  </si>
  <si>
    <t>RRMM with 1-3 prior LOT</t>
  </si>
  <si>
    <t>Adult patients with RRMM with 1 to 3 prior LOT</t>
  </si>
  <si>
    <t>Carfilzomib + Daratumumab + Dexamethasone</t>
  </si>
  <si>
    <t>312</t>
  </si>
  <si>
    <t>466</t>
  </si>
  <si>
    <t>Carfilzomib + Dexamethasone</t>
  </si>
  <si>
    <t>56, 57, 58, 59, 60</t>
  </si>
  <si>
    <t>Bahlis_Leuk_2020
Dimopoulos_Haema_2018
Dimopoulos_NEJM_2016
Dimopoulos_EHA_2017 (abstract)
Kaufman_ASH_2019 (abstract)</t>
  </si>
  <si>
    <t>Daratumumab plus lenalidomide and dexamethasone in relapsed/refractory multiple myeloma: extended follow-up of POLLUX, a randomized, open-label, phase 3 study.
Daratumumab plus lenalidomide and dexamethasone versus lenalidomide and dexamethasone in relapsed or refractory multiple myeloma: updated analysis of POLLUX.
Daratumumab, Lenalidomide, and Dexamethasone for Multiple Myeloma.
Efficacy and safety of daratumumab, lenalidomide, and dexamethasone versus Rd alone in relapsed or refractory multiple myeloma: Updated analysis of pollux.
Four-Year Follow-up of the Phase 3 Pollux Study of Daratumumab Plus Lenalidomide and Dexamethasone (D-Rd) Versus Lenalidomide and Dexamethasone (Rd) Alone in Relapsed or Refractory Multiple Myeloma (RRMM).</t>
  </si>
  <si>
    <t>In patients with relapsed and refractory multiple myeloma, daratumumab plus lenalidomide/dexamethasone prolonged progression-free survival in the intent-to-treat population (median 44.5 versus 17.5 months; HR, 0.44; 95%CI, 0.35-0.55; p&lt;0.0001) compared to lenalidomide/dexamethasone alone, and showed a higher overall response rate (92.9% versus 76.4%; p&lt;0.0001).</t>
  </si>
  <si>
    <t>Bhalis, NJ</t>
  </si>
  <si>
    <t>In POLLUX, daratumumab (D) plus lenalidomide/dexamethasone (Rd) reduced the risk of disease progression or death by 63% and increased the overall response rate (ORR) versus Rd in relapsed/refractory multiple myeloma (RRMM). Updated efficacy and safety after &gt;3 years of follow-up are presented. Patients (N = 569) with ≥1 prior line received Rd (lenalidomide, 25 mg, on Days 1-21 of each 28-day cycle; dexamethasone, 40 mg, weekly) ± daratumumab at the approved dosing schedule. Minimal residual disease (MRD) was assessed by next-generation sequencing. After 44.3 months median follow-up, D-Rd prolonged progression-free survival (PFS) in the intent-to-treat population (median 44.5 vs 17.5 months; HR, 0.44; 95% CI, 0.35-0.55; P &lt; 0.0001) and in patient subgroups. D-Rd demonstrated higher ORR (92.9 vs 76.4%; P &lt; 0.0001) and deeper responses, including complete response or better (56.6 vs 23.2%; P &lt; 0.0001) and MRD negativity (10-5; 30.4 vs 5.3%; P &lt; 0.0001). Median time to next therapy was prolonged with D-Rd (50.6 vs 23.1 months; HR, 0.39; 95% CI, 0.31-0.50; P &lt; 0.0001). Median PFS on subsequent line of therapy (PFS2) was not reached with D-Rd versus 31.7 months with Rd (HR, 0.53; 95% CI, 0.42-0.68; P &lt; 0.0001). No new safety concerns were reported. These data support using D-Rd in patients with RRMM after first relapse.
In the POLLUX study, daratumumab plus lenalidomide/dexamethasone significantly reduced risk of progression/death versus lenalidomide/dexamethasone alone in relapsed/refractory multiple myeloma. We provide one additional year of follow up and include the effect on minimal residual disease and in clinically relevant subgroups. After 25.4 months of follow up, daratumumab plus lenalidomide/dexamethasone prolonged progression-free survival versus lenalidomide/dexamethasone alone (median not reached vs 17.5 months; hazard ratio, 0.41; 95% confidence interval, 0.31-0.53; P&lt;0.0001). The overall response rate was 92.9% versus 76.4%, and 51.2% versus 21.0% achieved a complete response or better, respectively (both P&lt;0.0001). At the 10-5 sensitivity threshold, 26.2% versus 6.4% were minimal residual disease-negative, respectively (P&lt;0.0001). Post hoc analyses of clinically relevant patient subgroups demonstrated that progression-free survival was significantly prolonged for daratumumab plus lenalidomide/dexamethasone versus lenalidomide/dexamethasone regardless of number of prior lines of therapy. Patients previously treated with lenalidomide or thalidomide and those refractory to bortezomib received similar benefits (all P&lt;0.01). Treatment benefit with daratumumab plus lenalidomide/dexamethasone was maintained in high-risk patients (median progression-free survival 22.6 vs 10.2 months; hazard ratio, 0.53; 95% confidence interval, 0.25-1.13; P=0.0921) and patients with treatment-free intervals of &gt;12 and &lt;=12 months and &gt;6 and &lt;=6 months. No new safety signals were observed. In relapsed/refractory multiple myeloma patients, daratumumab plus lenalidomide/dexamethasone continued to improve progression-free survival and deepen responses versus lenalidomide/dexamethasone. Trial Registration: clinicaltrials.gov identifier: 02076009. Copyright© 2018 Ferrata Storti Foundation.
Background: Daratumumab showed promising efficacy alone and with lenalidomide and dexamethasone in a phase 1-2 study involving patients with relapsed or refractory multiple myeloma. Methods: In this phase 3 trial, we randomly assigned 569 patients with multiple myeloma who had received one or more previous lines of therapy to receive lenalidomide and dexamethasone either alone (control group) or in combination with daratumumab (daratumumab group). The primary end point was progression-free survival. Results: At a median follow-up of 13.5 months in a protocol-specified interim analysis, 169 events of disease progression or death were observed (in 53 of 286 patients [18.5%] in the daratumumab group vs. 116 of 283 [41.0%] in the control group; hazard ratio, 0.37; 95% confidence interval [CI], 0.27 to 0.52; P&lt;0.001 by stratified log-rank test). The Kaplan-Meier rate of progression-free survival at 12 months was 83.2% (95% CI, 78.3 to 87.2) in the daratumumab group, as compared with 60.1% (95% CI, 54.0 to 65.7) in the control group. A significantly higher rate of overall response was observed in the daratumumab group than in the control group (92.9% vs. 76.4%, P&lt;0.001), as was a higher rate of complete response or better (43.1% vs. 19.2%, P&lt;0.001). In the daratumumab group, 22.4% of the patients had results below the threshold for minimal residual disease (1 tumor cell per 105 white cells), as compared with 4.6% of those in the control group (P&lt;0.001); results below the threshold for minimal residual disease were associated with improved outcomes. The most common adverse events of grade 3 or 4 during treatment were neutropenia (in 51.9% of the patients in the daratumumab group vs. 37.0% of those in the control group), thrombocytopenia (in 12.7% vs. 13.5%), and anemia (in 12.4% vs. 19.6%). Daratumumab-associated infusion-related reactions occurred in 47.7% of the patients and were mostly of grade 1 or 2. Conclusions: The addition of daratumumab to lenalidomide and dexamethasone significantly lengthened progression-free survival among patients with relapsed or refractory multiple myeloma. Daratumumab was associated with infusion-related reactions and a higher rate of neutropenia than the control therapy. (Funded by Janssen Research and Development; POLLUX ClinicalTrials.gov number, NCT02076009).
Background: Daratumumab, a human monoclonal antibody targeting CD38, significantly prolongs progression-free survival (PFS) and achieves deep and durable responses when combined with other established standard-of-care regimens in patients with RRMM. Aim(s): To provide updated efficacy and safety data from POLLUX, a multicenter, phase 3, randomized study of DRd versus Rd in RRMM. Method(s): Eligible patients with &gt;=1 prior line of therapy were randomly assigned to Rd (25 mg PO lenalidomide on Days 1-21 of each every-4-week [Q4W] cycle; 40 mg dexamethasone weekly) with or without daratumumab (16 mg/kg IV once weekly for Cycles 1 and 2, every 2 weeks for Cycles 3-6, then Q4W until disease progression). Patients who were refractory to lenalidomide were excluded. Progression-free survival (PFS) was the primary endpoint. Bone marrow samples were collected, and minimal residual disease (MRD) was assessed at the time of suspected complete response (CR) and at 3 and 6 months after suspected CR at 3 different sensitivity thresholds (10-4, 10-5, and 10-6) using the ClonoSEQTM next-generation sequencing-based assay (Adaptive Biotechnologies, Seattle, WA). Additional reflex testing using an anti-idiotype antibody was used to confirm CRs in cases in which daratumumab interference with serum M-protein quantitation was suspected in patients with possible CR. Result(s): Patients received a median (range) of 1 (1-11) prior lines of therapy; 55% of patients had received immunomodulatory agents (IMIDs), and 18% had been exposed to lenalidomide. After median follow-up of 17.3 months, DRd significantly prolonged PFS compared with Rd alone (median: not reached vs 17.5 months; hazard ratio [HR], 0.37; 95% confidence interval [CI], 0.28-0.50; P&lt;0.0001), with 18-month PFS rates of 76% and 49%, respectively. Responses continued to deepen in the DRd group with longer follow-up, with significantly higher overall response rate (ORR; 93% vs 76%) and rates of very good partial response (VGPR) or better (78% vs 45%) and CR or better (46% vs 20%) with DRd versus Rd alone (P&lt;0.0001 for all). MRD-negative rates were &gt;3 times higher with DRd compared with Rd alone at all 3 sensitivity thresholds (31.8% vs 8.8% at 10-4; 24.8% vs 5.7% at 10-5; and 11.9% vs 2.5%, at 10-6; P&lt;0.0001 for all), and MRD negativity was associated with prolonged PFS at 10-5 (Figure 1). Overall survival (OS) data are immature, with 40 (14%) deaths in the DRd group and 56 (20%) deaths in the Rd group (HR, 0.63; 95% CI, 0.42-0.95). Neutropenia was the most common grade 3 or 4 treatment-emergent adverse event (53% with DRd vs 38% with Rd), and no new safety signals were reported with longer follow up. We will present updated efficacy and safety data based on approximately 25 months follow up at the meeting. (Figure Presented) Summary/Conclusions: DRd significantly improved outcomes compared with Rd alone, including PFS, ORR, depth of response, and MRD-negative rates, with a favorable safety profile that was maintained after longer follow up. These updated data continue to support the use of DRd in patients with RRMM who received &gt;=1 prior therapy.
Introduction: Daratumumab, a human IgGÎº monoclonal antibody targeting CD38 with a direct on-tumor and immunomodulatory mechanism of action, is approved in combination with standard-of-care regimens for the treatment of newly diagnosed multiple myeloma (NDMM) and RRMM. When combined with standard of care regimens across four phase 3 studies, daratumumab demonstrated â‰¥44% reductions in the risk of progression or death, nearly doubled complete response (CR) or better rates, and tripled minimal residual disease (MRD)-negative rates at the 10â€“5 sensitivity threshold in pts with RRMM or NDMM (Palumbo A, et al. N Engl J Med 2016. 375[8]:754-766; Dimopoulos MA, et al. N Engl J Med 2016. 375[14]:1319-1331; Mateos MV, et al. N Engl J Med 2018. 378[6]:518-528; Facon T, et al. N Engl J Med 2019. 380[22]2104-2015). In the phase 3 POLLUX study (median follow-up 44.3 months), D-Rd reduced the risk of disease progression or death by 56% and significantly increased the overall response rate (ORR) versus Rd alone (93% vs 76%; P &lt;0.0001) in patients (pts) with RRMM. Here, we present updated efficacy and safety analyses of POLLUX after &gt;4 years of median follow-up. Methods: Pts who received â‰¥1 prior line of therapy were randomized (1:1) to Rd (lenalidomide 25 mg PO on Days 1-21 of each 28-day cycle; dexamethasone 40 mg per week) Â± daratumumab (16 mg/kg IV QW for Cycles 1-2, Q2W for Cycles 3-6, then Q4W until disease progression). Cytogenetic risk was determined by local fluorescence in situ hybridization or karyotyping; pts with high cytogenetic risk had t(4;14), t(14;16), and del17p abnormalities. PFS on subsequent line of therapy (PFS2), an exploratory endpoint, was defined as time from randomization to progression after next line of subsequent therapy or death. Results: A total of 569 pts were randomized (D-Rd, n = 286; Rd, n = 283). At a median follow-up of 51.3 months, D-Rd significantly prolonged progression-free survival (PFS) versus Rd (median 45.8 vs 17.5 months; hazard ratio [HR], 0.43; 95% confidence interval [CI], 0.35-0.54; P &lt;0.0001; Figure). D-Rd also prolonged PFS versus Rd among pts with 1 prior line of therapy, among pts with 1-3 prior lines of therapy, and regardless of cytogenetic risk status (Table). A PFS benefit with D-Rd was also observed among pts who received prior lenalidomide (median 38.8 vs 18.6 months; HR, 0.34; 95% CI, 0.19-0.59; P &lt;0.0001) and among pts refractory to bortezomib (median 34.3 vs 11.3 months; HR, 0.41; 95% CI, 0.25-0.68; P = 0.0004). D-Rd was associated with a significantly higher ORR versus Rd (93% vs 76%), including higher rates of â‰¥very good partial response (81% vs 49%) and â‰¥CR (57% vs 24%; all P &lt;0.0001). Median time to next therapy for D-Rd versus Rd was not reached in the D-Rd group versus 22.8 months in the Rd group (HR, 0.39; 95% CI, 0.30-0.49; P &lt;0.0001). D-Rd significantly prolonged PFS2 versus Rd (median 53.3 vs 31.6 months; HR, 0.54; 95% CI, 0.43-0.68; P &lt;0.0001). In the D-Rd group, 121 deaths were observed versus 133 deaths in the Rd group; follow-up for overall survival is ongoing. The median duration of treatment was 34.3 months in the D-Rd arm versus 16.0 months in the Rd arm. The most common (â‰¥10%) grade 3/4 treatment-emergent adverse events (TEAEs) observed with D-Rd versus Rd included neutropenia (56% vs 42%), anemia (18% vs 22%), thrombocytopenia (15% vs 16%), pneumonia (16% vs 10%), and diarrhea (10% vs 4%). Similar rates of discontinuations due to TEAEs were observed for D-Rd versus Rd (16% vs 15%). The incidence of invasive second primary malignancies was 4.9% and 5.7% for the D-Rd and Rd groups, respectively. Additional efficacy data, including minimal residual disease, and safety analyses will be presented at the meeting. Conclusion: After &gt;4 years of median follow-up, D-Rd continues to demonstrate a significant PFS benefit and higher rates of deeper responses versus Rd alone in pts with RRMM. Although significant PFS benefit was observed with D-Rd in RRMM pts regardless of prior lines of therapy or cytogenetic risk status, the greatest benefit was observed when used in patients treated earlier with D-Rd. The significant improvement in PFS2 suggests a potential survival benefit, but OS data is still immature. No new safety concerns were identified with this additional follow-up.</t>
  </si>
  <si>
    <t>POLLUX, MMY3003
NCT02076009</t>
  </si>
  <si>
    <t>https://ln5.sync.com/dl/971d77190/yh7tjrpi-nc53dy6g-kevjz26v-g84jnrre</t>
  </si>
  <si>
    <t>Adult patients with relapsed/refractory multiple myeloma with at least one prior line of therapy</t>
  </si>
  <si>
    <t>Patients aged ≥18 years with RRMM who received at least 1 prior line of therapy achieved a response (partial response or better) to at least one prior regimen, ECOG PS 0-2</t>
  </si>
  <si>
    <t>Daratumumab + Lenalidomide + Dexamethasone</t>
  </si>
  <si>
    <t>286</t>
  </si>
  <si>
    <t>569</t>
  </si>
  <si>
    <t>65</t>
  </si>
  <si>
    <t>173 (60.49%)</t>
  </si>
  <si>
    <t>337 (59.23%)</t>
  </si>
  <si>
    <t>275 (96.15%)</t>
  </si>
  <si>
    <t>543 (95.43%)</t>
  </si>
  <si>
    <t>283</t>
  </si>
  <si>
    <t>164 (57.95%)</t>
  </si>
  <si>
    <t>268 (94.7%)</t>
  </si>
  <si>
    <t>61, 62, 63</t>
  </si>
  <si>
    <t>Mateos_CMCL_2020
Spencer_Haematologica_2018
Katja_ASH_2019 (abstract)</t>
  </si>
  <si>
    <t>Daratumumab, bortezomib, and dexamethasone versus bortezomib and dexamethasone in patients with previously treated multiple myeloma: Three-year follow-up of CASTOR.
Daratumumab plus bortezomib and dexamethasone versus bortezomib and dexamethasone in relapsed or refractory multiple myeloma: updated analysis of CASTOR.
Efficacy and safety of daratumumab, bortezomib, and dexamethasone (D-Vd) versus bortezomib and dexamethasone (Vd) in first relapse patients (pts) with multiple myeloma (MM): Four-year update of CASTOR.</t>
  </si>
  <si>
    <t>After 3 years, daratumumab, bortezomib and dexamethasone maintains significant progression-free survival benefits (16.7 versus 7.1 months) in relapse refractory multiple myeloma compared to bortezomib and dexamethasone alone.</t>
  </si>
  <si>
    <t>Spencer, A
Katja, C</t>
  </si>
  <si>
    <t>Background: In the phase III CASTOR study in relapsed or refractory multiple myeloma, daratumumab, bortezomib, and dexamethasone (D-Vd) demonstrated significant clinical benefit versus Vd alone. Outcomes after 40.0 months of median follow-up are discussed. Patients and methods: Eligible patients had received ≥ 1 line of treatment and were administered bortezomib (1.3 mg/m2) and dexamethasone (20 mg) for 8 cycles with or without daratumumab (16 mg/kg) until disease progression. Results: Of 498 patients in the intent-to-treat (ITT) population (D-Vd, n = 251; Vd, n = 247), 47% had 1 prior line of treatment (1PL; D-Vd, n = 122; Vd, n = 113). Median progression-free survival (PFS) was significantly prolonged with D-Vd versus Vd in the ITT population (16.7 vs. 7.1 months; hazard ratio [HR], 0.31; 95% confidence interval [CI], 0.25-0.40; P &lt; .0001) and the 1PL subgroup (27.0 vs. 7.9 months; HR, 0.22; 95% CI, 0.15-0.32; P &lt; .0001). In lenalidomide-refractory patients, the median PFS was 7.8 versus 4.9 months (HR, 0.44; 95% CI, 0.28-0.68; P = .0002) for D-Vd (n = 60) versus Vd (n = 81). Minimal residual disease (MRD)-negativity rates (10-5) were greater with D-Vd versus Vd (ITT: 14% vs. 2%; 1PL: 20% vs. 3%; both P &lt; .0001). PFS2 was significantly prolonged with D-Vd versus Vd (ITT: HR, 0.48; 95% CI, 0.38-0.61; 1PL: HR, 0.35; 95% CI, 0.24-0.51; P &lt; .0001). No new safety concerns were observed. Conclusion: After 3 years, D-Vd maintained significant benefits in patients with relapsed or refractory multiple myeloma with a consistent safety profile. D-Vd provided the greatest benefit at first relapse and increased MRD-negativity rates. Keywords: Clinical trial; Efficacy; Minimal residual disease; Relapsed/refractory; Safety.
Daratumumab, a CD38 human monoclonal antibody, demonstrated significant clinical activity in combination with bortezomib and dexamethasone versus bortezomib and dexamethasone alone in the primary analysis of CASTOR, a phase 3 study in relapsed and/or refractory multiple myeloma. A post hoc analysis based on treatment history and longer follow up is presented. After 19.4 (range: 0-27.7) months of median follow up, daratumumab plus bortezomib and dexamethasone prolonged progression-free survival (median: 16.7 versus 7.1 months; hazard ratio, 0.31; 95% confidence interval, 0.24-0.39; P&lt;0.0001) and improved the overall response rate (83.8% versus 63.2%; P&lt;0.0001) compared with bortezomib and dexamethasone alone. The progression-free survival benefit of daratumumab plus bortezomib and dexamethasone was most apparent in patients with 1 prior line of therapy (median: not reached versus 7.9 months; hazard ratio, 0.19; 95% con fidence interval, 0.12-0.29; P&lt;0.0001). Daratumumab plus bortezomib and dexamethasone was also superior to bortezomib and dexamethasone alone in subgroups based on prior treatment exposure (bortezomib, thalidomide, or lenalidomide), lenalidomide-refractory status, time since last therapy (&lt;=12, &gt;12, &lt;=6, or &gt;6 months), or cytogenetic risk. Minimal residual disease-negative rates were &gt;2.5-fold higher with daratumumab across subgroups. The safety profile of daratumumab plus bortezomib and dexamethasone remained consistent with longer follow up. Daratumumab plus bortezomib and dexamethasone demonstrated significant clinical activity across clinically relevant subgroups and provided the greatest benefit to patients treated at first relapse. Trial registration: clinicaltrials.gov identifier: 02136134. Copyright© 2018 Ferrata Storti Foundation.
Introduction: Daratumumab (DARA), a human, IgGÎº monoclonal antibody targeting CD38, is approved either as a single agent or in combination with anti-myeloma regimens for newly diagnosed MM (NDMM) or relapsed/refractory MM (RRMM). In phase 3 studies, DARA-based regimens reduced the disease progression or death risk by â‰¥44%, nearly doubled the rates of complete response (CR) or better, and tripled minimal residual disease (MRD)-negativity rates (10â€“5 sensitivity threshold) in NDMM or RRMM pts (Palumbo A, et al. N Engl J Med 2016. 375[8]:754-766; Dimopoulos MA, et al. N Engl J Med 2016. 375[14]:1319-1331; Mateos MV, et al. N Engl J Med 2018. 378[6]:518-528; Facon T, et al. N Engl J Med 2019. 380[22]2104-2015). In the phase 3 CASTOR study (median follow-up 40.0 mo), D-Vd reduced the risk of disease progression or death by 69% and induced higher rates of deeper responses vs Vd in RRMM pts. Pts who received 1 prior line (PL) of therapy achieved the greatest benefit with D-Vd. Here, we examine updated (47.0 mo median follow-up) efficacy and safety of D-Vd vs Vd in CASTOR, with a focus on pts with 1 PL of therapy. Methods: In CASTOR, pts were randomized to 8 cycles (21 d/cycle) of V (1.3 mg/m2, SC) on Days 1, 4, 8, and 11 and dexamethasone (20 mg, PO or IV) on Days 1, 2, 4, 5, 8, 9, 11, and 12 Â± DARA (16 mg/kg, IV) given weekly for Cycles 1-3, Q3W for Cycles 4-8, and Q4W thereafter. Cytogenetic risk was evaluated by local fluorescence in situ hybridization or karyotyping; high risk was defined as the presence of t(4;14), t(14;16), or del17p abnormalities. Results: A total of 498 pts were randomized (D-Vd, n = 251; Vd, n = 247) and included in the intent-to-treat (ITT) population. A total of 235 pts had 1 PL of therapy (D-Vd, n = 122; Vd, n = 113). After a median follow-up of 47.0 mo, progression-free survival (PFS) was significantly prolonged with D-Vd vs Vd in the ITT population (median: 16.7 vs 7.1 mo; HR, 0.31; 95% CI, 0.25-0.39, P &lt;0.0001). The PFS benefit for D-Vd vs Vd was maintained in pts with prior V (median: 12.1 vs 6.7 mo; HR, 0.34; 95% CI, 0.26-0.46, P &lt;0.0001), with prior R (median: 9.5 vs 6.1 mo; HR, 0.40; 95% CI, 0.28-0.58, P &lt;0.0001), and high (median: 12.6 vs 6.2 mo; HR, 0.41; 95% CI, 0.21-0.83, P = 0.0106) and standard cytogenetic risk (median: 16.6 vs 6.6 mo; HR, 0.26; 95% CI, 0.18-0.36, P &lt;0.0001). D-Vd significantly prolonged PFS on the subsequent line of therapy (PFS2) vs Vd (median: 34.6 vs 20.7 mo; HR, 0.47, 95% CI, 0.37-0.59; P &lt;0.0001; Figure 1A). At the time of analysis, 114 deaths with D-Vd and 132 deaths with Vd were observed with 3-yr overall survival (OS) rates of 61% vs 51%, respectively; follow-up for OS is ongoing. The overall response rate (ORR; 85% vs 63%), â‰¥very good partial response (VGPR) rate (63% vs 29%) and â‰¥CR rate (30% vs 10%) were all significantly higher (all P &lt;0.0001) with D-Vd vs Vd. Among 1 PL pts, median PFS was 27.0 vs 7.9 mo (HR, 0.21; 95% CI, 0.15-0.31, P &lt;0.0001) for D-Vd vs Vd. The PFS benefit for D-Vd vs Vd was maintained among 1 PL pts previously exposed to V (median: 20.4 vs 8.0 mo; HR, 0.22; 95% CI, 0.13-0.37; P &lt;0.0001) or R (median: 21.2 vs 7.0 mo; HR, 0.30; 95% CI, 0.11-0.82; P = 0.0140). PFS2 was also significantly prolonged with D-Vd vs Vd in 1 PL pts (median: not reached vs 23.4 mo; HR, 0.34, 95% CI, 0.24-0.49; P &lt;0.0001; Figure 1B); 42-mo PFS2 rates were 58% vs 19%, respectively. For 1 PL pts, 39 vs 56 deaths were observed with D-Vd vs Vd, with 3-yr OS rates of 76% vs 57%, respectively. ORR (92% vs 74%; P = 0.0007) and rates of â‰¥VGPR (77% vs 42%; P &lt;0.0001) and â‰¥CR (43% vs 15%; P &lt;0.0001) were all significantly higher with D-Vd vs Vd. Additional data including MRD analyses will be presented. The most common (â‰¥5%) grade 3/4 treatment-emergent adverse events (TEAEs) with D-Vd vs Vd included thrombocytopenia (46% vs 33%), anemia (16% vs 16%), neutropenia (14% vs 5%), pneumonia (10% vs 10%), lymphopenia (10% vs 3%), hypertension (7% vs 1%), and peripheral sensory neuropathy (5% vs 7%). Discontinuation rates due to TEAEs were similar for D-Vd vs Vd (10% vs 9%). The rate of invasive second primary malignancy rates were 4.9% in the D-Vd group vs 1.7% in the Vd group. Conclusions: In this updated analysis of CASTOR, D-Vd maintains significant PFS and ORR benefits in RRMM, with the greatest benefit achieved by pts who received 1 PL of therapy. The safety profile of D-Vd remains consistent with longer follow-up, with no new safety concerns reported. These data continue to suggest that administration of D-Vd to RRMM pts after first relapse may provide the greatest clinical benefit.</t>
  </si>
  <si>
    <t>CASTOR
NCT02136134</t>
  </si>
  <si>
    <t>https://ln5.sync.com/dl/fd3dac630/37d7et5z-2hwtq3kn-62d7rtre-72yva5y3</t>
  </si>
  <si>
    <t>Patients with relapsed/refractory multiple myeloma patients with at least one prior line of therapy</t>
  </si>
  <si>
    <t>Patient aged ≥18 years with RRMM who had ≥1 prior line of therapy, achieved at least a partial response to ≥1 prior MM treatment, ECOG PS 0-2</t>
  </si>
  <si>
    <t>Daratumumab + Bortezomib + Dexamethasone</t>
  </si>
  <si>
    <t>251</t>
  </si>
  <si>
    <t>498</t>
  </si>
  <si>
    <t>247</t>
  </si>
  <si>
    <t>Jakubowiak_Blood_2016</t>
  </si>
  <si>
    <t>Randomized phase 2 study: elotuzumab plus bortezomib/dexamethasone vs bortezomib/dexamethasone for relapsed/refractory MM.</t>
  </si>
  <si>
    <t>In patients with relapsed/refractory multiple myeloma, elotuzumab with bortezomib and dexamethasone provide clinical benefit (progression free survival 9.7 versus 6.9 months) without added clinically significant toxicity compared to bortezomib and dexamethasone alone.</t>
  </si>
  <si>
    <t>Jakubowiak, A</t>
  </si>
  <si>
    <t>In this proof-of-concept, open-label, phase 2 study, patients with relapsed/refractory multiple myeloma (RRMM) received elotuzumab with bortezomib and dexamethasone (EBd) or bortezomib and dexamethasone (Bd) until disease progression/unacceptable toxicity. Primary endpoint was progression-free survival (PFS); secondary/exploratory endpoints included overall response rate (ORR) and overall survival (OS). Two-sided 0.30 significance level was specified (80% power, 103 events) to detect hazard ratio (HR) of 0.69. Efficacy and safety analyses were performed on all randomized patients and all treated patients, respectively. Of 152 randomized patients (77 EBd, 75 Bd), 150 were treated (75 EBd, 75 Bd). PFS was greater with EBd vs Bd (HR, 0.72; 70% confidence interval [CI], 0.59-0.88; stratified log-rank P = .09); median PFS was longer with EBd (9.7 months) vs Bd (6.9 months). In an updated analysis, EBd-treated patients homozygous for the high-affinity FcgammaRIIIa allele had median PFS of 22.3 months vs 9.8 months in EBd-treated patients homozygous for the low-affinity allele. ORR was 66% (EBd) vs 63% (Bd). Very good partial response or better occurred in 36% of patients (EBd) vs 27% (Bd). Early OS results, based on 40 deaths, revealed an HR of 0.61 (70% CI, 0.43-0.85). To date, 60 deaths have occurred (28 EBd, 32 Bd). No additional clinically significant adverse events occurred with EBd vs Bd. Grade 1/2 infusion reaction rate was low (5% EBd) and mitigated with premedication. In patients with RRMM, elotuzumab, an immunostimulatory antibody, appears to provide clinical benefit without added clinically significant toxicity when combined with Bd vs Bd alone. Registered to ClinicalTrials.gov as NCT01478048. Copyright © 2016 by The American Society of Hematology.+G132</t>
  </si>
  <si>
    <t>CA204-009
 NCT01478048</t>
  </si>
  <si>
    <t>https://ln2.sync.com/dl/cdf2e02f0/3kp4s9fn-cgxxm99y-39ckg8wn-jjnwwsi6</t>
  </si>
  <si>
    <t>Patients aged ≥18 years with measurable RRMM, who received 1 to 3 prior lines of therapy</t>
  </si>
  <si>
    <t>Elotuzumab + Bortezomib + Dexamethasone</t>
  </si>
  <si>
    <t>77</t>
  </si>
  <si>
    <t>152</t>
  </si>
  <si>
    <t>42 (54.55%)</t>
  </si>
  <si>
    <t>79 (51.97%)</t>
  </si>
  <si>
    <t>73 (94.81%)</t>
  </si>
  <si>
    <t>142 (93.42%)</t>
  </si>
  <si>
    <t>75</t>
  </si>
  <si>
    <t>37 (49.33%)</t>
  </si>
  <si>
    <t>69 (92%)</t>
  </si>
  <si>
    <t>Richardson_EJH_2020</t>
  </si>
  <si>
    <t>Randomized, placebo-controlled, phase 3 study of perifosine combined with bortezomib and dexamethasone in patients with relapsed, refractorymultiplemyeloma previously treated with bortezomib.</t>
  </si>
  <si>
    <t>Among patients with relapsed/refractory multiple myeloma, the addition of perifosine to bortezomib and dexamethasone did not improve progression-free survival compared to bortezomib and dexamethasone alone (5.2 versus 9.0 months; HR, 1.269; 95%CI, 0.817-1.969; p=0.287). The median overall survival were 32.7 months and 19.2 months, respectively (HR, 0.734; 95%CI, 0.380-1.419; p=0.356).</t>
  </si>
  <si>
    <t>Perifosine, an investigational, oral, synthetic alkylphospholipid, inhibits signal transduction pathways of relevance in multiple myeloma (MM) including PI3K/Akt. Perifosine demonstrated anti‐MM activity in preclinical studies and encouraging early‐phase clinical activity in combination with bortezomib. A randomized, double‐blind, placebo‐controlled phase 3 study was conducted to evaluate addition of perifosine to bortezomib‐dexamethasone in MM patients with one to four prior therapies who had relapsed following previous bortezomib‐based therapy. The primary endpoint was progression‐free survival (PFS). The study was discontinued at planned interim analysis, with 135 patients enrolled. Median PFS was 22.7 weeks (95% confidence interval 16·0–45·4) in the perifosine arm and 39.0 weeks (18.3–50.1) in the placebo arm (hazard ratio 1.269 [0.817–1.969]; P = .287); overall response rates were 20% and 27%, respectively. Conversely, median overall survival (OS) was 141.9 weeks and 83.3 weeks (hazard ratio 0.734 [0.380–1.419]; P = .356). Overall, 61% and 55% of patients in the perifosine and placebo arms reported grade 3/4 adverse events, including thrombocytopenia (26% vs 14%), anemia (7% vs 8%), hyponatremia (6% vs 8%), and pneumonia (9% vs 3%). These findings demonstrate no PFS benefit from the addition of perifosine to bortezomib‐dexamethasone in this study of relapsed/refractory MM, but comparable safety and OS.</t>
  </si>
  <si>
    <t>NCT01002248</t>
  </si>
  <si>
    <t>https://ln2.sync.com/dl/c8478c390/3xmnqnmq-zn43x77s-97r7zy7j-zizw6re4</t>
  </si>
  <si>
    <t>Adult patients with relapsed/refractory multiple myeloma with one to four prior lines of therapy</t>
  </si>
  <si>
    <t>Patients aged ≥18 years with RRMM, who received at least 1 but not more than 4 prior anti-myeloma regimens and has progressive disease after the most recent treatment regimen</t>
  </si>
  <si>
    <t>Perifosine + Bortezomib + Dexamethasone</t>
  </si>
  <si>
    <t>135</t>
  </si>
  <si>
    <t>41 (59.42%)</t>
  </si>
  <si>
    <t>78 (57.78%)</t>
  </si>
  <si>
    <t>49 (71.01%)</t>
  </si>
  <si>
    <t>104 (77.04%)</t>
  </si>
  <si>
    <t>Placebo + Bortezomib + Dexamethasone</t>
  </si>
  <si>
    <t>37 (56.06%)</t>
  </si>
  <si>
    <t>55 (83.33%)</t>
  </si>
  <si>
    <t>79, 80</t>
  </si>
  <si>
    <t>Montefusco_BJH_2020
Montefusco_Blood_2017 (abstract)</t>
  </si>
  <si>
    <t>Bortezomib, cyclophosphamide, dexamethasone versus lenalidomide, cyclophosphamide, dexamethasone in multiple myeloma patients at first relapse.
Bortezomib/cyclophosphamide/dexamethasone versus lenalidomide/cyclophosphamide/dexamethasone in multiple myeloma patients at first relapse: Final results of a Phase III study.</t>
  </si>
  <si>
    <t>This study showed that both bortezomib- and lenalidomide-containing regimens are equally effective, in terms of depth of response, progression-free survival (16.3 versus 18.6 months), and two-year overall survival (75% versus 74%) in patients with multiple myeloma at first relapse.</t>
  </si>
  <si>
    <t>Montefusco, V</t>
  </si>
  <si>
    <t>Bortezomib- and lenalidomide-containing regimens are well-established therapies in multiple myeloma (MM). However, despite their extensive use, head-to-head comparisons have never been performed. Therefore, we compared bortezomib and lenalidomide in fixed-duration therapies. In this open-label, phase III study, we randomized MM patients at first relapse to receive either nine cycles of bortezomib plus cyclophosphamide plus dexamethasone (VCD) or lenalidomide plus cyclophosphamide plus dexamethasone (RCD). The primary endpoint was achievement of a very good partial response (VGPR) or better at six weeks after nine treatment cycles. From March 2011 to February 2015, 155 patients were randomized. VGPR or better was achieved by 12 patients (15%) in the VCD arm and 14 patients (18%) in the RCD arm (P = 0·70). Median progression-free survival (PFS) was 16·3 (95% CI: 12·1-22·4) with VCD and 18·6 months (95% CI: 14·7-25·5) with RCD, and the two-year overall survival (OS) was 75% (95% CI: 66-86%) and 74% (95% CI: 64-85%) respectively. In subgroup analyses, no differences in PFS were observed in bortezomib- and lenalidomide-naïve patients, nor in patients who received a bortezomib-based regimen in first line. Adverse events were consistent with the well-established safety profiles of both drugs. Bortezomib and lenalidomide treatments were equally effective in terms of depth of response, PFS, and OS in MM patients at first relapse.
Introduction: Bortezomib (Bort) and lenalidomide (Len) are standard treatments for relapsed MM, but, so far, a comparative trial between them has never been conducted. We designed a multicenter, open label, phase III study to compare bortezomib/cyclophosphamide/dexamethasone and lenalidomide/cyclophosphamide/dexamethasone in a fixed duration design protocol. The combination of Bort and Len with chemotherapy was devised to improve efficacy and to allow a fixed duration treatment in patients not heavily pretreated. Methods. The primary endpoint was the achievement of very good partial remission (VGPR) or better at six weeks after 9 cycles. The study enrolled patients at first relapse with measurable disease. Patients could have received Bort or Len in their first line, but they should have obtained at least a PR longer than one year, and previous Bort or Len maintenance was an exclusion criteria. Enrollment started on April 2011, and was ended on April 2015. Patients were assigned 1:1 to sc Bort 1.3 mg/ms on days 1, 8, 15, 22, oral dexamethasone (Dex) 20 mg on days 1-2, 8-9, 15-16, 22-23, iv cyclophosphamide (Cyclo) 500 mg/ms on day 1 and 8 in a 35 days cycle (VCD) or to Len 15 mg from day 1 to 21, oral Dex 20 mg on days 1-2, 8-9, 15-16, 22-23, iv Cyclo 500 mg/ms on day 1 and 8 in a 28 days cycle (RCD). Nine courses of therapy without maintenance were planned. Efficacy and safety were assessed at each cycle using the IMWG response criteria for efficacy assessment (Durie et al. Leukemia 2006), and CTCAE v4.0 for safety. Results. One hundred fifty-seven patients were enrolled, 155 were randomized, 77 were assigned to the VCD, and 80 to the RCD arm, respectively. Both arms were well balanced according to the baseline characteristics. Median age was 65 years (range 41-79), and 63 years (range 46-76) for VCD and RCD, respectively. ISS stage was grade I in 36 and 33, grade II in 20 and 28, and grade III in 16 and 15 patients in the VCD and RCD arms, respectively. Previous treatment included Bort in 35 and 42, Len in 7 and 7, Bort- and Len-free chemotherapy in 32 and 29, thalidomide in 35 and 31, and autologous stem cell transplantation in 58 and 63 patients in the VCD and RCD arms, respectively. The primary endpoint, represented by achievement of VGPR or better at 6 weeks after 9 courses, was met by 12 (16%) and 16 (20%) patients in the VCD and RCD arms, respectively (p=0.70). Median progression-free survival (PFS) was 16.3 (range 13.3 - 22.4) and 20.2 (range 14.7 - 26.8) months (p=0.70), and median overall survival (OS) was 31.1 and 36.2 months (p=0.83), in the VCD and RCD arms, respectively. In subgroup analysis, patients that were Bort and Len naïve at enrollment had a PFS of 20.0 (range 12.2 - 31.8) and 20.2 months (range 12.0 - 29.9) (p=0.44), and a median OS of 31.1, and 22.5 months (p=0.72), for the VCD and RCD arms, respectively. Patients that were Bort exposed, but Len naïve at enrollment, had a PFS of 15.6 (range 9.9 - 22.4) and 19.5 months (range 11.1 - 28.6) (p=0.35), and a median OS of 29.2, and 34.7 months (p=0.62), for the VCD and RCD arms, respectively. Adverse events were consistent with the well-established safety profile of Bort and Len, and grade III and IV toxicities were not significantly different between the 2 arms. Conclusions. This is the first head-to-head study comparing fixed duration therapy of Bort and Len in first relapse patients. We show that both drugs are equally effective, in terms of depth of response, PFS, and OS. Despite drug-specific toxicity profiles, incidence of grade III and IV toxicities were not different between the 2 arms.</t>
  </si>
  <si>
    <t>EUDRACT 2010-021557-40</t>
  </si>
  <si>
    <t>https://ln5.sync.com/dl/fadf5e990/wtfmmeh9-kq38hagz-bcumipv5-u2wi7nwr</t>
  </si>
  <si>
    <t>Patients with multiple myeloma at first relapse</t>
  </si>
  <si>
    <t>Adult patients with MM at first relapse</t>
  </si>
  <si>
    <t>2 line</t>
  </si>
  <si>
    <t>Lenalidomide + Cyclophosphamide + Dexamethasone</t>
  </si>
  <si>
    <t>79</t>
  </si>
  <si>
    <t>155</t>
  </si>
  <si>
    <t>44 (55.7%)</t>
  </si>
  <si>
    <t>72 (46.45%)</t>
  </si>
  <si>
    <t>77 (97.47%)</t>
  </si>
  <si>
    <t>152 (98.06%)</t>
  </si>
  <si>
    <t>Bortezomib + Cyclophosphamide + Dexamethasone</t>
  </si>
  <si>
    <t>76</t>
  </si>
  <si>
    <t>28 (36.84%)</t>
  </si>
  <si>
    <t>75 (98.68%)</t>
  </si>
  <si>
    <t>Richardson_LO_2019</t>
  </si>
  <si>
    <t>Pomalidomide, bortezomib, and dexamethasone for patients with relapsed or refractory multiple myeloma previously treated with lenalidomide (OPTIMISMM): a randomised, open-label, phase 3 trial.</t>
  </si>
  <si>
    <t>Patients with relapsed or refractory multiple myeloma who previously received lenalidomide had significantly improved progression-free survival when treated with pomalidomide, bortezomib, and dexamethasone compared with bortezomib and dexamethasone.</t>
  </si>
  <si>
    <t>Background: As lenalidomide becomes increasingly established for upfront treatment of multiple myeloma, patients refractory to this drug represent a population with an unmet need. The combination of pomalidomide, bortezomib, and dexamethasone has shown promising results in phase 1/2 trials of patients with relapsed or refractory multiple myeloma. We aimed to assess the efficacy and safety of this triplet regimen in patients with relapsed or refractory multiple myeloma who previously received lenalidomide.
Methods: We did a randomised, open-label, phase 3 trial at 133 hospitals and research centres in 21 countries. We enrolled patients (aged &gt;=18 years) with a diagnosis of multiple myeloma and measurable disease, an Eastern Cooperative Oncology Group performance status of 0-2, who received one to three previous regimens, including a lenalidomide-containing regimen for at least two consecutive cycles. We randomly assigned patients (1:1) to bortezomib and dexamethasone with or without pomalidomide using a permutated blocked design in blocks of four, stratified according to age, number of previous regimens, and concentration of beta2 microglobulin at screening. Bortezomib (1.3 mg/m2) was administered intravenously until protocol amendment 1 then either intravenously or subcutaneously on days 1, 4, 8, and 11 for the first eight cycles and subsequently on days 1 and 8. Dexamethasone (20 mg [10 mg if age &gt;75 years]) was administered orally on the same days as bortezomib and the day after. Patients allocated pomalidomide received 4 mg orally on days 1-14. Treatment cycles were every 21 days. The primary endpoint was progression-free survival in the intention-to-treat population, as assessed by an independent review committee. Safety was assessed in all patients who received at least one dose of study medication. This trial is registered at ClinicalTrials.gov, number NCT01734928; patients are no longer being enrolled. Findings: Between Jan 7, 2013, and May 15, 2017, 559 patients were enrolled. 281 patients were assigned pomalidomide, bortezomib, and dexamethasone and 278 were allocated bortezomib and dexamethasone. Median follow-up was 15.9 months (IQR 9.9-21.7). Pomalidomide, bortezomib, and dexamethasone significantly improved progression-free survival compared with bortezomib and dexamethasone (median 11.20 months [95% CI 9.66-13.73] vs 7.10 months [5.88-8.48]; hazard ratio 0.61, 95% CI 0.49-0.77; p&lt;0.0001). 278 patients received at least one dose of pomalidomide, bortezomib, and dexamethasone and 270 patients received at least one dose of bortezomib and dexamethasone, and these patients were included in safety assessments. The most common grade 3 or 4 treatment-emergent adverse events were neutropenia (116 [42%] of 278 patients vs 23 [9%] of 270 patients; nine [3%] vs no patients had febrile neutropenia), infections (86 [31%] vs 48 [18%]), and thrombocytopenia (76 [27%] vs 79 [29%]). Serious adverse events were reported in 159 (57%) of 278 patients versus 114 (42%) of 270 patients. Eight deaths were related to treatment; six (2%) were recorded in patients who received pomalidomide, bortezomib, and dexamethasone (pneumonia [n=2], unknown cause [n=2], cardiac arrest [n=1], cardiorespiratory arrest [n=1]) and two (1%) were reported in patients who received bortezomib and dexamethasone (pneumonia [n=1], hepatic encephalopathy [n=1]). Interpretation: Patients with relapsed or refractory multiple myeloma who previously received lenalidomide had significantly improved progression-free survival when treated with pomalidomide, bortezomib, and dexamethasone compared with bortezomib and dexamethasone. Adverse events accorded with the individual profiles of pomalidomide, bortezomib, and dexamethasone. This study supports use of pomalidomide, bortezomib, and dexamethasone as a treatment option in patients with relapsed or refractory multiple myeloma who previously received lenalidomide. Funding: Celgene. Copyright © 2019 Elsevier Ltd. All rights reserved.</t>
  </si>
  <si>
    <t>OPTIMISMM 
NCT01734928</t>
  </si>
  <si>
    <t>https://ln2.sync.com/dl/a17ceaed0/g5dbp6i5-6uaicn35-g83txsua-vt9xe67t</t>
  </si>
  <si>
    <t>Adult patients with relapsed/refractory multiple myeloma with one to three prior line of therapy</t>
  </si>
  <si>
    <t>Patients aged ≥18 years with RRMM, who received one to three prior lines of treatment including two or more cycles of lenalidomide treatment, and who require therapy because of disease progression, ECOG PS 0-2</t>
  </si>
  <si>
    <t>Pomalidomide + Bortezomib + Dexamethasone</t>
  </si>
  <si>
    <t>281</t>
  </si>
  <si>
    <t>559</t>
  </si>
  <si>
    <t>155 (55.16%)</t>
  </si>
  <si>
    <t>302 (54.03%)</t>
  </si>
  <si>
    <t>270 (96.09%)</t>
  </si>
  <si>
    <t>526 (94.1%)</t>
  </si>
  <si>
    <t>278</t>
  </si>
  <si>
    <t>147 (52.88%)</t>
  </si>
  <si>
    <t>256 (92.09%)</t>
  </si>
  <si>
    <t>86, 87, 88</t>
  </si>
  <si>
    <t>Dimopoulos_LO_2016
Dimopoulos_LO_2017
Orlowski_CLML_2019</t>
  </si>
  <si>
    <t>Carfilzomib and dexamethasone versus bortezomib and dexamethasone for patients with relapsed or refractory multiple myeloma (ENDEAVOR): A randomised, phase 3, open-label, multicentre study.
Carfilzomib or bortezomib in relapsed or refractory multiple myeloma (ENDEAVOR): An interim overall survival analysis of an open-label, randomised, phase 3 trial.
Carfilzomib-dexamethasone versus bortezomib-dexamethasone in relapsed or refractory multiple myeloma: Updated overall survival, safety, and subgroups.</t>
  </si>
  <si>
    <t>In patients with relapsed/refractory multiple myeloma, carfilzomib and dexamethasone provided a significant and clincally meaningful reduction in risk of death (overall survival 47.8 months versus 38.8 months; HR, 0.76; 95%CI, 0.63-0.92; p=0.0017) compared to bortezomib and dexamethasone.</t>
  </si>
  <si>
    <t>Background: Bortezomib with dexamethasone is a standard treatment option for relapsed or refractory multiple myeloma. Carfilzomib with dexamethasone has shown promising activity in patients in this disease setting. The aim of this study was to compare the combination of carfilzomib and dexamethasone with bortezomib and dexamethasone in patients with relapsed or refractory multiple myeloma. Methods: In this randomised, phase 3, open-label, multicentre study, patients with relapsed or refractory multiple myeloma who had one to three previous treatments were randomly assigned (1:1) using a blocked randomisation scheme (block size of four) to receive carfilzomib with dexamethasone (carfilzomib group) or bortezomib with dexamethasone (bortezomib group). Randomisation was stratified by previous proteasome inhibitor therapy, previous lines of treatment, International Staging System stage, and planned route of bortezomib administration if randomly assigned to bortezomib with dexamethasone. Patients received treatment until progression with carfilzomib (20 mg/m(2) on days 1 and 2 of cycle 1; 56 mg/m(2) thereafter; 30 min intravenous infusion) and dexamethasone (20 mg oral or intravenous infusion) or bortezomib (1·3 mg/m(2); intravenous bolus or subcutaneous injection) and dexamethasone (20 mg oral or intravenous infusion). The primary endpoint was progression-free survival in the intention-to-treat population. All participants who received at least one dose of study drug were included in the safety analyses. The study is ongoing but not enrolling participants; results for the interim analysis of the primary endpoint are presented. The trial is registered at ClinicalTrials.gov, number NCT01568866. Findings: Between June 20, 2012, and June 30, 2014, 929 patients were randomly assigned (464 to the carfilzomib group; 465 to the bortezomib group). Median follow-up was 11·9 months (IQR 9·3-16·1) in the carfilzomib group and 11·1 months (8·2-14·3) in the bortezomib group. Median progression-free survival was 18·7 months (95% CI 15·6-not estimable) in the carfilzomib group versus 9·4 months (8·4-10·4) in the bortezomib group at a preplanned interim analysis (hazard ratio [HR] 0·53 [95% CI 0·44-0·65]; p&lt;0·0001). On-study death due to adverse events occurred in 18 (4%) of 464 patients in the carfilzomib group and in 16 (3%) of 465 patients in the bortezomib group. Serious adverse events were reported in 224 (48%) of 463 patients in the carfilzomib group and in 162 (36%) of 456 patients in the bortezomib group. The most frequent grade 3 or higher adverse events were anaemia (67 [14%] of 463 patients in the carfilzomib group vs 45 [10%] of 456 patients in the bortezomib group), hypertension (41 [9%] vs 12 [3%]), thrombocytopenia (39 [8%] vs 43 [9%]), and pneumonia (32 [7%] vs 36 [8%]). Interpretation: For patients with relapsed or refractory multiple myeloma, carfilzomib with dexamethasone could be considered in cases in which bortezomib with dexamethasone is a potential treatment option. Funding: Onyx Pharmaceuticals, Inc., an Amgen subsidiary.
Background: The phase 3 ENDEAVOR trial was a head-to-head comparison of two proteasome inhibitors in patients with relapsed or refractory multiple myeloma. Progression-free survival was previously reported to be significantly longer with carfilzomib administered in combination with dexamethasone than with bortezomib and dexamethasone in an interim analysis. The aim of this second interim analysis was to compare overall survival between the two treatment groups. Methods: ENDEAVOR was a phase 3, open-label, randomised controlled trial in patients with relapsed or refractory multiple myeloma. Patients were recruited from 198 hospitals and outpatient clinics in 27 countries in Europe, North America, South America, and the Asia-Pacific region. Patients were aged 18 years or older, had relapsed or refractory multiple myeloma, and had received between one and three previous lines of therapy. Patients were randomly assigned (1:1) to receive carfilzomib and dexamethasone (carfilzomib group) or bortezomib and dexamethasone (bortezomib group) through a blocked randomisation scheme (block size of four), stratified by International Staging System stage, previous lines of treatment, previous proteasome inhibitor therapy, and planned route of bortezomib delivery if assigned to the bortezomib group. Carfilzomib (20 mg/m2 on days 1 and 2 of cycle 1; 56 mg/m2 thereafter) was given as a 30-min intravenous infusion on days 1, 2, 8, 9, 15, and 16 of 28-day cycles; bortezomib (1·3 mg/m2) was given as an intravenous bolus or subcutaneous injection on days 1, 4, 8, and 11 of 21-day cycles. Dexamethasone (20 mg oral or intravenous infusion) was given on days 1, 2, 8, 9, 15, 16, 22, and 23 in the carfilzomib group and on days 1, 2, 4, 5, 8, 9, 11, and 12 in the bortezomib group. The primary endpoint of ENDEAVOR, progression-free survival, has been previously reported. A stratified log-rank test was used to compare overall survival between treatment groups for this prospectively planned second interim analysis. Efficacy assessments were done in all randomly assigned patients (the intention-to-treat population) and the safety analysis included patients who received at least one dose of study treatment. This trial is registered with ClinicalTrials.gov, number NCT01568866, and is no longer enrolling patients. Findings: Between June 20, 2012, and June 30, 2014, 1096 patients were assessed for eligibility, of whom 929 were randomly assigned (464 to the carfilzomib group and 465 to the bortezomib group). The cutoff date for this prespecified interim analysis was Jan 3, 2017. Median overall survival was 47·6 months (95% CI 42·5-not evaluable) in the carfilzomib group versus 40·0 months (32·6-42·3) in the bortezomib group (hazard ratio 0·791 [95% CI 0·648-0·964], one-sided p=0·010). Grade 3 or worse adverse events were reported in 377 (81%) of 463 patients in the carfilzomib group and 324 (71%) of 456 patients in the bortezomib group, and serious adverse events in 273 (59%) patients in the carfilzomib group and 182 (40%) in the bortezomib group. The most frequent grade 3 or worse adverse events were anaemia (76 [16%] of 463 patients in the carfilzomib group vs 46 [10%] of 456 patients in the bortezomib group), hypertension (67 [15%] vs 15 [3%]), pneumonia (42 [9%] vs 39 [9%]), thrombocytopenia (41 [9%] vs 43 [9%]), fatigue (31 [7%] vs 35 [8%]), dyspnoea (29 [6%] vs ten [2%]), decreased lymphocyte count (29 [6%] vs nine [2%]), diarrhoea (18 [4%] vs 39 [9%]), and peripheral neuropathy (six [1%] vs 28 [6%]). Treatment-related deaths occurred in five (1%) of 463 patients in the carfilzomib group (pneumonia [n=2], interstitial lung disease [n=1], septic shock [n=1], and unknown [n=1]) and two (&lt;1%) of 456 patients in the bortezomib group (cardiac arrest [n=1] and pneumonia [n=1]). Interpretation: Carfilzomib provided a significant and clinically meaningful reduction in the risk of death compared with bortezomib. To our knowledge, carfilzomib is the first and only multiple myeloma treatment that extends overall survival in the relapsed setting over the current standard of care. This study is informative for deciding which proteasome inhibitor to use for treating this disease. Funding: Onyx Pharmaceuticals Inc, an Amgen Inc subsidiary.
Introduction: The phase III RandomizEd, OpeN Label, Phase 3 Study of Carfilzomib Plus DExamethAsone Vs Bortezomib Plus DexamethasOne in Patients With Relapsed Multiple Myeloma (ENDEAVOR) trial showed significantly improved progression-free survival and overall survival (OS) with carfilzomib (56 mg/m2) and dexamethasone (Kd56) versus bortezomib and Kd56 (Vd) in patients with relapsed or refractory multiple myeloma (RRMM). We report updated OS and safety data after 6 months of additional follow-up. Patients and methods: Patients with RRMM (1-3 previous lines of therapy) were randomized 1:1 to Kd56 or Vd. Median OS was estimated using the Kaplan-Meier method; OS was compared between treatment groups using Cox proportional hazards models. Results: As of July 19, 2017, median follow-up was 44.3 months for Kd56 and 43.7 months for Vd. Median OS was 47.8 months (Kd56) versus 38.8 months (Vd; hazard ratio, 0.76; 95% confidence interval, 0.633-0.915). OS was longer with Kd56 versus Vd within age and cytogenetic subgroups, and according to number of previous lines of therapy, previous bortezomib exposure, previous lenalidomide exposure, and lenalidomide-refractory status. Exposure-adjusted incidences per 100 patient-years of adverse events (AEs) were 1352.07 for Kd56 and 1754.86 for Vd; for Grade ≥3 AEs, these values were 162.31 and 175.90. Conclusion: With median follow-up of approximately 44 months, clinically meaningful improvements in OS were observed with Kd56 versus Vd, including in all subgroups examined. The Kd56 safety profile was consistent with previous analyses. Keywords: Clinical outcomes; Efficacy; Phase III; Proteasome inhibitor.</t>
  </si>
  <si>
    <t>ENDEAVOR
NCT01568866</t>
  </si>
  <si>
    <t>https://ln5.sync.com/dl/0935b67e0/3b9mhf28-sieqy88z-vuwet54q-xvih896b</t>
  </si>
  <si>
    <t>Patients aged ≥18 years with RRMM, who received one to three prior treatment regimens or lines, ECOG PS 0-2</t>
  </si>
  <si>
    <t>464</t>
  </si>
  <si>
    <t>929</t>
  </si>
  <si>
    <t>240 (51.72%)</t>
  </si>
  <si>
    <t>469 (50.48%)</t>
  </si>
  <si>
    <t>432 (93.1%)</t>
  </si>
  <si>
    <t>867 (93.33%)</t>
  </si>
  <si>
    <t>465</t>
  </si>
  <si>
    <t>229 (49.25%)</t>
  </si>
  <si>
    <t>435 (93.55%)</t>
  </si>
  <si>
    <t>Hajek_Leukemia_2017</t>
  </si>
  <si>
    <t>A randomized phase III study of carfilzomib vs low-dose corticosteroids with optional cyclophosphamide in relapsed and refractory multiple myeloma (FOCUS).</t>
  </si>
  <si>
    <t>Median overall survival for single-agent carfilzomib was similar to that for an active doublet control (corticosteroid with or without cyclophosphamide) regimen in heavily pretreated relapsed/refractory multiple myeloma patients (10.2 versus 10.0 months, p=0.4172).</t>
  </si>
  <si>
    <t>Hajek, R</t>
  </si>
  <si>
    <t>This randomized, phase III, open-label, multicenter study compared carfilzomib monotherapy against low-dose corticosteroids and optional cyclophosphamide in relapsed and refractory multiple myeloma (RRMM). Relapsed and refractory multiple myeloma patients were randomized (1:1) to receive carfilzomib (10-min intravenous infusion; 20 mg/m2 on days 1 and 2 of cycle 1; 27 mg/m2 thereafter) or a control regimen of low-dose corticosteroids (84 mg of dexamethasone or equivalent corticosteroid) with optional cyclophosphamide (1400 mg) for 28-day cycles. The primary endpoint was overall survival (OS). Three-hundred and fifteen patients were randomized to carfilzomib (n=157) or control (n=158). Both groups had a median of five prior regimens. In the control group, 95% of patients received cyclophosphamide. Median OS was 10.2 (95% confidence interval (CI) 8.4-14.4) vs 10.0 months (95% CI 7.7-12.0) with carfilzomib vs control (hazard ratio=0.975; 95% CI 0.760-1.249; P=0.4172). Progression-free survival was similar between groups; overall response rate was higher with carfilzomib (19.1 vs 11.4%). The most common grade ⩾3 adverse events were anemia (25.5 vs 30.7%), thrombocytopenia (24.2 vs 22.2%) and neutropenia (7.6 vs 12.4%) with carfilzomib vs control. Median OS for single-agent carfilzomib was similar to that for an active doublet control regimen in heavily pretreated RRMM patients. Trial registration: ClinicalTrials.gov NCT01302392.</t>
  </si>
  <si>
    <t>FOCUS
NCT01302392</t>
  </si>
  <si>
    <t>https://ln2.sync.com/dl/57bad2870/igk8uqxi-ddhnxhir-ds4hrtxt-xstekkdp</t>
  </si>
  <si>
    <t>Adult patients with relapsed multiple myeloma with at least three prior line of therapy and refractory to last therapy</t>
  </si>
  <si>
    <t>Patients aged ≥18 years with RRMM who received three or more prior therapeutic regimens, prior treatment with an immunomodulatory agent, prior treatment with an alkylating agent, prior treatment with a corticosteroid, ECOG PS 0-2</t>
  </si>
  <si>
    <t>Carfilzomib</t>
  </si>
  <si>
    <t>157</t>
  </si>
  <si>
    <t>315</t>
  </si>
  <si>
    <t>82 (52.23%)</t>
  </si>
  <si>
    <t>178 (56.51%)</t>
  </si>
  <si>
    <t>432 (275.16%)</t>
  </si>
  <si>
    <t>556 (176.51%)</t>
  </si>
  <si>
    <t>Corticosteroid + Cyclophosphamide</t>
  </si>
  <si>
    <t>158</t>
  </si>
  <si>
    <t>96 (60.76%)</t>
  </si>
  <si>
    <t>124 (78.48%)</t>
  </si>
  <si>
    <t>Dimopoulos_ASH_2020 (abstract)</t>
  </si>
  <si>
    <t>Apollo: Phase 3 randomized study of subcutaneous daratumumab plus pomalidomide and dexamethasone (D-PD) versus pomalidomide and dexamethasone (PD) alone in patients (PTS) with relapsed/refractory multiple myeloma (RRMM).</t>
  </si>
  <si>
    <t>The addition of daratumumab to pomalidomide in patients with multiple myeloma who received ≥1 prior therapy, including lenalidomide and a proteasome inhibitor was associated with significant improvement in progression-free survival compared to pomalidomide alone (12.4 vs 6.9 months, hazard ratio 0.63, 95% CI 0.47 to 0.85).</t>
  </si>
  <si>
    <t>Introduction: Immunomodulatory drug (IMiD)-based regimens are a standard of care (SOC) for RRMM. Daratumumab (DARA) is a CD38-targeted mAb approved for treatment of pts with RRMM. The subcutaneous (SC) formulation of DARA has a similar safety profile as intravenous DARA, with a statistically significant reduction in infusion-related reaction (IRR) rates and a considerably shorter administration duration of 5 mins. DARA SC is approved for use in the US, EU, Canada, and Korea. In the phase 1b study of DARA plus the IMiD pomalidomide, D-Pd induced deep responses and was well tolerated in pts with heavily pretreated RRMM, including those with prior lenalidomide (len) treatment. D-Pd is approved in the US for RRMM pts with &gt;=2 prior lines of therapy, including len and a proteasome inhibitor (PI). APOLLO (NCT03180736) is a phase 3 study conducted in collaboration between European Myeloma Network investigators and Janssen to evaluate DARA SC plus Pd vs Pd alone in RRMM pts who had received &gt;1 prior line of therapy including len and a PI. We report the primary analysis of APOLLO. Methods: In this open-label, multicenter study, eligible pts had RRMM and received &gt;1 prior line of therapy including len and a PI, had responded to prior treatment and progressed on or after their last regimen; pts with only 1 prior line of therapy (1PL) were required to be refractory to len. Prior anti- CD38 or pomalidomide was not permitted. Pts were randomized 1:1 to Pd +/- DARA SC. Stratification was based on International Staging System (ISS) disease stage (I, II, III) and number of lines of prior therapy (1, 2-3, &gt;=4). All pts received 28-day treatment cycles (C). P: 4 mg (PO) QD on Days 1-21; d: 40 mg (PO) on Days 1, 8, 15 and 22 (20 mg for pts &gt;=75 years of age). For D-Pd pts, DARA was given QW for C 1-2, Q2W for C 3-6, and Q4W thereafter. Prior to protocol amendment, pts received DARA IV 16 mg/kg (n=7); after protocol amendment, all pts received DARA SC 1,800 mg co-formulated with recombinant human hyaluronidase PH20 (rHuPH20; ENHANZE drug delivery technology, Halozyme, Inc.). All pts were treated until disease progression or unacceptable toxicity. The primary endpoint was PFS. Major secondary endpoints included overall response rate, rates of very good partial response or better and complete response or better, MRD-negativity rate, overall survival (OS), and safety. Results: A total of 304 pts from 12 European countries were randomized (151 D-Pd; 153 Pd). The median (range) age was 67 (35-90) years, and 45%/33%/22% pts were ISS stage I/II/III. 35% had high cytogenetic risk (presence of del17p, t[14;16], or t[4;14]). 11% of pts had received 1PL (median [range] prior lines of therapy = 2 [1-5]). 82% of pts were refractory to len, 68% of pts were refractory to a PI, and 63% of pts were refractory to both. Median duration of treatment was 11.5 months with D-Pd vs 6.6 months with Pd. The primary analysis was performed after 190 PFS events. The study met its primary endpoint of improved PFS; the hazard ratio (HR) was 0.63 (95% CI, 0.47-0.85; P=0.0018), representing a 37% reduction in the risk of progression or death in pts treated with D-Pd. The median PFS for the D-Pd vs Pd arms was 12.4 vs 6.9 months, respectively. With a median follow-up of 16.9 months, 99 pts (33%) have died; the HR for OS was 0.91 (95% CI, 0.61-1.35); survival data are immature and follow-up is ongoing. &gt;=CR rates for D-Pd vs Pd were 24.5% vs 3.9%; &gt;=VGPR rates were 51.0% vs 19.6%. The most common grade 3/4 adverse events with a &gt;5% difference between D-Pd vs Pd were neutropenia (68% vs 51%), leukopenia (17% vs 5%), lymphopenia (12% vs 3%), febrile neutropenia (9% vs 3%), and pneumonia (13% vs 7%). The rate of IRRs with DARA SC was low (6%, all grade 1/2), and 2% of pts had local injection-site reactions (all grade 1). Median duration of injection was 5 mins. Rates of study treatment discontinuation due to TEAEs were similar for D-Pd vs Pd (2% vs 3%). The safety profile of D-Pd is consistent with known profiles of DARA SC and Pd. Conclusion: In this phase 3 study evaluating DARA SC plus Pd, D-Pd significantly reduced the risk of progression or death by 37% in pts with RRMM who had received &gt;=1 prior line of therapy vs Pd alone. No new safety concerns were observed. The IRR rate was very low and administration duration short, thus increasing convenience for pts and decreasing treatment burden. Collectively, these data show that D-Pd is an effective and convenient treatment for pts with RRMM who received &gt;=1 prior therapy, including len and a PI.</t>
  </si>
  <si>
    <t>APOLLO 
NCT03180736</t>
  </si>
  <si>
    <t>https://ln4.sync.com/dl/50434b040/snyai34m-3t9bfbwc-ema2c72b-2hwnyi88</t>
  </si>
  <si>
    <t>RRMM with ≥1 prior LOT</t>
  </si>
  <si>
    <t>RRMM, &gt;=1 prior line of therapy (including lenalidomide and a proteasome inhibitor), had responded to prior treatment and progressed on/after their last regimen</t>
  </si>
  <si>
    <t>Pomalidomide + Daratumumab</t>
  </si>
  <si>
    <t>151</t>
  </si>
  <si>
    <t>304</t>
  </si>
  <si>
    <t>103, 104</t>
  </si>
  <si>
    <t>Moreau_EHA_2020 (abstract)
Martin_ASH_2020 (abstract)</t>
  </si>
  <si>
    <t>Isatuximab plus carfilzomib and dexamethasone vs. carfilzomib and dexamethasone in relapsed/refractory multiple myeloma (IKEMA): interim analysis of a phase 3, randomized, open-label study
Depth of Response and Response Kinetics of Isatuximab Plus Carfilzomib and Dexamethasone in Relapsed Multiple Myeloma: Ikema Interim Analysis.</t>
  </si>
  <si>
    <t>Treatment with isatuximb+carfilzomib+dexamethasone resulted in a clinically meaningful improvement in depth of response compared with carfilzomib+dexamethasone, with a rate of minimal residual disease negativity of 29.6% compared to 13%, as well as significant difference in median progression-free survival (hazard ratio 0.531 [95%CI 0.318 to 0.889]).</t>
  </si>
  <si>
    <t>Background
Treatment of relapsed/refractory multiple myeloma (RRMM) has greatly improved, yet relapse is inevitable and additional effective treatments are needed. Isatuximab (Isa), a monoclonal antibody targeting a specific epitope on CD38, received positive CHMP opinion and FDA-approval in combination with pomalidomide and low-dose dexamethasone (d) for patients (pts) with RRMM.
Aims
Demonstrate benefit of adding Isa to Kd vs Kd in RRMM.
Methods
In this Phase 3 study (NCT03275285), pts with RRMM and 1-3 prior lines of therapy were randomized 3:2 and stratified by number of prior lines and R-ISS to receive Isa-Kd or Kd. Isa-Kd arm received Isa (10mg/kg IV) weekly for 4 weeks, then every 2 weeks. Both arms received K (20mg/m2 days 1-2, 56mg/m2 thereafter) twice-weekly for 3 of 4 weeks, and d (20mg) twice-weekly. Treatment continued until disease progression or unacceptable adverse events (AE). Primary objective: demonstrate an increase in PFS of Isa-Kd vs Kd, determined by an Independent Response Committee (IRC). Comparison between arms conducted through log-rank testing. Key secondary objectives: evaluation of overall response rate (ORR), rate of very good partial response (VGPR) or better, complete response (CR) rate, MRD negativity rate (10^5 by NGS), and overall survival (OS). Key secondary endpoints tested with a closed test procedure. Safety data included treatment emergent adverse events (TEAE), and hematology and biochemistry results for all pts. Interim efficacy analysis was planned when 65% of the total expected PFS events were observed.
Results
302 pts (179 Isa-Kd, 123 Kd) were randomized. Pt characteristics were well-balanced across arms. Median age 64 (33-90) years; R-ISS I, II, III was 25.8%, 59.6%, 7.9% respectively; 44%, 33% and 23% had 1, 2 and ≥3 prior lines respectively; 90% and 78% had prior proteasome inhibitor and IMiD respectively; 24% had high-risk cytogenetics. At a median follow-up of 20.7 months and with 103 PFS events per IRC, median PFS was not reached for Isa-Kd vs 19.15 months Kd; HR 0.531 (99% CI 0.318-0.889), one-sided p=0.0007. Thus, the pre-specified efficacy boundary (p=0.005) was crossed. PFS benefit was consistent across subgroups. ORR (≥PR) was 86.6% Isa-Kd vs 82.9% Kd, one-sided p=0.1930. ≥VGPR rate was 72.6% Isa-Kd vs 56.1% Kd, p=0.0011. CR rate was 39.7% Isa-Kd vs 27.6% Kd. MRD negativity rate (10-5) in ITT was 29.6% (53/179) Isa-Kd vs 13.0% (16/123) Kd, descriptive p=0.0004. OS was immature (events 17.3% Isa-Kd vs 20.3% Kd). 52.0% Isa-Kd vs 30.9% Kd pts remain on treatment. Main reasons for treatment discontinuation were disease progression (29.1% Isa-Kd vs 39.8% Kd) and AEs (8.4% Isa-Kd vs 13.8% Kd). Grade ≥3 TEAEs were observed in 76.8% Isa-Kd vs 67.2% Kd. Treatment-emergent SAEs and fatal TEAEs were similar in Isa-Kd and Kd: 59.3% vs 57.4% and 3.4% vs 3.3%, respectively. Infusion reactions were reported in 45.8% (0.6% grade 3-4) Isa-Kd and 3.3% (0% grade 3-4) Kd. Grade ≥3 respiratory infections (grouping) were seen in 32.2% Isa-Kd vs 23.8% Kd. Grade ≥3 cardiac failure (grouping) was reported in 4.0% Isa-Kd vs 4.1% Kd. As per lab results, grade 3-4 thrombocytopenia and neutropenia were reported in 29.9% Isa-Kd vs 23.8% Kd and 19.2% Isa-Kd vs 7.4% Kd, respectively.
Conclusion
Addition of Isa to Kd provided a superior, statistically significant improvement in PFS with clinically meaningful improvement in depth of response. Isa-Kd was well tolerated with manageable safety and a favorable benefit-risk profile, and represents a possible new standard of care treatment in pts with relapsed MM.</t>
  </si>
  <si>
    <t>IKEMA 
NCT03275285</t>
  </si>
  <si>
    <t>https://ln5.sync.com/dl/fc4dd87d0/tgrhpk3c-3hnzn69d-ivp37q82-t9yp5wnv</t>
  </si>
  <si>
    <t>Patients with RRMM, with 1-3 prior LOT</t>
  </si>
  <si>
    <t>Isatuximab + Carfilzomib + Dexamethasone</t>
  </si>
  <si>
    <t>179</t>
  </si>
  <si>
    <t>302</t>
  </si>
  <si>
    <t>123</t>
  </si>
  <si>
    <t>Grosicki_Lancet_2020</t>
  </si>
  <si>
    <t>Once-per-week selinexor, bortezomib, and dexamethasone versus twice-per-week bortezomib and dexamethasone in patients with multiple myeloma (BOSTON): a randomised, open-label, phase 3 trial.</t>
  </si>
  <si>
    <t>Patients with relapsed/refractory multiple myeloma treated with selinexor in combination with bortezomib and dexamethasone had significantly longer median progression-free survival (13.93 vs 9.46 months) and higher objective response rate (76.4% vs 62.3%) compared to bortezomib and dexamethasone.</t>
  </si>
  <si>
    <t>Grosicki, S</t>
  </si>
  <si>
    <t>Background: Selinexor combined with dexamethasone has shown activity in patients with heavily pre-treated multiple myeloma. In a phase 1b/2 study, the combination of oral selinexor with bortezomib (a proteasome inhibitor) and dexamethasone induced high response rates with low rates of peripheral neuropathy, the main dose-limiting toxicity of bortezomib. We aimed to evaluate the clinical benefit of weekly selinexor, bortezomib, and dexamethasone versus standard bortezomib and dexamethasone in patients with previously treated multiple myeloma.
Methods: This phase 3, randomised, open-label trial was done at 123 sites in 21 countries. Patients aged 18 years or older, who had multiple myeloma, and who had previously been treated with one to three lines of therapy, including proteasome inhibitors, were randomly allocated (1:1) to receive selinexor (100 mg once per week), bortezomib (1.3 mg/m2 once per week), and dexamethasone (20 mg twice per week), or bortezomib (1.3 mg/m2 twice per week for the first 24 weeks and once per week thereafter) and dexamethasone (20 mg four times per week for the first 24 weeks and twice per week thereafter). Randomisation was done using interactive response technology and stratified by previous proteasome inhibitor therapy, lines of treatment, and multiple myeloma stage. The primary endpoint was progression-free survival in the intention-to-treat population. Patients who received at least one dose of study treatment were included in the safety population. This trial is registered at ClinicalTrials.gov, NCT03110562. The trial is ongoing, with 55 patients remaining on randomised therapy as of Feb 20, 2020.
Findings: Of 457 patients screened for eligibility, 402 were randomly allocated-195 (49%) to the selinexor, bortezomib, and dexamethasone group and 207 (51%) to the bortezomib and dexamethasone group-and the first dose of study medication was given between June 6, 2017, and Feb 5, 2019. Median follow-up durations were 13.2 months [IQR 6.2-19.8] for the selinexor, bortezomib, and dexamethasone group and 16.5 months [9.4-19.8] for the bortezomib and dexamethasone group. Median progression-free survival was 13.93 months (95% CI 11.73-not evaluable) with selinexor, bortezomib, and dexamethasone and 9.46 months (8.11-10.78) with bortezomib and dexamethasone (hazard ratio 0.70 [95% CI 0.53-0.93], p=0.0075). The most frequent grade 3-4 adverse events were thrombocytopenia (77 [39%] of 195 patients in the selinexor, bortezomib, and dexamethasone group vs 35 [17%] of 204 in the bortezomib and dexamethasone group), fatigue (26 [13%] vs two [1%]), anaemia (31 [16%] vs 20 [10%]), and pneumonia (22 [11%] vs 22 [11%]). Peripheral neuropathy of grade 2 or above was less frequent with selinexor, bortezomib, and dexamethasone (41 [21%] patients) than with bortezomib and dexamethasone (70 [34%] patients; odds ratio 0.50 [95% CI 0.32-0.79], p=0.0013). 47 (24%) patients in the selinexor, bortezomib, and dexamethasone group and 62 (30%) in the bortezomib and dexamethasone group died.
Interpretation: A once-per-week regimen of selinexor, bortezomib, and dexamethasone is a novel, effective, and convenient treatment option for patients with multiple myeloma who have received one to three previous lines of therapy.
Funding: Karyopharm Therapeutics. Copyright © 2020 Elsevier Ltd. All rights reserved.</t>
  </si>
  <si>
    <t>BOSTON
NCT03110562</t>
  </si>
  <si>
    <t>https://ln4.sync.com/dl/5dbc36b80/n3d8vh8c-xkyq2cpg-dnxqvjyu-k9jth3d3</t>
  </si>
  <si>
    <t>Adult patients with RRMM, with 1 to 3 prior LOT, who have ECOG 0-2</t>
  </si>
  <si>
    <t>Selinexor + Bortezomib + Dexamethasone</t>
  </si>
  <si>
    <t>195</t>
  </si>
  <si>
    <t>402</t>
  </si>
  <si>
    <t>115 (58.97%)</t>
  </si>
  <si>
    <t>230 (57.21%)</t>
  </si>
  <si>
    <t>175 (89.74%)</t>
  </si>
  <si>
    <t>366 (91.04%)</t>
  </si>
  <si>
    <t>207</t>
  </si>
  <si>
    <t>115 (55.56%)</t>
  </si>
  <si>
    <t>191 (92.27%)</t>
  </si>
  <si>
    <t>Kumar_LO_2020</t>
  </si>
  <si>
    <t>Venetoclax or placebo in combination with bortezomib and dexamethasone in patients with relapsed or refractory multiple myeloma (BELLINI): a randomised, double-blind, multicentre, phase 3 trial.</t>
  </si>
  <si>
    <t>In the randomized placebo-controlled trial, the addition of venetoclax to bortezomib and dexamethasone doublet was associated with a significantly prolonged median progression-free survival (22.4 vs 11.5 months, p=0.01) and higher objective response rate (82% vs 68%, p=0.0081) compared to doublet therapy, in patients with multiple myeloma and 1 to 3 prior lines of therapy.</t>
  </si>
  <si>
    <t>Kumar, SK</t>
  </si>
  <si>
    <t>Background: Venetoclax is a highly selective, potent, oral BCL-2 inhibitor, which induces apoptosis in multiple myeloma cells. Venetoclax plus bortezomib and dexamethasone has shown encouraging clinical efficacy with acceptable safety and tolerability in a phase 1 trial. The aim of this study was to evaluate venetoclax plus bortezomib and dexamethasone in patients with relapsed or refractory multiple myeloma.
Methods: In this randomised, double-blind, multicentre, phase 3 trial, patients aged 18 years or older with relapsed or refractory multiple myeloma, an Eastern Cooperative Oncology Group performance status of 2 or less, who had received one to three previous therapies were enrolled from 90 hospitals in 16 countries. Eligible patients were randomly assigned (2:1) centrally using an interactive response technology system and a block size of three to receive venetoclax (800 mg per day orally) or placebo with bortezomib (1.3 mg/m2 subcutaneously or intravenously and dexamethasone (20 mg orally). Treatment was given in 21-day cycles for the first eight cycles and 35-day cycles from the ninth cycle until disease progression, unacceptable toxicity, or patient withdrawal. Randomisation was stratified by previous exposure to a proteasome inhibitor and the number of previous therapies. Sponsors, investigators, study site personnel, and patients were masked to the treatment allocation throughout the study. The primary endpoint was independent review committee-assessed progression-free survival in the intention-to-treat population. Safety analyses were done in patients who received at least one dose of study drug. This study is registered with ClinicalTrials.gov, NCT02755597.
Findings: Between July 19, 2016, and Oct 31, 2017, 291 patients were randomly assigned to receive venetoclax (n=194) or placebo (n=97). With a median follow-up of 18.7 months (IQR 16.6-21.0), median progression-free survival according to independent review committee was 22.4 months (95% CI 15.3-not estimable) with venetoclax versus 11.5 months (9.6-15.0) with placebo (hazard ratio [HR] 0.63 [95% CI 0.44-0.90]; p=0.010). The most common grade 3 or worse treatment-emergent adverse events were neutropenia (35 [18%] of 193 patients in the venetoclax group vs seven [7%] of 96 patients in the placebo group), pneumonia (30 [16%] vs nine [9%]), thrombocytopenia (28 [15%] vs 29 [30%]), anaemia (28 [15%] vs 14 [15%]), and diarrhoea (28 [15%] vs 11 [11%]). Serious treatment-emergent adverse events occurred in 93 (48%) patients in the venetoclax group and 48 (50%) patients in the placebo group, with eight (4%) treatment-emergent fatal infections reported in the venetoclax group and none reported in the placebo group. Three deaths in the venetoclax group (two from pneumonia and one from septic shock) were considered treatment-related; no deaths in the placebo group were treatment-related.
Interpretation: The primary endpoint was met with a significant improvement in independent review committee-assessed progression-free survival with venetoclax versus placebo plus bortezomib and dexamethasone. However, increased mortality was seen in the venetoclax group, mostly because of an increased rate of infections, highlighting the importance of appropriate selection of patients for this treatment option.
Funding: AbbVie and Genentech. Copyright © 2020 Elsevier Ltd. All rights reserved.</t>
  </si>
  <si>
    <t>BELLINI
NCT02755597</t>
  </si>
  <si>
    <t>https://ln4.sync.com/dl/795b53aa0/x8tp9rjy-bk9rpse7-tkj9s4rs-b2ynzqzp</t>
  </si>
  <si>
    <t>Patients with RRMM, with 1 to 3 prior LOT, who had an ECOG 2 or less, and were sensitive or naive to proteasome inhibitors</t>
  </si>
  <si>
    <t>Venetoclax + Bortezomib + Dexamethasone</t>
  </si>
  <si>
    <t>194</t>
  </si>
  <si>
    <t>291</t>
  </si>
  <si>
    <t>97 (50%)</t>
  </si>
  <si>
    <t>152 (52.23%)</t>
  </si>
  <si>
    <t>97</t>
  </si>
  <si>
    <t>55 (56.7%)</t>
  </si>
  <si>
    <t>75, 76</t>
  </si>
  <si>
    <t>Moreau_ASH_2019 (abstract)
Kumar_ASCO_2020 (abstract)</t>
  </si>
  <si>
    <t>Updated analysis of bellini, a phase 3 study of venetoclax or placebo in combination with bortezomib and dexamethasone in patients with relapsed/refractory multiple myeloma.
Updated results from BELLINI, a phase III study of venetoclax or placebo in combination with bortezomib and dexamethasone in relapsed/refractory multiple myeloma.</t>
  </si>
  <si>
    <t>The addition of venetoclax to bortezomib and dexamethasone significantly improves progression-free survival (23.2 months versus 11.4 months; HR, 0.600; 95%CI, 0.43-0.82) but resulted in increased mortality (HR, 1.46; 95%CI, 0.91-2.34) versus bortezomib and dexamethasone alone in patients with relapsed/refractory multiple myeloma.</t>
  </si>
  <si>
    <t>Moreau, P
Kumar, S</t>
  </si>
  <si>
    <t>Background: Venetoclax (Ven) is a highly selective, potent, oral BCL-2 inhibitor that induces apoptosis in multiple myeloma (MM) cells and has shown synergistic activity with the proteasome inhibitor (PI) bortezomib (B) and dexamethasone (d). Ven ± d had encouraging clinical efficacy in both t(11;14) MM and in pts irrespective of genetic background when administered with B, with a tolerable safety profile in Phase 1 studies. Here, we provide updated efficacy and safety of Ven vs placebo (Pbo) + Bd in pts with relapsed/refractory (RR) MM, including subgroup analyses, in the BELLINI study. Methods: BELLINI (NCT02755597) was a Phase 3, randomized, double-blind, multicenter study of Ven or Pbo + Bd in pts with RRMM who received 1 - 3 prior therapies and were either sensitive or naïve to PIs. Pts were randomized 2:1 to receive Ven 800 mg/day or Pbo + Bd. Cycles 1-8 were 21-day with B 1.3 mg/m2 on Days 1, 4, 8, 11 + d 20 mg on Days 1, 2, 4, 5, 8, 9, 11, 12. Cycles 9+ were 35-day with B 1.3 mg/m2 on Days 1, 8, 15, 22 + d 20 mg Day 1, 2, 8, 9, 15, 16, 22, 23. The primary endpoint was progression-free survival (PFS) by independent review committee (IRC). Results: A total of 291 pts were randomized, 194 to the Ven arm and 97 to the Pbo arm. Median age was 66 (range, 36 - 87); 53% had ISS II/III disease; 54% received 2 or 3 prior lines of therapy; 59% had prior stem cell transplant; 70% had prior PI, 68% had prior immunomodulatory drug, 41% had both. Among pts with evaluable results, 18% had high-risk cytogenetics, 13% had MM positive for t(11;14), and 79% had high levels of BCL-2 protein by immunohistochemistry (IHC). In the primary endpoint analysis per IRC, the median PFS was 22.4 months (m) in Ven vs 11.5 m in Pbo (HR=0.630, p=0.01), with a median follow-up of 18.7 m (as of 26 Nov 2018). As of updated analysis based on a data cut-off of 18 March 2019, the median PFS (per investigator [INV]) was 22.9 m in Ven vs 11.4 m in Pbo (HR=0.587, p=0.001; Table 1), with a median follow-up of 22.7 m. Per INV, higher overall response (ORR, 84% vs 70%, p=0.009) and very good partial or better response (≥VGPR, 61% vs 40%, p&lt;0.001; Table 2) rates were observed in Ven vs Pbo. Minimal residual disease negativity rate (by next-generation sequencing) was also higher in the Ven arm vs Pbo (MRD- [10-5], 13% vs 1%). Median duration of response was 23.4 m for Ven and 12.8 m for Pbo. In the overall population, median overall survival (OS) was not reached in either arm but continued to favor Pbo (HR 1.474, 95% CI=0.870-2.498). A total of 70 deaths have been reported, 51 (26%) in the Ven arm and 19 (20%) in the Pbo arm. In the safety population (N=289), the most common treatment-emergent adverse events (TEAEs; Ven/Pbo) were diarrhea (59%/48%), nausea (37%/22%), constipation (35%/31%), and fatigue (31%/32%). The most common Grade 3/4 TEAEs were neutropenia (18%/8%), pneumonia (17%/12%), anemia (16%/15%), thrombocytopenia (15%/30%), and diarrhea (15%/12%); 23%/12% discontinued Ven due to a TEAE. The rates of serious AEs (51%/51%) and serious infections (30%/28%) were comparable between arms. There were 69 deaths in the safety population: in the Ven arm, 14 were treatment-emergent (TE; treatment start to 30 days after discontinuation) and 36 were non-TE (&gt;30 days after treatment discontinuation); in the Pbo arm, 1 was TE and 18 were non-TE. In the t(11;14) subgroup, median PFS has not been reached for pts receiving Ven, but was 9.3 m for Pbo (HR=0.095; per INV). In the t(11;14)-negative (neg) subgroup, median PFS was 22.4 m and 10.7 m for Ven and Pbo, respectively (HR=0.627; per INV). Median OS has not been reached in either arm for the t(11;14) and t(11;14)-neg subgroups, although the HR favored Ven in t(11;14) pts, and Pbo in t(11;14)-neg pts. Analyses indicate that low BCL-2 expression by IHC and high-risk cytogenetics (defined as t(4;14, t(14;16), or del(17p)) were associated with decreased PFS and OS in the Ven arm (Table 1). In the high-risk cytogenetics pts, median PFS was 11.4 m in both arms (HR=0.99), and median OS has not been reached in either arm but favors Pbo (HR=10.6). In the subgroup with low BCL-2 expression by IHC, median PFS was 11.7 m and 17.0 m for Ven and Pbo, respectively (HR=1.42), and median OS was 21.3 m in the Ven arm and not reached in Pbo (HR=4.58). Conclusions: Updated analysis of BELLINI continue to reflect a favorable benefit-risk profile in t(11;14) pts, with meaningful clinical responses and improvement in PFS, as well as a positive trend in OS in this subgroup when treated with Ven + Bd.
Background: Venetoclax (Ven) is a selective, potent, oral BCL-2 inhibitor. In the Phase 3 BELLINI trial, addition of Ven to bortezomib (B) + dexamethasone (d) significantly improved response rates and progression-free survival (PFS) vs placebo (Pbo) and showed significant efficacy in patients (pts) with either t(11;14) or BCL2high gene expression. Here we present updated safety and efficacy data from the prespecified second interim overall survival (OS) analysis. Methods: In this multicenter, randomized, double-blind study (NCT02755597), pts with relapsed/refractory multiple myeloma (RRMM) with 1-3 prior lines of therapy were randomized 2:1 to Ven (800 mg) or Pbo in combination with B (1.3 mg/m2) and d (20 mg). The primary endpoint was PFS; key secondary endpoints included overall response and overall survival (OS). Results: 291 pts were randomized; 194 to Ven, 97 to Pbo. Pt characteristics were well balanced among arms. In the Ven arm, median age was 66, 17% had high-risk cytogenetics, 11% had t(11;14), and 34% had BCL2high gene expression. As of 13 Sept 2019, 59 pts were still on study, 45 (23%) Ven vs 14 (14%) Pbo. At a median follow-up of 28.6 months, there were 64 (33%) deaths in the Ven arm vs 24 (25%) in Pbo. At the initial data cutoff (26 Nov 2018), PFS HR was 0.63 (0.44,0.90) and OS HR was 2.03 (1.04,3.95). Table shows updated PFS and OS. Most common treatment-emergent adverse events (TEAEs) with Ven were diarrhea (59%), nausea (37%), and constipation (35%). Most common grade 3/4 AEs (Ven/Pbo) were neutropenia (21%/8%), thrombocytopenia (15%/30%), anemia (16%/15%), diarrhea (15%/12%), and pneumonia (18%/13%). Serious AEs occurred in 54% Ven and 52% Pbo pts. 24% discontinued Ven due to AEs vs 12% Pbo. There were 14 treatment-emergent deaths in the Ven arm and 1 in Pbo. Conclusions: The addition of Ven to Bd significantly improves PFS but resulted in increased mortality vs Pbo in the total population. Greatest PFS improvement with Ven was observed in pts with t(11;14) or BCL2high gene expression, where Ven shows a favorable benefit-risk profile. The study continues for final OS analysis. Clinical trial information: NCT02755597.</t>
  </si>
  <si>
    <t>https://ln5.sync.com/dl/11259aad0/3sd3djvb-v7ftvvxd-2j38sh3r-6wsak2u6</t>
  </si>
  <si>
    <t>Patients aged ≥18 years with measurable RRMM, who received prior treatment with at least one, but no more than three prior lines of therapy, who are refractory to the most recent line of therapy,  ECOG PS ≤2</t>
  </si>
  <si>
    <t>Dimopoulos_ASCO_2021 (abstract)</t>
  </si>
  <si>
    <t>Oral ixazomib-dexamethasone versus oral pomalidomide-dexamethasone for lenalidomide-refractory, proteasome inhibitor-exposed multiple myeloma (MM) patients: A global, multicenter, randomized, open-label, phase 2 trial.</t>
  </si>
  <si>
    <t>Ixazomib and dexamethasone regimen showed a numerically longer median progression-free survival versus pomalidomide and dexamethasone (7.1 vs 4.8 months, hazard ratio 0.847 [95%CI 0.535-1.341]) in heavily pretreated patients with multiple myeloma.</t>
  </si>
  <si>
    <t>Background: MM patients (pts) often receive several lines of therapy with multiple drug combinations and, as lenalidomide (R)-containing regimens are commonly used as first-line therapy, R-free options for subsequent lines are necessary. Additionally, as pts age and become less tolerant to treatment, more convenient regimens, such as all-oral options, with less toxicity are needed. Dexamethasone (dex)-based doublets are effective and tolerable in this setting. Methods: Proteasome inhibitor (PI)-exposed and/or intolerant and R-refractory pts who had ≥2 prior therapies (N = 122) were randomized 3:2 to receive: ixazomib (ixa) 4 mg (5.5 mg from cycle 2 if tolerated) on day (d) 1, 8, 15, and dex 20 mg (≥75 years [yrs], 10 mg) on d 1, 2, 8, 9, 15, 16, 22, 23; or pomalidomide (pom) 4 mg on d 1–21, and dex 40 mg (≥75 yrs, 20 mg) on d 1, 8, 15, 22, in 28-d cycles until progressive disease (PD) or unacceptable toxicity. Pts were stratified by age ( &lt; 65 vs ≥65 yrs), International Staging System (ISS) disease stage at study entry (I/II vs III), and prior lines of therapy (2 vs ≥3). The study was powered to test the primary endpoint of progression-free survival (PFS). Results: In the ixa-dex (n = 73) vs pom-dex (n = 49) arms, median age was 72 vs 68 yrs (36% vs 18% ≥75 yrs), 25% vs 22% of pts had ISS stage III MM, and 52% vs 53% had received ≥3 prior therapies (per stratification). At data cutoff (5/31/2020), 19% vs 20% of pts were ongoing on treatment with ixa-dex vs pom-dex; primary reasons for discontinuation were PD (47% vs 57%) and adverse events (AEs; 23% vs 12%). With median follow-up of 15.3 vs 17.3 months (mos), median PFS (mPFS) was 7.1 vs 4.8 mos with ixa-dex vs pom-dex (hazard ratio [HR] 0.847; 95% confidence interval [CI] 0.535–1.341; p = 0.477); the Table shows mPFS by prior lines, and secondary endpoints. Pts received a median of 6 cycles with both ixa-dex (range 1–25) and pom-dex (range 1–27); 64% of ixa-dex pts were able to escalate to a 5.5 mg dose of ixa. 69% vs 81% of ixa-dex vs pom-dex pts had grade (G) ≥3 AEs, 51% vs 53% had serious AEs, 39% vs 36% had an AE leading to drug discontinuation, 44% vs 32% had an AE leading to dose reduction, and 13% vs 13% died on study. Health-related quality of life (HRQoL; EORTC QLQ-C30/MY20, and EQ-5D-5L) was maintained, and similar between arms. Conclusions: Ixa-dex prolonged PFS vs pom-dex in these heavily pretreated, PI-exposed and/or intolerant, R-refractory pts, but the difference was not statistically significant. Ixa-dex was well tolerated, with lower G≥3 AE rates vs pom-dex, and comparable HRQoL. Clinical trial information: NCT03170882</t>
  </si>
  <si>
    <t>NCT03170882</t>
  </si>
  <si>
    <t>https://ln4.sync.com/dl/9dce90800/9p3j9rn7-t48ypept-5s92ipit-wpycrm4s</t>
  </si>
  <si>
    <t>RRMM with ≥2 prior LOT</t>
  </si>
  <si>
    <t>Patients with RRMM who were previously exposed and/or intolerant to a proteasome inhibitor or lenalidomide-refractory who had ≥2 prior therapies.</t>
  </si>
  <si>
    <t>Ixazomib + Dexamethasone</t>
  </si>
  <si>
    <t>73</t>
  </si>
  <si>
    <t>122</t>
  </si>
  <si>
    <t>72</t>
  </si>
  <si>
    <t>70</t>
  </si>
  <si>
    <t>49</t>
  </si>
  <si>
    <t>Lu_CLML_2021</t>
  </si>
  <si>
    <t>Daratumumab, Bortezomib, and Dexamethasone Versus Bortezomib and Dexamethasone in Chinese Patients with Relapsed or Refractory Multiple Myeloma: Phase 3 LEPUS (MMY3009) Study.</t>
  </si>
  <si>
    <t>Among Chinese patients with RRMM, D-Vd demonstrated significant efficacy benefits versus Vd, and the safety profile was generally consistent with that reported in the global CASTOR study.</t>
  </si>
  <si>
    <t>Lu, J</t>
  </si>
  <si>
    <t>Background: Daratumumab plus bortezomib/dexamethasone (D-Vd) significantly improved outcomes versus Vd in patients with relapsed or refractory multiple myeloma (RRMM) in the phase 3 CASTOR study. We report the results of a prespecified interim analysis of the phase 3 LEPUS study of D-Vd versus Vd in Chinese patients with RRMM. Patients and Methods: Chinese patients with &gt;= 1 prior line of therapy were randomized 2:1 to receive 8 cycles (21 days/cycle) of bortezomib (1.3 mg/m2 subcutaneously) and dexamethasone (20 mg orally/intravenously) +/- daratumumab (16 mg/kg intravenously). The primary endpoint was progression-free survival (PFS). Result(s): A total of 211 patients were randomized (D-Vd, 141; Vd, 70). After an 8.2-month median follow-up, D-Vd significantly prolonged PFS versus Vd (median, not reached vs. 6.3 months; hazard ratio, 0.28; 95% confidence interval, 0.17-0.47; P &lt; .00001) and significantly improved the rates of overall response (83% vs. 65%; P = .00527), &gt;= very good partial response (65% vs. 33%; P = .00002), &gt;= complete response (33% vs. 11%; P = .00079), and minimal residual disease negativity (10-5 sensitivity; 22% vs. 3%; P = .0002). The PFS benefit of D-Vd versus Vd was maintained across prespecified subgroups, including patients with prior bortezomib treatment and with high-risk cytogenetics. Thrombocytopenia (D-Vd, 51%; Vd, 37%), lymphopenia (44%; 29%), and lung infection (30%; 22%) were the 3 most common grade 3/4 treatment-emergent adverse events. Although patients in both treatment groups experienced higher rates of grade 3/4 lymphopenia and infections versus patients in CASTOR, the safety profile was generally consistent with that of CASTOR. Conclusion(s): These data support the use of D-Vd in Chinese patients with RRMM.Copyright © 2021 Janssen Research &amp; Development, LLC</t>
  </si>
  <si>
    <t>LEPUS 
NCT03234972</t>
  </si>
  <si>
    <t>https://ln5.sync.com/dl/d37e96f40/3npnjxdd-j5u7tazm-nqaiv6hg-xxsfi7zf</t>
  </si>
  <si>
    <t>RRMM patients had received at least 1 prior line of therapy for multiple myeloma, had at least a partial response to at least 1 prior
multiple myeloma regimen, and had disease refractory to a PI, intolerance to bortezomib, and grade ≥ 2 peripheral neuropathy or neuropathic pain</t>
  </si>
  <si>
    <t>141</t>
  </si>
  <si>
    <t>211</t>
  </si>
  <si>
    <t>85 (60.28%)</t>
  </si>
  <si>
    <t>127 (60.19%)</t>
  </si>
  <si>
    <t>134 (95.04%)</t>
  </si>
  <si>
    <t>196 (92.89%)</t>
  </si>
  <si>
    <t>&lt;0.00001</t>
  </si>
  <si>
    <t>42 (60%)</t>
  </si>
  <si>
    <t>62 (88.57%)</t>
  </si>
  <si>
    <t>Matsumoto_Int J Hematology_2021</t>
  </si>
  <si>
    <t>Pembrolizumab plus pomalidomide and dexamethasone for relapsed or refractory multiple myeloma (KEYNOTE-183): subgroup analysis in Japanese patients.</t>
  </si>
  <si>
    <t>Pembrolizumab plus pomalidomide and dexamethasone increased PFS, OS, and ORR in a subgroup of Japanese patients with MM.</t>
  </si>
  <si>
    <t>Matsumoto, M</t>
  </si>
  <si>
    <t>The global, randomized, open-label KEYNOTE-183 phase 3 study was closed early after an interim analysis showed unfavorable risk-benefit when pembrolizumab was added to pomalidomide and dexamethasone in patients with relapsed or refractory multiple myeloma (MM). This subgroup analysis reported outcomes in 27 Japanese patients randomly assigned to receive pembrolizumab plus pomalidomide and dexamethasone (n = 15) or pomalidomide and dexamethasone alone (n = 12). Co-primary endpoints were progression-free survival (PFS) and overall survival (OS). After a median (range) follow-up of 9.6 (1.4-15.3) months in Japanese patients, median PFS [6.5 vs 2.8 months; hazard ratio (HR) 0.16 (95% CI 0.03-0.83)] and OS [not reached vs 14.8 months; HR 0.46 (95% CI 0.05-4.20)] seemed to favor the pembrolizumab plus pomalidomide and dexamethasone arm. Objective response rate was numerically higher in this group (47%) than in the pomalidomide and dexamethasone group (25%). The safety profile was consistent with that of the overall study population. No deaths were attributed to a study drug by the investigators. Although adding pembrolizumab to pomalidomide and dexamethasone did not show unfavorable risk-benefit in the Japanese subgroup of KEYNOTE-183, the analysis is limited by short follow-up and small sample size, which affects the generalizability of the results.</t>
  </si>
  <si>
    <t>KEYNOTE-183
NCT02576977</t>
  </si>
  <si>
    <t>https://ln5.sync.com/dl/69f9bb980/j388cd68-rcbimdaw-3d5jjvfb-7dnyxqy7</t>
  </si>
  <si>
    <t>RRMM patients had ≥2 previous lines of therapy, including immunomodulatory imides (lenalidomide or tha_x0002_lidomide) and proteasome inhibitors (bortezomib, ixazomib, or carflzomib).</t>
  </si>
  <si>
    <t>Pembrolizumab + Pomalidomide + Dexamethasone</t>
  </si>
  <si>
    <t>15</t>
  </si>
  <si>
    <t>27</t>
  </si>
  <si>
    <t>7 (46.67%)</t>
  </si>
  <si>
    <t>13 (48.15%)</t>
  </si>
  <si>
    <t>10 (66.67%)</t>
  </si>
  <si>
    <t>12</t>
  </si>
  <si>
    <t>6 (50%)</t>
  </si>
  <si>
    <t>8 (66.67%)</t>
  </si>
  <si>
    <t>Walker_JCO_2021 (abstract)</t>
  </si>
  <si>
    <t>Effects of weekly selinexor, bortezomib, dexamethasone (XVd) versus standard twice weekly bortezomib and dexamethasone (Vd) on RAS-mutated previously treated multiple myeloma (MM).</t>
  </si>
  <si>
    <t>Patients with RASmut MM had a similar benefit from XVd as RASwt MM, showing that the XVd combination can overcome RAS.</t>
  </si>
  <si>
    <t>Walker, C.J</t>
  </si>
  <si>
    <t>Background: Activating mutations of the RAS genes NRAS, KRAS, and HRAS (RASmut) occur in up to 50% of MM and portend poor survival and high recurrence rates. MM cells with RASmut are susceptible to inhibition of germinal center kinase (GCK), resulting in IKAROS degradation independent of cereblon (CRBN). Selinexor is a selective inhibitor of nuclear export (SINE) compound that can induce IKAROS degradation through CRBN-independent pathways to overcome immunomodulatory drug resistance. We explored the benefit of selinexor treatment for pts with RASmut MM. Method(s): In the randomized BOSTON study, pts with MM after 1-3 therapies received weekly XVd or twice weekly Vd. In the single-arm STORM study pts with penta-treated, triple class refractory MM were treated with twice weekly Xd. Both treatment regimens are now FDA approved. Mutations were assessed post-hoc by exome sequencing of 119 and 52 pts from BOSTON and STORM, respectively. Pts were considered RAS if their MM had NRAS, KRAS or HRAS mutations in codons 12, 13 or 61. Result(s): There were 54 pts (45%) with RAS in BOSTON (XVd = 26, Vd = 28), and 17 (33%) in STORM. In BOSTON, pts with RASmut MM treated with XVd had significantly longer progression-free survival (PFS) than those treated with Vd (median [med] = 12.9 vs 6.7 months [mo], hazard ratio [HR] = 0.48 [95% CI 0.24-0.97], p = 0.039). For pts treated with Vd, those with RAS had significantly shorter overall survival (OS) compared to RAS (med = 16.8 mo vs not reached [NR], HR = 2.87 [95% CI 1.03-7.99], p = 0.035). PFS was not significantly different (med = 6.74 vs 9.82 mo, HR = 1.64 [95% CI 0.88-3.07], p = 0.122). Amongst pts on XVd, there was no difference in survival between RAS and RAS pts (PFS: med = 12.8 vs 12.9 mo, HR = 1.08 [95% CI 0.52-2.26], p = 0.83; OS: med = NR vs NR, HR = 0.94 [95% CI 0.36-2.45], p = 0.91). In STORM, pts with RAS had shorter OS compared to RASwt pts (med = 6.1 vs NR, HR = 2.05 [95% CI 1.22-5.19], p = 0.010). Preliminary studies to explore the mechanisms of action related to RASmut MM sensitivity to XVd demonstrated that selinexor treatment in vitro leads to downregulation of GCK. Conclusion(s): Despite typically having the worst outcomes, pts with RASmut MM had a similar benefit from XVd as RAS MM, showing that the XVd combination can overcome RAS . Mechanistically, selinexor induced down regulation of GCK and enhanced killing of RASmut MM cells. With a manageable safety profile, the XVd regimen could provide a viable treatment option to improve survival of pts with MM with RAS mutations.</t>
  </si>
  <si>
    <t>BOSTON
NCT03110562
STORM
NCT02336815</t>
  </si>
  <si>
    <t>https://ln5.sync.com/dl/af1975290/68ym6urj-c4fhimex-z5g5dt8r-macgwb5w</t>
  </si>
  <si>
    <t>R/R multiple myeloma patients with  1-3 prior treatment regimens</t>
  </si>
  <si>
    <t>Early RRMM, TRMM</t>
  </si>
  <si>
    <t>RAS mutation</t>
  </si>
  <si>
    <t>26</t>
  </si>
  <si>
    <t>54</t>
  </si>
  <si>
    <t>28</t>
  </si>
  <si>
    <t>Schjesvold_LH_2022</t>
  </si>
  <si>
    <t>Melflufen or pomalidomide plus dexamethasone for patients with multiple myeloma refractory to lenalidomide (OCEAN): a randomised, head-to-head, open-label, phase 3 study.</t>
  </si>
  <si>
    <t>Melflufen plus dexamethasone showed superior progression-free survival than pomalidomide plus dexamethasone in patients with relapsed or refractory multiple myeloma.</t>
  </si>
  <si>
    <t>Schjesvold, FH</t>
  </si>
  <si>
    <t>BACKGROUND: Melphalan flufenamide (melflufen), an alkylating peptide-drug conjugate, plus dexamethasone showed clinical activity and manageable safety in the phase 2 HORIZON study. We aimed to determine whether melflufen plus dexamethasone would provide a progression-free survival benefit compared with pomalidomide plus dexamethasone in patients with previously treated multiple myeloma.
METHODS: In this randomised, open-label, head-to-head, phase 3 study (OCEAN), adult patients (aged &gt;=18 years) were recruited from 108 university hospitals, specialist hospitals, and community-based centres in 21 countries across Europe, North America, and Asia. Eligible patients had an ECOG performance status of 0-2; must have had relapsed or refractory multiple myeloma, refractory to lenalidomide (within 18 months of randomisation) and to the last line of therapy; and have received two to four previous lines of therapy (including lenalidomide and a proteasome inhibitor). Patients were randomly assigned (1:1), stratified by age, number of previous lines of therapy, and International Staging System score, to either 28-day cycles of melflufen and dexamethasone (melflufen group) or pomalidomide and dexamethasone (pomalidomide group). All patients received dexamethasone 40 mg orally on days 1, 8, 15, and 22 of each cycle. In the melflufen group, patients received melflufen 40 mg intravenously over 30 min on day 1 of each cycle and in the pomalidomide group, patients received pomalidomide 4 mg orally daily on days 1 to 21 of each cycle. The primary endpoint was progression-free survival assessed by an independent review committee in the intention-to-treat (ITT) population. Safety was assessed in patients who received at least one dose of study medication. This study is registered with ClinicalTrials.gov, NCT03151811, and is ongoing.
FINDINGS: Between June 12, 2017, and Sept 3, 2020, 246 patients were randomly assigned to the melflufen group (median age 68 years [IQR 60-72]; 107 [43%] were female) and 249 to the pomalidomide group (median age 68 years [IQR 61-72]; 109 [44%] were female). 474 patients received at least one dose of study drug (melflufen group n=228; pomalidomide group n=246; safety population). Data cutoff was Feb 3, 2021. Median progression-free survival was 6.8 months (95% CI 5.0-8.5; 165 [67%] of 246 patients had an event) in the melflufen group and 4.9 months (4.2-5.7; 190 [76%] of 249 patients had an event) in the pomalidomide group (hazard ratio [HR] 0.79, [95% CI 0.64-0.98]; p=0.032), at a median follow-up of 15.5 months (IQR 9.4-22.8) in the melflufen group and 16.3 months (10.1-23.2) in the pomalidomide group. Median overall survival was 19.8 months (95% CI 15.1-25.6) at a median follow-up of 19.8 months (IQR 12.0-25.0) in the melflufen group and 25.0 months (95% CI 18.1-31.9) in the pomalidomide group at a median follow-up of 18.6 months (IQR 11.8-23.7; HR 1.10 [95% CI 0.85-1.44]; p=0.47). The most common grade 3 or 4 treatment-emergent adverse events were thrombocytopenia (143 [63%] of 228 in the melflufen group vs 26 [11%] of 246 in the pomalidomide group), neutropenia (123 [54%] vs 102 [41%]), and anaemia (97 [43%] vs 44 [18%]). Serious treatment-emergent adverse events occurred in 95 (42%) patients in the melflufen group and 113 (46%) in the pomalidomide group, the most common of which were pneumonia (13 [6%] vs 21 [9%]), COVID-19 pneumonia (11 [5%] vs nine [4%]), and thrombocytopenia (nine [4%] vs three [1%]). 27 [12%] patients in the melflufen group and 32 [13%] in the pomalidomide group had fatal treatment-emergent adverse events. Fatal treatment-emergent adverse events were considered possibly treatment related in two patients in the melflufen group (one with acute myeloid leukaemia, one with pancytopenia and acute cardiac failure) and four patients in the pomalidomide group (two patients with pneumonia, one with myelodysplastic syndromes, one with COVID-19 pneumonia).
INTERPRETATION: Melflufen plus dexamethasone showed superior progression-free survival than pomalidomide plus dexamethasone in patients with relapsed or refractory multiple myeloma.
FUNDING: Oncopeptides AB. Copyright © 2022 Elsevier Ltd. All rights reserved.</t>
  </si>
  <si>
    <t>OCEAN NCT03151811</t>
  </si>
  <si>
    <t>https://ln5.sync.com/dl/d3cc1fda0/jxdpjj4b-vmkmjhjg-z27qaa33-y96gni7k</t>
  </si>
  <si>
    <t>Patients with previous diagnosis of MM and have received 2-4 lines of therapy</t>
  </si>
  <si>
    <t>• Male or female, aged 18 years or older
• A previous diagnosis of multiple myeloma with documented disease progression in need of treatment at time of screening
• Two to four previous lines of therapy, including lenalidomide and a proteasome inhibitor, either sequential or in the same line, and is refractory (relapsed and refractory or refractory) to both the last line of therapy and to lenalidomide (≥10 mg) administered within 18 months before randomisation.
• Refractory to lenalidomide included patients who relapsed while on lenalidomide therapy or within 60 days of last dose following at least two cycles of lenalidomide with at least 14 doses of lenalidomide per cycle
• Relapsed and refractory myeloma was defined as disease that was nonresponsive while on salvage therapy or that progressed within 60 days of the last therapy in patients who achieved a minimal response or better at some point before progression
• Primary refractory myeloma was defined as disease that was nonresponsive in patients who had never achieved a minimal response or better with any therapy
• Relapsed myeloma was defined as previously treated myeloma that progressed and required the initiation of salvage therapy but did not meet the criteria for either relapsed and refractory myeloma or primary refractory myeloma. Measurable disease defined as any of the following:
• Serum monoclonal protein ≥0·5 g/dL by serum protein electrophoresis
• ≥200 mg/24 hours of monoclonal protein in the urine on 24-hour urine electrophoresis
• Serum free light chain ≥10 mg/dL AND abnormal serum kappa to lambda free light chain ratio
• Life expectancy of ≥6 months
• Eastern Cooperative Oncology Group performance status ≤2 (patients with lower performance status based solely on bone pain secondary to multiple myeloma may be eligible following consultation and approval of the medical monitor)
• Females of childbearing potential* must have a medically supervised negative serum or urine pregnancy test with a sensitivity according to local Risk Evaluation and Mitigation Strategy™ or pomalidomide pregnancy prevention plan completed within 10 to 14 days before the planned start of treatment. All females of childbearing potential must agree to either commit to continued abstinence from heterosexual intercourse or begin TWO acceptable methods of birth control, one highly effective method and one additional effective method AT THE SAME TIME, at least 28 days before she starts taking treatment and as appropriate based on the treatment assignment. Females of childbearing potential must also agree to ongoing pregnancy testing. Men must agree to use a condom during sexual contact with a female of childbearing potential even if they have had a vasectomy from the time of starting study treatment through 3 months after the last dose of melflufen or 28 days after the last dose of pomalidomide. All patients enrolled in Canada and the USA must be willing to comply with all requirements of the Canadian or USA pomalidomide Risk Evaluation and Mitigation Strategies program. All patients enrolled outside of Canada and the USA must be willing to comply with all the requirements of the pregnancy prevention plan. Willingness, to comply with the Risk Evaluation and Mitigation Strategies or pregnancy prevention plan,
must be documented prior to knowledge of randomisation but is only required if randomly assigned to Group B
*Female of childbearing potential is any sexually mature female who: 1) has not undergone a hysterectomy or bilateral oophorectomy or 2) has not been naturally post-menopausal (not having menstrual cycles due to cancer therapy does not rule out childbearing potential) for at least 24 consecutive months
• Ability to understand the purpose and risks of the study and provided signed and dated informed consent
• 12-lead Electrocardiogram with QT interval calculated by Fridericia Formula interval of ≤470 msec
• The following laboratory results must be met during screening and immediately before study drug
administration on cycle 1 day 1:
• Absolute neutrophil count ≥1,000 cells/mm3 (1·0x109/L) (growth factors cannot be used within 10
days before the first drug administration)
• Platelet count ≥75,000 cells/mm3 (75x109/L) (without required transfusions during the 10 days
before the first drug administration)
• Haemoglobin ≥8·0 g/dl (red blood cell transfusions are permitted)
• Total Bilirubin ≤1·5 x upper limit of normal, or patients diagnosed with Gilbert’s syndrome,
which have been reviewed and approved by the medical monitor
• Aspartate transaminase and alanine transaminase ≤3·0xupper limit of normal
• Renal function: Estimated creatinine clearance by Cockcroft-Gault formula ≥45 mL/min
• Must be able to take antithrombotic prophylaxis
• Must have had, or been willing to have, an acceptable central catheter (port a cath, peripherally inserted central catheter line, or central venous catheter) (willingness must be documented before randomisation but insertion only required if randomly assigned to melflufen)</t>
  </si>
  <si>
    <t>Melflufen + Dexamethasone</t>
  </si>
  <si>
    <t>Overall (assessed by Independent Review Committee)</t>
  </si>
  <si>
    <t>246</t>
  </si>
  <si>
    <t>495</t>
  </si>
  <si>
    <t>139 (56.5%)</t>
  </si>
  <si>
    <t>279 (56.36%)</t>
  </si>
  <si>
    <t>220 (89.43%)</t>
  </si>
  <si>
    <t>448 (90.51%)</t>
  </si>
  <si>
    <t>249</t>
  </si>
  <si>
    <t>140 (56.22%)</t>
  </si>
  <si>
    <t>228 (91.57%)</t>
  </si>
  <si>
    <t>Ref</t>
  </si>
  <si>
    <t>FH-2</t>
  </si>
  <si>
    <t>FH-3</t>
  </si>
  <si>
    <t>FH-4</t>
  </si>
  <si>
    <t>Utility Point Estimate Reported with Health States</t>
  </si>
  <si>
    <t>Disutility Point Estimate Reported with Health States</t>
  </si>
  <si>
    <t>Utility Elicitation Method and Source</t>
  </si>
  <si>
    <t>FK-127</t>
  </si>
  <si>
    <t>FK-128</t>
  </si>
  <si>
    <t>FK-129</t>
  </si>
  <si>
    <t>Utility point estimates reported with health states</t>
  </si>
  <si>
    <t>Disutility point estimates reported with health states</t>
  </si>
  <si>
    <t>Clinical</t>
  </si>
  <si>
    <t>Study Identifier</t>
  </si>
  <si>
    <t>Age, Median (per arm)</t>
  </si>
  <si>
    <t>Clinical Only</t>
  </si>
  <si>
    <t>Clinical Study Characteristics</t>
  </si>
  <si>
    <t>Clinical Study Design</t>
  </si>
  <si>
    <t>Age, Median (overall)</t>
  </si>
  <si>
    <t>Update date (yyyy-mm-dd)</t>
  </si>
  <si>
    <t>2022-12-19,2022-04-11</t>
  </si>
  <si>
    <t>FA-20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</si>
</sst>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5" x14ac:knownFonts="1">
    <font>
      <sz val="11"/>
      <color theme="1"/>
      <name val="Calibri"/>
      <family val="2"/>
      <scheme val="minor"/>
    </font>
    <font>
      <b/>
      <sz val="11"/>
      <color theme="0"/>
      <name val="Calibri"/>
      <family val="2"/>
      <scheme val="minor"/>
    </font>
    <font>
      <b/>
      <sz val="11"/>
      <color theme="0"/>
      <name val="Helvetica"/>
    </font>
    <font>
      <b/>
      <sz val="11"/>
      <name val="Helvetica"/>
    </font>
    <font>
      <b/>
      <sz val="9"/>
      <name val="Helvetica"/>
    </font>
    <font>
      <b/>
      <sz val="9"/>
      <color theme="0"/>
      <name val="Helvetica"/>
    </font>
    <font>
      <b/>
      <sz val="9"/>
      <color rgb="FFFFFFFF"/>
      <name val="Helvetica"/>
    </font>
    <font>
      <sz val="11"/>
      <color theme="1"/>
      <name val="Arial"/>
      <family val="2"/>
    </font>
    <font>
      <b/>
      <sz val="9"/>
      <color rgb="FF000000"/>
      <name val="Tahoma"/>
      <family val="2"/>
    </font>
    <font>
      <sz val="9"/>
      <color rgb="FF000000"/>
      <name val="Tahoma"/>
      <family val="2"/>
    </font>
    <font>
      <sz val="11"/>
      <color theme="1"/>
      <name val="Calibri"/>
      <family val="2"/>
      <scheme val="minor"/>
    </font>
    <font>
      <u/>
      <sz val="11"/>
      <color theme="10"/>
      <name val="Calibri"/>
      <family val="2"/>
      <scheme val="minor"/>
    </font>
    <font>
      <sz val="9"/>
      <color theme="1"/>
      <name val="Helvetica"/>
    </font>
    <font>
      <sz val="10"/>
      <name val="Arial"/>
      <family val="2"/>
    </font>
    <font>
      <sz val="9"/>
      <name val="Helvetica"/>
    </font>
    <font>
      <u/>
      <sz val="11"/>
      <color theme="10"/>
      <name val="Arial"/>
      <family val="2"/>
    </font>
    <font>
      <u/>
      <sz val="9"/>
      <color theme="10"/>
      <name val="HELVETICA"/>
    </font>
    <font>
      <b/>
      <sz val="9"/>
      <color indexed="81"/>
      <name val="Tahoma"/>
      <charset val="1"/>
    </font>
    <font>
      <sz val="9"/>
      <color indexed="81"/>
      <name val="Tahoma"/>
      <charset val="1"/>
    </font>
    <font>
      <b/>
      <sz val="9"/>
      <color indexed="81"/>
      <name val="Tahoma"/>
      <family val="2"/>
    </font>
    <font>
      <sz val="9"/>
      <color indexed="81"/>
      <name val="Tahoma"/>
      <family val="2"/>
    </font>
    <font>
      <b/>
      <sz val="10"/>
      <color rgb="FF000000"/>
      <name val="Tahoma"/>
      <family val="2"/>
    </font>
    <font>
      <sz val="10"/>
      <color rgb="FF000000"/>
      <name val="Tahoma"/>
      <family val="2"/>
    </font>
    <font>
      <sz val="10"/>
      <color rgb="FF000000"/>
      <name val="Calibri"/>
      <family val="2"/>
    </font>
    <font>
      <b/>
      <sz val="9"/>
      <color rgb="FFFF0000"/>
      <name val="Helvetica"/>
    </font>
  </fonts>
  <fills count="30">
    <fill>
      <patternFill patternType="none"/>
    </fill>
    <fill>
      <patternFill patternType="gray125"/>
    </fill>
    <fill>
      <patternFill patternType="solid">
        <fgColor rgb="FF9369AC"/>
        <bgColor theme="0"/>
      </patternFill>
    </fill>
    <fill>
      <patternFill patternType="solid">
        <fgColor rgb="FF40AEDB"/>
        <bgColor theme="0"/>
      </patternFill>
    </fill>
    <fill>
      <patternFill patternType="solid">
        <fgColor rgb="FF92D050"/>
        <bgColor theme="0"/>
      </patternFill>
    </fill>
    <fill>
      <patternFill patternType="solid">
        <fgColor rgb="FFFFC000"/>
        <bgColor theme="0"/>
      </patternFill>
    </fill>
    <fill>
      <patternFill patternType="solid">
        <fgColor rgb="FFC65911"/>
        <bgColor theme="0"/>
      </patternFill>
    </fill>
    <fill>
      <patternFill patternType="solid">
        <fgColor theme="0" tint="-0.499984740745262"/>
        <bgColor theme="0"/>
      </patternFill>
    </fill>
    <fill>
      <patternFill patternType="solid">
        <fgColor theme="7" tint="-0.249977111117893"/>
        <bgColor theme="0"/>
      </patternFill>
    </fill>
    <fill>
      <patternFill patternType="solid">
        <fgColor theme="4" tint="-0.499984740745262"/>
        <bgColor theme="0"/>
      </patternFill>
    </fill>
    <fill>
      <patternFill patternType="solid">
        <fgColor theme="9" tint="-0.499984740745262"/>
        <bgColor theme="0"/>
      </patternFill>
    </fill>
    <fill>
      <patternFill patternType="solid">
        <fgColor theme="5" tint="-0.249977111117893"/>
        <bgColor theme="0"/>
      </patternFill>
    </fill>
    <fill>
      <patternFill patternType="solid">
        <fgColor theme="5"/>
        <bgColor theme="0"/>
      </patternFill>
    </fill>
    <fill>
      <patternFill patternType="solid">
        <fgColor rgb="FF6699FF"/>
        <bgColor theme="0"/>
      </patternFill>
    </fill>
    <fill>
      <patternFill patternType="solid">
        <fgColor rgb="FF6666FF"/>
        <bgColor theme="0"/>
      </patternFill>
    </fill>
    <fill>
      <patternFill patternType="solid">
        <fgColor rgb="FF33CC33"/>
        <bgColor theme="0"/>
      </patternFill>
    </fill>
    <fill>
      <patternFill patternType="solid">
        <fgColor theme="9" tint="-0.249977111117893"/>
        <bgColor theme="0"/>
      </patternFill>
    </fill>
    <fill>
      <patternFill patternType="solid">
        <fgColor rgb="FF7030A0"/>
        <bgColor theme="0"/>
      </patternFill>
    </fill>
    <fill>
      <patternFill patternType="solid">
        <fgColor rgb="FF0000FF"/>
        <bgColor theme="0"/>
      </patternFill>
    </fill>
    <fill>
      <patternFill patternType="solid">
        <fgColor rgb="FF00CCFF"/>
        <bgColor theme="0"/>
      </patternFill>
    </fill>
    <fill>
      <patternFill patternType="solid">
        <fgColor theme="8" tint="-0.249977111117893"/>
        <bgColor theme="0"/>
      </patternFill>
    </fill>
    <fill>
      <patternFill patternType="solid">
        <fgColor rgb="FF00FF00"/>
        <bgColor theme="0"/>
      </patternFill>
    </fill>
    <fill>
      <patternFill patternType="solid">
        <fgColor theme="7" tint="0.39997558519241921"/>
        <bgColor theme="0"/>
      </patternFill>
    </fill>
    <fill>
      <patternFill patternType="solid">
        <fgColor rgb="FF66FFFF"/>
        <bgColor theme="0"/>
      </patternFill>
    </fill>
    <fill>
      <patternFill patternType="solid">
        <fgColor rgb="FF4B277B"/>
        <bgColor rgb="FF4B277B"/>
      </patternFill>
    </fill>
    <fill>
      <patternFill patternType="solid">
        <fgColor rgb="FFFFFF00"/>
        <bgColor indexed="64"/>
      </patternFill>
    </fill>
    <fill>
      <patternFill patternType="solid">
        <fgColor theme="0"/>
        <bgColor indexed="64"/>
      </patternFill>
    </fill>
    <fill>
      <patternFill patternType="solid">
        <fgColor rgb="FFFF0000"/>
        <bgColor indexed="64"/>
      </patternFill>
    </fill>
    <fill>
      <patternFill patternType="solid">
        <fgColor theme="7"/>
        <bgColor indexed="64"/>
      </patternFill>
    </fill>
    <fill>
      <patternFill patternType="solid">
        <fgColor rgb="FFFFFF00"/>
        <bgColor rgb="FF4B277B"/>
      </patternFill>
    </fill>
  </fills>
  <borders count="37">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style="thin">
        <color auto="1"/>
      </left>
      <right/>
      <top style="thin">
        <color auto="1"/>
      </top>
      <bottom/>
      <diagonal/>
    </border>
    <border>
      <left style="thin">
        <color auto="1"/>
      </left>
      <right/>
      <top/>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style="thin">
        <color rgb="FF000000"/>
      </left>
      <right style="thin">
        <color rgb="FF000000"/>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theme="1"/>
      </left>
      <right style="thin">
        <color theme="1"/>
      </right>
      <top style="thin">
        <color theme="1"/>
      </top>
      <bottom style="thin">
        <color theme="1"/>
      </bottom>
      <diagonal/>
    </border>
    <border>
      <left style="thin">
        <color theme="1"/>
      </left>
      <right style="thin">
        <color theme="1"/>
      </right>
      <top/>
      <bottom style="thin">
        <color theme="1"/>
      </bottom>
      <diagonal/>
    </border>
    <border>
      <left style="thin">
        <color rgb="FF000000"/>
      </left>
      <right style="thin">
        <color rgb="FF000000"/>
      </right>
      <top style="thin">
        <color auto="1"/>
      </top>
      <bottom/>
      <diagonal/>
    </border>
    <border>
      <left style="thin">
        <color rgb="FF000000"/>
      </left>
      <right/>
      <top style="thin">
        <color rgb="FF000000"/>
      </top>
      <bottom/>
      <diagonal/>
    </border>
    <border>
      <left style="thin">
        <color indexed="64"/>
      </left>
      <right style="thin">
        <color rgb="FF000000"/>
      </right>
      <top style="thin">
        <color rgb="FF000000"/>
      </top>
      <bottom/>
      <diagonal/>
    </border>
    <border>
      <left style="thin">
        <color auto="1"/>
      </left>
      <right style="thin">
        <color auto="1"/>
      </right>
      <top/>
      <bottom/>
      <diagonal/>
    </border>
    <border>
      <left style="thin">
        <color theme="1"/>
      </left>
      <right style="thin">
        <color theme="1"/>
      </right>
      <top style="thin">
        <color theme="1"/>
      </top>
      <bottom/>
      <diagonal/>
    </border>
    <border>
      <left style="thin">
        <color rgb="FF000000"/>
      </left>
      <right/>
      <top/>
      <bottom/>
      <diagonal/>
    </border>
    <border>
      <left style="thin">
        <color indexed="64"/>
      </left>
      <right style="thin">
        <color rgb="FF000000"/>
      </right>
      <top/>
      <bottom/>
      <diagonal/>
    </border>
    <border>
      <left/>
      <right/>
      <top style="thin">
        <color rgb="FF000000"/>
      </top>
      <bottom/>
      <diagonal/>
    </border>
    <border>
      <left/>
      <right style="thin">
        <color rgb="FF000000"/>
      </right>
      <top style="thin">
        <color rgb="FF000000"/>
      </top>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indexed="64"/>
      </right>
      <top style="thin">
        <color indexed="64"/>
      </top>
      <bottom style="thin">
        <color indexed="64"/>
      </bottom>
      <diagonal/>
    </border>
    <border>
      <left/>
      <right style="thin">
        <color rgb="FF000000"/>
      </right>
      <top/>
      <bottom/>
      <diagonal/>
    </border>
    <border>
      <left style="thin">
        <color rgb="FF000000"/>
      </left>
      <right style="thin">
        <color indexed="64"/>
      </right>
      <top style="thin">
        <color rgb="FF000000"/>
      </top>
      <bottom/>
      <diagonal/>
    </border>
    <border>
      <left style="thin">
        <color rgb="FF000000"/>
      </left>
      <right style="thin">
        <color indexed="64"/>
      </right>
      <top/>
      <bottom/>
      <diagonal/>
    </border>
    <border>
      <left/>
      <right style="thin">
        <color indexed="64"/>
      </right>
      <top style="thin">
        <color indexed="64"/>
      </top>
      <bottom/>
      <diagonal/>
    </border>
    <border>
      <left/>
      <right style="thin">
        <color auto="1"/>
      </right>
      <top/>
      <bottom/>
      <diagonal/>
    </border>
    <border>
      <left/>
      <right style="thin">
        <color theme="1"/>
      </right>
      <top style="thin">
        <color theme="1"/>
      </top>
      <bottom style="thin">
        <color theme="1"/>
      </bottom>
      <diagonal/>
    </border>
    <border>
      <left style="thin">
        <color rgb="FF000000"/>
      </left>
      <right/>
      <top style="thin">
        <color rgb="FF000000"/>
      </top>
      <bottom style="thin">
        <color rgb="FF000000"/>
      </bottom>
      <diagonal/>
    </border>
    <border>
      <left style="thin">
        <color rgb="FF000000"/>
      </left>
      <right style="thin">
        <color rgb="FF000000"/>
      </right>
      <top/>
      <bottom style="thin">
        <color rgb="FF000000"/>
      </bottom>
      <diagonal/>
    </border>
  </borders>
  <cellStyleXfs count="6">
    <xf numFmtId="0" fontId="0" fillId="0" borderId="0"/>
    <xf numFmtId="0" fontId="11" fillId="0" borderId="0" applyNumberFormat="0" applyFill="0" applyBorder="0" applyAlignment="0" applyProtection="0"/>
    <xf numFmtId="0" fontId="13" fillId="0" borderId="0"/>
    <xf numFmtId="0" fontId="11" fillId="0" borderId="0" applyNumberFormat="0" applyFill="0" applyBorder="0" applyAlignment="0" applyProtection="0"/>
    <xf numFmtId="0" fontId="15" fillId="0" borderId="0" applyNumberFormat="0" applyFill="0" applyBorder="0" applyAlignment="0" applyProtection="0"/>
    <xf numFmtId="0" fontId="10" fillId="0" borderId="0"/>
  </cellStyleXfs>
  <cellXfs count="175">
    <xf numFmtId="0" fontId="0" fillId="0" borderId="0" xfId="0"/>
    <xf numFmtId="0" fontId="2" fillId="2" borderId="1" xfId="0" applyFont="1" applyFill="1" applyBorder="1" applyAlignment="1">
      <alignment horizontal="left" vertical="center"/>
    </xf>
    <xf numFmtId="0" fontId="2" fillId="2" borderId="2" xfId="0" applyFont="1" applyFill="1" applyBorder="1" applyAlignment="1">
      <alignment horizontal="left" vertical="center"/>
    </xf>
    <xf numFmtId="0" fontId="2" fillId="2" borderId="2" xfId="0" applyFont="1" applyFill="1" applyBorder="1" applyAlignment="1">
      <alignment horizontal="left" vertical="top"/>
    </xf>
    <xf numFmtId="0" fontId="2" fillId="3" borderId="3" xfId="0" applyFont="1" applyFill="1" applyBorder="1"/>
    <xf numFmtId="0" fontId="2" fillId="3" borderId="2" xfId="0" applyFont="1" applyFill="1" applyBorder="1"/>
    <xf numFmtId="0" fontId="2" fillId="3" borderId="4" xfId="0" applyFont="1" applyFill="1" applyBorder="1"/>
    <xf numFmtId="0" fontId="2" fillId="3" borderId="0" xfId="0" applyFont="1" applyFill="1"/>
    <xf numFmtId="0" fontId="2" fillId="4" borderId="5" xfId="0" applyFont="1" applyFill="1" applyBorder="1"/>
    <xf numFmtId="0" fontId="2" fillId="4" borderId="3" xfId="0" applyFont="1" applyFill="1" applyBorder="1"/>
    <xf numFmtId="0" fontId="2" fillId="5" borderId="5" xfId="0" applyFont="1" applyFill="1" applyBorder="1"/>
    <xf numFmtId="0" fontId="2" fillId="5" borderId="3" xfId="0" applyFont="1" applyFill="1" applyBorder="1"/>
    <xf numFmtId="0" fontId="2" fillId="6" borderId="1" xfId="0" applyFont="1" applyFill="1" applyBorder="1"/>
    <xf numFmtId="0" fontId="2" fillId="6" borderId="2" xfId="0" applyFont="1" applyFill="1" applyBorder="1"/>
    <xf numFmtId="0" fontId="2" fillId="6" borderId="3" xfId="0" applyFont="1" applyFill="1" applyBorder="1"/>
    <xf numFmtId="0" fontId="2" fillId="7" borderId="6" xfId="0" applyFont="1" applyFill="1" applyBorder="1"/>
    <xf numFmtId="0" fontId="2" fillId="7" borderId="0" xfId="0" applyFont="1" applyFill="1"/>
    <xf numFmtId="0" fontId="2" fillId="7" borderId="0" xfId="0" applyFont="1" applyFill="1" applyAlignment="1">
      <alignment vertical="top"/>
    </xf>
    <xf numFmtId="0" fontId="2" fillId="8" borderId="6" xfId="0" applyFont="1" applyFill="1" applyBorder="1"/>
    <xf numFmtId="0" fontId="2" fillId="8" borderId="0" xfId="0" applyFont="1" applyFill="1"/>
    <xf numFmtId="0" fontId="2" fillId="9" borderId="7" xfId="0" applyFont="1" applyFill="1" applyBorder="1"/>
    <xf numFmtId="0" fontId="2" fillId="10" borderId="3" xfId="0" applyFont="1" applyFill="1" applyBorder="1"/>
    <xf numFmtId="0" fontId="2" fillId="10" borderId="2" xfId="0" applyFont="1" applyFill="1" applyBorder="1"/>
    <xf numFmtId="0" fontId="2" fillId="11" borderId="5" xfId="0" applyFont="1" applyFill="1" applyBorder="1"/>
    <xf numFmtId="0" fontId="2" fillId="11" borderId="3" xfId="0" applyFont="1" applyFill="1" applyBorder="1"/>
    <xf numFmtId="0" fontId="2" fillId="12" borderId="5" xfId="0" applyFont="1" applyFill="1" applyBorder="1"/>
    <xf numFmtId="0" fontId="2" fillId="12" borderId="3" xfId="0" applyFont="1" applyFill="1" applyBorder="1"/>
    <xf numFmtId="0" fontId="2" fillId="13" borderId="5" xfId="0" applyFont="1" applyFill="1" applyBorder="1"/>
    <xf numFmtId="0" fontId="2" fillId="13" borderId="3" xfId="0" applyFont="1" applyFill="1" applyBorder="1"/>
    <xf numFmtId="0" fontId="2" fillId="14" borderId="5" xfId="0" applyFont="1" applyFill="1" applyBorder="1"/>
    <xf numFmtId="0" fontId="2" fillId="16" borderId="3" xfId="0" applyFont="1" applyFill="1" applyBorder="1"/>
    <xf numFmtId="0" fontId="2" fillId="17" borderId="5" xfId="0" applyFont="1" applyFill="1" applyBorder="1"/>
    <xf numFmtId="0" fontId="2" fillId="17" borderId="3" xfId="0" applyFont="1" applyFill="1" applyBorder="1"/>
    <xf numFmtId="0" fontId="2" fillId="17" borderId="0" xfId="0" applyFont="1" applyFill="1"/>
    <xf numFmtId="0" fontId="2" fillId="18" borderId="6" xfId="0" applyFont="1" applyFill="1" applyBorder="1"/>
    <xf numFmtId="0" fontId="2" fillId="18" borderId="0" xfId="0" applyFont="1" applyFill="1"/>
    <xf numFmtId="0" fontId="2" fillId="19" borderId="0" xfId="0" applyFont="1" applyFill="1"/>
    <xf numFmtId="0" fontId="2" fillId="20" borderId="3" xfId="0" applyFont="1" applyFill="1" applyBorder="1"/>
    <xf numFmtId="0" fontId="2" fillId="21" borderId="5" xfId="0" applyFont="1" applyFill="1" applyBorder="1"/>
    <xf numFmtId="0" fontId="2" fillId="21" borderId="3" xfId="0" applyFont="1" applyFill="1" applyBorder="1"/>
    <xf numFmtId="0" fontId="2" fillId="8" borderId="8" xfId="0" applyFont="1" applyFill="1" applyBorder="1" applyAlignment="1">
      <alignment horizontal="left" vertical="center"/>
    </xf>
    <xf numFmtId="0" fontId="2" fillId="8" borderId="4" xfId="0" applyFont="1" applyFill="1" applyBorder="1" applyAlignment="1">
      <alignment horizontal="left" vertical="center"/>
    </xf>
    <xf numFmtId="0" fontId="3" fillId="9" borderId="9" xfId="0" applyFont="1" applyFill="1" applyBorder="1" applyAlignment="1">
      <alignment vertical="top"/>
    </xf>
    <xf numFmtId="0" fontId="3" fillId="22" borderId="3" xfId="0" applyFont="1" applyFill="1" applyBorder="1" applyAlignment="1">
      <alignment vertical="top"/>
    </xf>
    <xf numFmtId="0" fontId="2" fillId="16" borderId="3" xfId="0" applyFont="1" applyFill="1" applyBorder="1" applyAlignment="1">
      <alignment vertical="top"/>
    </xf>
    <xf numFmtId="0" fontId="2" fillId="11" borderId="4" xfId="0" applyFont="1" applyFill="1" applyBorder="1"/>
    <xf numFmtId="0" fontId="2" fillId="12" borderId="4" xfId="0" applyFont="1" applyFill="1" applyBorder="1"/>
    <xf numFmtId="0" fontId="2" fillId="13" borderId="4" xfId="0" applyFont="1" applyFill="1" applyBorder="1"/>
    <xf numFmtId="0" fontId="2" fillId="14" borderId="4" xfId="0" applyFont="1" applyFill="1" applyBorder="1"/>
    <xf numFmtId="0" fontId="2" fillId="16" borderId="4" xfId="0" applyFont="1" applyFill="1" applyBorder="1"/>
    <xf numFmtId="0" fontId="2" fillId="20" borderId="8" xfId="0" applyFont="1" applyFill="1" applyBorder="1"/>
    <xf numFmtId="0" fontId="2" fillId="20" borderId="0" xfId="0" applyFont="1" applyFill="1"/>
    <xf numFmtId="0" fontId="2" fillId="20" borderId="4" xfId="0" applyFont="1" applyFill="1" applyBorder="1"/>
    <xf numFmtId="0" fontId="2" fillId="19" borderId="8" xfId="0" applyFont="1" applyFill="1" applyBorder="1"/>
    <xf numFmtId="0" fontId="2" fillId="19" borderId="4" xfId="0" applyFont="1" applyFill="1" applyBorder="1"/>
    <xf numFmtId="0" fontId="2" fillId="18" borderId="4" xfId="0" applyFont="1" applyFill="1" applyBorder="1"/>
    <xf numFmtId="0" fontId="1" fillId="18" borderId="4" xfId="0" applyFont="1" applyFill="1" applyBorder="1"/>
    <xf numFmtId="0" fontId="1" fillId="19" borderId="4" xfId="0" applyFont="1" applyFill="1" applyBorder="1"/>
    <xf numFmtId="0" fontId="1" fillId="19" borderId="0" xfId="0" applyFont="1" applyFill="1"/>
    <xf numFmtId="0" fontId="2" fillId="23" borderId="4" xfId="0" applyFont="1" applyFill="1" applyBorder="1"/>
    <xf numFmtId="0" fontId="1" fillId="23" borderId="4" xfId="0" applyFont="1" applyFill="1" applyBorder="1"/>
    <xf numFmtId="0" fontId="2" fillId="21" borderId="4" xfId="0" applyFont="1" applyFill="1" applyBorder="1"/>
    <xf numFmtId="0" fontId="4" fillId="0" borderId="0" xfId="0" applyFont="1" applyAlignment="1">
      <alignment horizontal="center" vertical="center"/>
    </xf>
    <xf numFmtId="0" fontId="5" fillId="24" borderId="10" xfId="0" applyFont="1" applyFill="1" applyBorder="1" applyAlignment="1">
      <alignment horizontal="center" vertical="center" wrapText="1"/>
    </xf>
    <xf numFmtId="0" fontId="5" fillId="24" borderId="10" xfId="0" applyFont="1" applyFill="1" applyBorder="1" applyAlignment="1">
      <alignment horizontal="center" vertical="top" wrapText="1"/>
    </xf>
    <xf numFmtId="0" fontId="6" fillId="24" borderId="10" xfId="0" applyFont="1" applyFill="1" applyBorder="1" applyAlignment="1">
      <alignment horizontal="center" vertical="center" wrapText="1"/>
    </xf>
    <xf numFmtId="0" fontId="12" fillId="26" borderId="11" xfId="0" applyFont="1" applyFill="1" applyBorder="1" applyAlignment="1">
      <alignment horizontal="center" vertical="top" wrapText="1"/>
    </xf>
    <xf numFmtId="0" fontId="12" fillId="26" borderId="11" xfId="0" applyFont="1" applyFill="1" applyBorder="1" applyAlignment="1">
      <alignment horizontal="center" vertical="center" wrapText="1"/>
    </xf>
    <xf numFmtId="0" fontId="12" fillId="0" borderId="11" xfId="0" applyFont="1" applyBorder="1" applyAlignment="1">
      <alignment horizontal="center" vertical="center" wrapText="1"/>
    </xf>
    <xf numFmtId="0" fontId="12" fillId="27" borderId="13" xfId="0" applyFont="1" applyFill="1" applyBorder="1" applyAlignment="1">
      <alignment horizontal="center" vertical="center" wrapText="1"/>
    </xf>
    <xf numFmtId="0" fontId="14" fillId="27" borderId="15" xfId="2" applyFont="1" applyFill="1" applyBorder="1" applyAlignment="1">
      <alignment horizontal="center" vertical="center" wrapText="1"/>
    </xf>
    <xf numFmtId="0" fontId="14" fillId="27" borderId="16" xfId="2" applyFont="1" applyFill="1" applyBorder="1" applyAlignment="1">
      <alignment horizontal="center" vertical="center" wrapText="1"/>
    </xf>
    <xf numFmtId="0" fontId="12" fillId="0" borderId="13" xfId="0" applyFont="1" applyBorder="1" applyAlignment="1">
      <alignment horizontal="center" vertical="center" wrapText="1"/>
    </xf>
    <xf numFmtId="2" fontId="12" fillId="0" borderId="13" xfId="0" applyNumberFormat="1" applyFont="1" applyBorder="1" applyAlignment="1">
      <alignment horizontal="center" vertical="center" wrapText="1"/>
    </xf>
    <xf numFmtId="0" fontId="10" fillId="0" borderId="13" xfId="0" applyFont="1" applyBorder="1" applyAlignment="1">
      <alignment horizontal="center" vertical="center" wrapText="1"/>
    </xf>
    <xf numFmtId="0" fontId="14" fillId="27" borderId="21" xfId="2" applyFont="1" applyFill="1" applyBorder="1" applyAlignment="1">
      <alignment horizontal="center" vertical="center" wrapText="1"/>
    </xf>
    <xf numFmtId="0" fontId="12" fillId="0" borderId="11" xfId="0" applyFont="1" applyBorder="1" applyAlignment="1">
      <alignment horizontal="center" vertical="top" wrapText="1"/>
    </xf>
    <xf numFmtId="0" fontId="12" fillId="0" borderId="26" xfId="0" applyFont="1" applyBorder="1" applyAlignment="1">
      <alignment horizontal="center" vertical="center" wrapText="1"/>
    </xf>
    <xf numFmtId="0" fontId="12" fillId="0" borderId="27" xfId="0" applyFont="1" applyBorder="1" applyAlignment="1">
      <alignment horizontal="center" vertical="center" wrapText="1"/>
    </xf>
    <xf numFmtId="0" fontId="14" fillId="0" borderId="15" xfId="2" applyFont="1" applyBorder="1" applyAlignment="1">
      <alignment horizontal="center" vertical="center" wrapText="1"/>
    </xf>
    <xf numFmtId="0" fontId="14" fillId="0" borderId="16" xfId="2" applyFont="1" applyBorder="1" applyAlignment="1">
      <alignment horizontal="center" vertical="center" wrapText="1"/>
    </xf>
    <xf numFmtId="0" fontId="14" fillId="0" borderId="11" xfId="2" applyFont="1" applyBorder="1" applyAlignment="1">
      <alignment horizontal="center" vertical="center" wrapText="1"/>
    </xf>
    <xf numFmtId="2" fontId="12" fillId="0" borderId="11" xfId="0" applyNumberFormat="1" applyFont="1" applyBorder="1" applyAlignment="1">
      <alignment horizontal="center" vertical="center" wrapText="1"/>
    </xf>
    <xf numFmtId="2" fontId="12" fillId="0" borderId="27" xfId="0" applyNumberFormat="1" applyFont="1" applyBorder="1" applyAlignment="1">
      <alignment horizontal="center" vertical="center" wrapText="1"/>
    </xf>
    <xf numFmtId="0" fontId="14" fillId="0" borderId="28" xfId="2" applyFont="1" applyBorder="1" applyAlignment="1">
      <alignment horizontal="center" vertical="center" wrapText="1"/>
    </xf>
    <xf numFmtId="1" fontId="14" fillId="0" borderId="16" xfId="2" quotePrefix="1" applyNumberFormat="1" applyFont="1" applyBorder="1" applyAlignment="1">
      <alignment horizontal="center" vertical="center" wrapText="1"/>
    </xf>
    <xf numFmtId="0" fontId="14" fillId="0" borderId="21" xfId="2" applyFont="1" applyBorder="1" applyAlignment="1">
      <alignment horizontal="center" vertical="center" wrapText="1"/>
    </xf>
    <xf numFmtId="1" fontId="14" fillId="0" borderId="21" xfId="2" quotePrefix="1" applyNumberFormat="1" applyFont="1" applyBorder="1" applyAlignment="1">
      <alignment horizontal="center" vertical="center" wrapText="1"/>
    </xf>
    <xf numFmtId="1" fontId="12" fillId="0" borderId="11" xfId="0" applyNumberFormat="1" applyFont="1" applyBorder="1" applyAlignment="1">
      <alignment horizontal="center" vertical="center" wrapText="1" shrinkToFit="1"/>
    </xf>
    <xf numFmtId="0" fontId="12" fillId="0" borderId="28" xfId="0" applyFont="1" applyBorder="1" applyAlignment="1">
      <alignment horizontal="center" vertical="center" wrapText="1"/>
    </xf>
    <xf numFmtId="0" fontId="12" fillId="26" borderId="26" xfId="0" applyFont="1" applyFill="1" applyBorder="1" applyAlignment="1">
      <alignment horizontal="center" vertical="center" wrapText="1"/>
    </xf>
    <xf numFmtId="0" fontId="12" fillId="26" borderId="27" xfId="0" applyFont="1" applyFill="1" applyBorder="1" applyAlignment="1">
      <alignment horizontal="center" vertical="center" wrapText="1"/>
    </xf>
    <xf numFmtId="1" fontId="14" fillId="0" borderId="11" xfId="2" applyNumberFormat="1" applyFont="1" applyBorder="1" applyAlignment="1">
      <alignment horizontal="center" vertical="center" wrapText="1"/>
    </xf>
    <xf numFmtId="1" fontId="14" fillId="26" borderId="11" xfId="2" applyNumberFormat="1" applyFont="1" applyFill="1" applyBorder="1" applyAlignment="1">
      <alignment horizontal="center" vertical="center" wrapText="1"/>
    </xf>
    <xf numFmtId="1" fontId="14" fillId="0" borderId="11" xfId="0" applyNumberFormat="1" applyFont="1" applyBorder="1" applyAlignment="1">
      <alignment horizontal="center" vertical="center" wrapText="1" shrinkToFit="1"/>
    </xf>
    <xf numFmtId="1" fontId="14" fillId="0" borderId="34" xfId="0" applyNumberFormat="1" applyFont="1" applyBorder="1" applyAlignment="1">
      <alignment horizontal="center" vertical="center" wrapText="1" shrinkToFit="1"/>
    </xf>
    <xf numFmtId="164" fontId="12" fillId="0" borderId="11" xfId="0" applyNumberFormat="1" applyFont="1" applyBorder="1" applyAlignment="1">
      <alignment horizontal="center" vertical="center" wrapText="1"/>
    </xf>
    <xf numFmtId="0" fontId="12" fillId="0" borderId="35" xfId="0" applyFont="1" applyBorder="1" applyAlignment="1">
      <alignment horizontal="center" vertical="center" wrapText="1"/>
    </xf>
    <xf numFmtId="0" fontId="2" fillId="15" borderId="3" xfId="0" applyFont="1" applyFill="1" applyBorder="1" applyAlignment="1">
      <alignment horizontal="left" vertical="top"/>
    </xf>
    <xf numFmtId="0" fontId="2" fillId="15" borderId="0" xfId="0" applyFont="1" applyFill="1" applyAlignment="1">
      <alignment horizontal="left" vertical="top"/>
    </xf>
    <xf numFmtId="0" fontId="24" fillId="29" borderId="10" xfId="0" applyFont="1" applyFill="1" applyBorder="1" applyAlignment="1">
      <alignment horizontal="center" vertical="center" wrapText="1"/>
    </xf>
    <xf numFmtId="0" fontId="12" fillId="26" borderId="14" xfId="0" applyFont="1" applyFill="1" applyBorder="1" applyAlignment="1">
      <alignment horizontal="center" vertical="center" wrapText="1"/>
    </xf>
    <xf numFmtId="0" fontId="12" fillId="26" borderId="10" xfId="0" applyFont="1" applyFill="1" applyBorder="1" applyAlignment="1">
      <alignment horizontal="center" vertical="center" wrapText="1"/>
    </xf>
    <xf numFmtId="0" fontId="14" fillId="26" borderId="10" xfId="0" applyFont="1" applyFill="1" applyBorder="1"/>
    <xf numFmtId="0" fontId="14" fillId="26" borderId="10" xfId="0" applyFont="1" applyFill="1" applyBorder="1" applyAlignment="1">
      <alignment horizontal="center" vertical="center"/>
    </xf>
    <xf numFmtId="0" fontId="12" fillId="0" borderId="14" xfId="0" applyFont="1" applyBorder="1" applyAlignment="1">
      <alignment horizontal="center" vertical="center" wrapText="1"/>
    </xf>
    <xf numFmtId="0" fontId="14" fillId="0" borderId="10" xfId="0" applyFont="1" applyBorder="1"/>
    <xf numFmtId="0" fontId="12" fillId="26" borderId="19" xfId="0" applyFont="1" applyFill="1" applyBorder="1" applyAlignment="1">
      <alignment horizontal="center" vertical="center" wrapText="1"/>
    </xf>
    <xf numFmtId="0" fontId="12" fillId="26" borderId="23" xfId="0" applyFont="1" applyFill="1" applyBorder="1" applyAlignment="1">
      <alignment horizontal="center" vertical="center" wrapText="1"/>
    </xf>
    <xf numFmtId="0" fontId="12" fillId="0" borderId="11" xfId="0" applyFont="1" applyBorder="1" applyAlignment="1">
      <alignment horizontal="center" vertical="center" wrapText="1"/>
    </xf>
    <xf numFmtId="0" fontId="14" fillId="0" borderId="11" xfId="0" applyFont="1" applyBorder="1"/>
    <xf numFmtId="1" fontId="12" fillId="0" borderId="14" xfId="0" applyNumberFormat="1" applyFont="1" applyBorder="1" applyAlignment="1">
      <alignment horizontal="center" vertical="center" wrapText="1"/>
    </xf>
    <xf numFmtId="0" fontId="12" fillId="26" borderId="24" xfId="0" applyFont="1" applyFill="1" applyBorder="1" applyAlignment="1">
      <alignment horizontal="center" vertical="center" wrapText="1"/>
    </xf>
    <xf numFmtId="0" fontId="14" fillId="26" borderId="0" xfId="0" applyFont="1" applyFill="1"/>
    <xf numFmtId="0" fontId="12" fillId="0" borderId="7" xfId="0" applyFont="1" applyBorder="1" applyAlignment="1">
      <alignment horizontal="center" vertical="center" wrapText="1"/>
    </xf>
    <xf numFmtId="0" fontId="12" fillId="0" borderId="20" xfId="0" applyFont="1" applyBorder="1" applyAlignment="1">
      <alignment horizontal="center" vertical="center" wrapText="1"/>
    </xf>
    <xf numFmtId="0" fontId="12" fillId="0" borderId="25" xfId="0" applyFont="1" applyBorder="1" applyAlignment="1">
      <alignment horizontal="center" vertical="center" wrapText="1"/>
    </xf>
    <xf numFmtId="0" fontId="14" fillId="0" borderId="29" xfId="0" applyFont="1" applyBorder="1" applyAlignment="1">
      <alignment vertical="center"/>
    </xf>
    <xf numFmtId="0" fontId="12" fillId="26" borderId="18" xfId="0" applyFont="1" applyFill="1" applyBorder="1" applyAlignment="1">
      <alignment horizontal="center" vertical="center" wrapText="1"/>
    </xf>
    <xf numFmtId="0" fontId="12" fillId="26" borderId="22" xfId="0" applyFont="1" applyFill="1" applyBorder="1" applyAlignment="1">
      <alignment horizontal="center" vertical="center" wrapText="1"/>
    </xf>
    <xf numFmtId="1" fontId="12" fillId="26" borderId="11" xfId="0" applyNumberFormat="1" applyFont="1" applyFill="1" applyBorder="1" applyAlignment="1">
      <alignment horizontal="center" vertical="center" wrapText="1"/>
    </xf>
    <xf numFmtId="0" fontId="14" fillId="26" borderId="11" xfId="0" applyFont="1" applyFill="1" applyBorder="1"/>
    <xf numFmtId="0" fontId="12" fillId="26" borderId="11" xfId="0" applyFont="1" applyFill="1" applyBorder="1" applyAlignment="1">
      <alignment horizontal="center" vertical="center" wrapText="1"/>
    </xf>
    <xf numFmtId="0" fontId="12" fillId="28" borderId="14" xfId="0" applyFont="1" applyFill="1" applyBorder="1" applyAlignment="1">
      <alignment horizontal="center" vertical="center" wrapText="1"/>
    </xf>
    <xf numFmtId="0" fontId="12" fillId="28" borderId="10" xfId="0" applyFont="1" applyFill="1" applyBorder="1" applyAlignment="1">
      <alignment horizontal="center" vertical="center" wrapText="1"/>
    </xf>
    <xf numFmtId="0" fontId="12" fillId="0" borderId="36" xfId="0" applyFont="1" applyBorder="1" applyAlignment="1">
      <alignment horizontal="center" vertical="center" wrapText="1"/>
    </xf>
    <xf numFmtId="0" fontId="12" fillId="26" borderId="11" xfId="0" applyFont="1" applyFill="1" applyBorder="1" applyAlignment="1">
      <alignment horizontal="left" vertical="top" wrapText="1"/>
    </xf>
    <xf numFmtId="0" fontId="14" fillId="26" borderId="11" xfId="0" applyFont="1" applyFill="1" applyBorder="1" applyAlignment="1">
      <alignment horizontal="left" vertical="top" wrapText="1"/>
    </xf>
    <xf numFmtId="0" fontId="12" fillId="0" borderId="11" xfId="0" applyFont="1" applyBorder="1" applyAlignment="1">
      <alignment horizontal="left" vertical="top" wrapText="1"/>
    </xf>
    <xf numFmtId="0" fontId="14" fillId="0" borderId="11" xfId="0" applyFont="1" applyBorder="1" applyAlignment="1">
      <alignment horizontal="left" vertical="top"/>
    </xf>
    <xf numFmtId="0" fontId="11" fillId="0" borderId="7" xfId="1" applyFill="1" applyBorder="1" applyAlignment="1">
      <alignment horizontal="left" vertical="top" wrapText="1"/>
    </xf>
    <xf numFmtId="0" fontId="16" fillId="0" borderId="20" xfId="4" applyFont="1" applyFill="1" applyBorder="1" applyAlignment="1">
      <alignment horizontal="left" vertical="top" wrapText="1"/>
    </xf>
    <xf numFmtId="0" fontId="12" fillId="0" borderId="24" xfId="0" applyFont="1" applyBorder="1" applyAlignment="1">
      <alignment horizontal="center" vertical="center" wrapText="1"/>
    </xf>
    <xf numFmtId="0" fontId="14" fillId="0" borderId="0" xfId="0" applyFont="1"/>
    <xf numFmtId="0" fontId="14" fillId="0" borderId="11" xfId="0" applyFont="1" applyBorder="1" applyAlignment="1">
      <alignment horizontal="center" vertical="center"/>
    </xf>
    <xf numFmtId="0" fontId="12" fillId="27" borderId="14" xfId="0" applyFont="1" applyFill="1" applyBorder="1" applyAlignment="1">
      <alignment horizontal="center" vertical="center" wrapText="1"/>
    </xf>
    <xf numFmtId="0" fontId="12" fillId="27" borderId="10" xfId="0" applyFont="1" applyFill="1" applyBorder="1" applyAlignment="1">
      <alignment horizontal="center" vertical="center" wrapText="1"/>
    </xf>
    <xf numFmtId="0" fontId="12" fillId="0" borderId="30" xfId="0" applyFont="1" applyBorder="1" applyAlignment="1">
      <alignment horizontal="center" vertical="center" wrapText="1"/>
    </xf>
    <xf numFmtId="0" fontId="12" fillId="0" borderId="31" xfId="0" applyFont="1" applyBorder="1" applyAlignment="1">
      <alignment horizontal="center" vertical="center" wrapText="1"/>
    </xf>
    <xf numFmtId="0" fontId="11" fillId="0" borderId="7" xfId="3" applyFill="1" applyBorder="1" applyAlignment="1">
      <alignment horizontal="left" vertical="top" wrapText="1"/>
    </xf>
    <xf numFmtId="0" fontId="12" fillId="0" borderId="17" xfId="0" applyFont="1" applyBorder="1" applyAlignment="1">
      <alignment horizontal="center" vertical="center" wrapText="1"/>
    </xf>
    <xf numFmtId="0" fontId="12" fillId="0" borderId="10" xfId="0" applyFont="1" applyBorder="1" applyAlignment="1">
      <alignment horizontal="center" vertical="center" wrapText="1"/>
    </xf>
    <xf numFmtId="0" fontId="12" fillId="0" borderId="18" xfId="0" applyFont="1" applyBorder="1" applyAlignment="1">
      <alignment horizontal="center" vertical="center" wrapText="1"/>
    </xf>
    <xf numFmtId="0" fontId="12" fillId="0" borderId="22" xfId="0" applyFont="1" applyBorder="1" applyAlignment="1">
      <alignment horizontal="center" vertical="center" wrapText="1"/>
    </xf>
    <xf numFmtId="0" fontId="12" fillId="26" borderId="32" xfId="0" applyFont="1" applyFill="1" applyBorder="1" applyAlignment="1">
      <alignment horizontal="center" vertical="center" wrapText="1"/>
    </xf>
    <xf numFmtId="0" fontId="12" fillId="26" borderId="33" xfId="0" applyFont="1" applyFill="1" applyBorder="1" applyAlignment="1">
      <alignment horizontal="center" vertical="center" wrapText="1"/>
    </xf>
    <xf numFmtId="0" fontId="12" fillId="26" borderId="12" xfId="0" applyFont="1" applyFill="1" applyBorder="1" applyAlignment="1">
      <alignment horizontal="center" vertical="center" wrapText="1"/>
    </xf>
    <xf numFmtId="0" fontId="12" fillId="26" borderId="20" xfId="0" applyFont="1" applyFill="1" applyBorder="1" applyAlignment="1">
      <alignment horizontal="center" vertical="center" wrapText="1"/>
    </xf>
    <xf numFmtId="0" fontId="12" fillId="26" borderId="7" xfId="0" applyFont="1" applyFill="1" applyBorder="1" applyAlignment="1">
      <alignment horizontal="center" vertical="center" wrapText="1"/>
    </xf>
    <xf numFmtId="0" fontId="12" fillId="26" borderId="30" xfId="0" applyFont="1" applyFill="1" applyBorder="1" applyAlignment="1">
      <alignment horizontal="center" vertical="center" wrapText="1"/>
    </xf>
    <xf numFmtId="0" fontId="12" fillId="26" borderId="31" xfId="0" applyFont="1" applyFill="1" applyBorder="1" applyAlignment="1">
      <alignment horizontal="center" vertical="center" wrapText="1"/>
    </xf>
    <xf numFmtId="0" fontId="12" fillId="0" borderId="5" xfId="0" applyFont="1" applyBorder="1" applyAlignment="1">
      <alignment horizontal="center" vertical="center" wrapText="1"/>
    </xf>
    <xf numFmtId="0" fontId="12" fillId="0" borderId="6" xfId="0" applyFont="1" applyBorder="1" applyAlignment="1">
      <alignment horizontal="center" vertical="center" wrapText="1"/>
    </xf>
    <xf numFmtId="0" fontId="12" fillId="26" borderId="7" xfId="0" applyFont="1" applyFill="1" applyBorder="1" applyAlignment="1">
      <alignment horizontal="left" vertical="top" wrapText="1"/>
    </xf>
    <xf numFmtId="0" fontId="12" fillId="26" borderId="20" xfId="0" applyFont="1" applyFill="1" applyBorder="1" applyAlignment="1">
      <alignment horizontal="left" vertical="top" wrapText="1"/>
    </xf>
    <xf numFmtId="0" fontId="12" fillId="0" borderId="7" xfId="0" applyFont="1" applyBorder="1" applyAlignment="1">
      <alignment horizontal="left" vertical="top" wrapText="1"/>
    </xf>
    <xf numFmtId="0" fontId="12" fillId="0" borderId="20" xfId="0" applyFont="1" applyBorder="1" applyAlignment="1">
      <alignment horizontal="left" vertical="top" wrapText="1"/>
    </xf>
    <xf numFmtId="0" fontId="11" fillId="0" borderId="20" xfId="3" applyFill="1" applyBorder="1" applyAlignment="1">
      <alignment horizontal="left" vertical="top" wrapText="1"/>
    </xf>
    <xf numFmtId="0" fontId="12" fillId="0" borderId="12" xfId="0" applyFont="1" applyBorder="1" applyAlignment="1">
      <alignment horizontal="center" vertical="center" wrapText="1"/>
    </xf>
    <xf numFmtId="0" fontId="14" fillId="0" borderId="29" xfId="0" applyFont="1" applyBorder="1" applyAlignment="1">
      <alignment horizontal="center" vertical="center" wrapText="1"/>
    </xf>
    <xf numFmtId="0" fontId="14" fillId="26" borderId="22" xfId="0" applyFont="1" applyFill="1" applyBorder="1"/>
    <xf numFmtId="0" fontId="14" fillId="0" borderId="7" xfId="5" applyFont="1" applyBorder="1" applyAlignment="1">
      <alignment horizontal="center" vertical="center" wrapText="1"/>
    </xf>
    <xf numFmtId="0" fontId="14" fillId="0" borderId="20" xfId="5" applyFont="1" applyBorder="1" applyAlignment="1">
      <alignment horizontal="center" vertical="center" wrapText="1"/>
    </xf>
    <xf numFmtId="0" fontId="14" fillId="0" borderId="29" xfId="0" applyFont="1" applyBorder="1"/>
    <xf numFmtId="0" fontId="14" fillId="0" borderId="22" xfId="0" applyFont="1" applyBorder="1"/>
    <xf numFmtId="1" fontId="12" fillId="0" borderId="11" xfId="0" applyNumberFormat="1" applyFont="1" applyBorder="1" applyAlignment="1">
      <alignment horizontal="center" vertical="center" wrapText="1"/>
    </xf>
    <xf numFmtId="1" fontId="14" fillId="0" borderId="11" xfId="0" applyNumberFormat="1" applyFont="1" applyBorder="1"/>
    <xf numFmtId="0" fontId="12" fillId="0" borderId="25" xfId="0" applyFont="1" applyBorder="1" applyAlignment="1">
      <alignment horizontal="center" vertical="top" wrapText="1"/>
    </xf>
    <xf numFmtId="0" fontId="14" fillId="0" borderId="29" xfId="0" applyFont="1" applyBorder="1" applyAlignment="1">
      <alignment vertical="top"/>
    </xf>
    <xf numFmtId="0" fontId="14" fillId="0" borderId="11" xfId="0" applyFont="1" applyBorder="1" applyAlignment="1">
      <alignment horizontal="left" vertical="top" wrapText="1"/>
    </xf>
    <xf numFmtId="0" fontId="12" fillId="25" borderId="11" xfId="0" applyFont="1" applyFill="1" applyBorder="1" applyAlignment="1">
      <alignment horizontal="center" vertical="center" wrapText="1"/>
    </xf>
    <xf numFmtId="0" fontId="11" fillId="0" borderId="11" xfId="1" applyFill="1" applyBorder="1" applyAlignment="1">
      <alignment horizontal="left" vertical="top" wrapText="1"/>
    </xf>
    <xf numFmtId="0" fontId="11" fillId="0" borderId="11" xfId="3" applyFill="1" applyBorder="1" applyAlignment="1">
      <alignment horizontal="left" vertical="top" wrapText="1"/>
    </xf>
    <xf numFmtId="0" fontId="2" fillId="15" borderId="5" xfId="0" applyFont="1" applyFill="1" applyBorder="1" applyAlignment="1">
      <alignment horizontal="left" vertical="top"/>
    </xf>
    <xf numFmtId="0" fontId="2" fillId="15" borderId="6" xfId="0" applyFont="1" applyFill="1" applyBorder="1" applyAlignment="1">
      <alignment horizontal="left" vertical="top"/>
    </xf>
  </cellXfs>
  <cellStyles count="6">
    <cellStyle name="Hyperlink" xfId="1" builtinId="8"/>
    <cellStyle name="Hyperlink 2" xfId="4" xr:uid="{E237BF35-1558-4E5D-B53B-4012888BECDC}"/>
    <cellStyle name="Hyperlink 2 2" xfId="3" xr:uid="{91846392-AD40-4012-B1BB-84FCEB23C73A}"/>
    <cellStyle name="Normal" xfId="0" builtinId="0"/>
    <cellStyle name="Normal 10" xfId="2" xr:uid="{4AE1482D-1F7A-49E9-AD72-04B55E33C040}"/>
    <cellStyle name="Normal 2 3" xfId="5" xr:uid="{3DFDC21D-849C-4153-B9F9-B417B7CED54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ncbi.nlm.nih.gov/pmc/articles/PMC4281322/pdf/1000100.pdf" TargetMode="External"/><Relationship Id="rId13" Type="http://schemas.openxmlformats.org/officeDocument/2006/relationships/hyperlink" Target="https://ln5.sync.com/dl/971d77190/yh7tjrpi-nc53dy6g-kevjz26v-g84jnrre" TargetMode="External"/><Relationship Id="rId18" Type="http://schemas.openxmlformats.org/officeDocument/2006/relationships/hyperlink" Target="https://ln2.sync.com/dl/a17ceaed0/g5dbp6i5-6uaicn35-g83txsua-vt9xe67t" TargetMode="External"/><Relationship Id="rId26" Type="http://schemas.openxmlformats.org/officeDocument/2006/relationships/hyperlink" Target="https://ln4.sync.com/dl/9dce90800/9p3j9rn7-t48ypept-5s92ipit-wpycrm4s" TargetMode="External"/><Relationship Id="rId3" Type="http://schemas.openxmlformats.org/officeDocument/2006/relationships/hyperlink" Target="https://ln5.sync.com/dl/0b9937040/3x2wxhne-jr9ffsf5-vzzvh6cp-yi6cgh5z" TargetMode="External"/><Relationship Id="rId21" Type="http://schemas.openxmlformats.org/officeDocument/2006/relationships/hyperlink" Target="https://ln4.sync.com/dl/50434b040/snyai34m-3t9bfbwc-ema2c72b-2hwnyi88" TargetMode="External"/><Relationship Id="rId7" Type="http://schemas.openxmlformats.org/officeDocument/2006/relationships/hyperlink" Target="https://ln5.sync.com/dl/8bd298770/c53qx8qc-b4emrk56-26nn5nsp-shurputj" TargetMode="External"/><Relationship Id="rId12" Type="http://schemas.openxmlformats.org/officeDocument/2006/relationships/hyperlink" Target="https://ln5.sync.com/dl/cb39dff20/xijmauam-q8jkr42k-v6putqxd-wvcimq4a" TargetMode="External"/><Relationship Id="rId17" Type="http://schemas.openxmlformats.org/officeDocument/2006/relationships/hyperlink" Target="https://ln5.sync.com/dl/fadf5e990/wtfmmeh9-kq38hagz-bcumipv5-u2wi7nwr" TargetMode="External"/><Relationship Id="rId25" Type="http://schemas.openxmlformats.org/officeDocument/2006/relationships/hyperlink" Target="https://ln5.sync.com/dl/11259aad0/3sd3djvb-v7ftvvxd-2j38sh3r-6wsak2u6" TargetMode="External"/><Relationship Id="rId2" Type="http://schemas.openxmlformats.org/officeDocument/2006/relationships/hyperlink" Target="https://ln5.sync.com/dl/0259c12f0/635xpiii-7amiymmh-fhqa6t8b-vnc2ukt4" TargetMode="External"/><Relationship Id="rId16" Type="http://schemas.openxmlformats.org/officeDocument/2006/relationships/hyperlink" Target="https://ln2.sync.com/dl/c8478c390/3xmnqnmq-zn43x77s-97r7zy7j-zizw6re4" TargetMode="External"/><Relationship Id="rId20" Type="http://schemas.openxmlformats.org/officeDocument/2006/relationships/hyperlink" Target="https://ln2.sync.com/dl/57bad2870/igk8uqxi-ddhnxhir-ds4hrtxt-xstekkdp" TargetMode="External"/><Relationship Id="rId29" Type="http://schemas.openxmlformats.org/officeDocument/2006/relationships/hyperlink" Target="https://ln5.sync.com/dl/af1975290/68ym6urj-c4fhimex-z5g5dt8r-macgwb5w" TargetMode="External"/><Relationship Id="rId1" Type="http://schemas.openxmlformats.org/officeDocument/2006/relationships/hyperlink" Target="https://ln5.sync.com/dl/8c6a2a1d0/zgq98vrn-rpdvhzxj-v8pjeyfq-g7tfnzyb" TargetMode="External"/><Relationship Id="rId6" Type="http://schemas.openxmlformats.org/officeDocument/2006/relationships/hyperlink" Target="https://www.nejm.org/doi/pdf/10.1056/NEJMoa043445?articleTools=true" TargetMode="External"/><Relationship Id="rId11" Type="http://schemas.openxmlformats.org/officeDocument/2006/relationships/hyperlink" Target="https://ln5.sync.com/dl/93b9aba60/3uqybfqy-uvwzzp38-gqeaizpa-bfuy2e5h" TargetMode="External"/><Relationship Id="rId24" Type="http://schemas.openxmlformats.org/officeDocument/2006/relationships/hyperlink" Target="https://ln4.sync.com/dl/795b53aa0/x8tp9rjy-bk9rpse7-tkj9s4rs-b2ynzqzp" TargetMode="External"/><Relationship Id="rId32" Type="http://schemas.openxmlformats.org/officeDocument/2006/relationships/comments" Target="../comments1.xml"/><Relationship Id="rId5" Type="http://schemas.openxmlformats.org/officeDocument/2006/relationships/hyperlink" Target="https://www.nejm.org/doi/pdf/10.1056/NEJMoa070596?articleTools=true" TargetMode="External"/><Relationship Id="rId15" Type="http://schemas.openxmlformats.org/officeDocument/2006/relationships/hyperlink" Target="https://ln2.sync.com/dl/cdf2e02f0/3kp4s9fn-cgxxm99y-39ckg8wn-jjnwwsi6" TargetMode="External"/><Relationship Id="rId23" Type="http://schemas.openxmlformats.org/officeDocument/2006/relationships/hyperlink" Target="https://ln4.sync.com/dl/5dbc36b80/n3d8vh8c-xkyq2cpg-dnxqvjyu-k9jth3d3" TargetMode="External"/><Relationship Id="rId28" Type="http://schemas.openxmlformats.org/officeDocument/2006/relationships/hyperlink" Target="https://ln5.sync.com/dl/69f9bb980/j388cd68-rcbimdaw-3d5jjvfb-7dnyxqy7" TargetMode="External"/><Relationship Id="rId10" Type="http://schemas.openxmlformats.org/officeDocument/2006/relationships/hyperlink" Target="https://ln2.sync.com/dl/aec492a50/k7w9amf3-9rptjgsh-tqva75vc-4a6qbmqa" TargetMode="External"/><Relationship Id="rId19" Type="http://schemas.openxmlformats.org/officeDocument/2006/relationships/hyperlink" Target="https://ln5.sync.com/dl/0935b67e0/3b9mhf28-sieqy88z-vuwet54q-xvih896b" TargetMode="External"/><Relationship Id="rId31" Type="http://schemas.openxmlformats.org/officeDocument/2006/relationships/vmlDrawing" Target="../drawings/vmlDrawing1.vml"/><Relationship Id="rId4" Type="http://schemas.openxmlformats.org/officeDocument/2006/relationships/hyperlink" Target="../../rozee.liu/OneDrive%20-%20Cytel/ISPOR%20EU%202022%20abstracts/LiveNMA/LiveSLR%20upload/Dimopoulos_NEJM_2007.pdf" TargetMode="External"/><Relationship Id="rId9" Type="http://schemas.openxmlformats.org/officeDocument/2006/relationships/hyperlink" Target="https://ln5.sync.com/dl/ca20bfad0/iyw7yc84-y7xybmgf-yvmuv83r-knzi9cq7" TargetMode="External"/><Relationship Id="rId14" Type="http://schemas.openxmlformats.org/officeDocument/2006/relationships/hyperlink" Target="https://ln5.sync.com/dl/fd3dac630/37d7et5z-2hwtq3kn-62d7rtre-72yva5y3" TargetMode="External"/><Relationship Id="rId22" Type="http://schemas.openxmlformats.org/officeDocument/2006/relationships/hyperlink" Target="https://ln5.sync.com/dl/fc4dd87d0/tgrhpk3c-3hnzn69d-ivp37q82-t9yp5wnv" TargetMode="External"/><Relationship Id="rId27" Type="http://schemas.openxmlformats.org/officeDocument/2006/relationships/hyperlink" Target="https://ln5.sync.com/dl/d37e96f40/3npnjxdd-j5u7tazm-nqaiv6hg-xxsfi7zf" TargetMode="External"/><Relationship Id="rId30" Type="http://schemas.openxmlformats.org/officeDocument/2006/relationships/hyperlink" Target="https://ln5.sync.com/dl/d3cc1fda0/jxdpjj4b-vmkmjhjg-z27qaa33-y96gni7k"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2E8B91-F9D1-4D32-AEE7-60F8C546A2DC}">
  <dimension ref="A1:DQ65"/>
  <sheetViews>
    <sheetView tabSelected="1" workbookViewId="0">
      <selection activeCell="E4" sqref="E4:T4"/>
    </sheetView>
  </sheetViews>
  <sheetFormatPr defaultRowHeight="14.4" x14ac:dyDescent="0.3"/>
  <sheetData>
    <row r="1" spans="1:121" ht="18" customHeight="1" x14ac:dyDescent="0.3">
      <c r="A1" s="1" t="s">
        <v>0</v>
      </c>
      <c r="B1" s="2"/>
      <c r="C1" s="2"/>
      <c r="D1" s="2"/>
      <c r="E1" s="2"/>
      <c r="F1" s="2"/>
      <c r="G1" s="2"/>
      <c r="H1" s="2"/>
      <c r="I1" s="2"/>
      <c r="J1" s="2"/>
      <c r="K1" s="3"/>
      <c r="L1" s="2"/>
      <c r="M1" s="2"/>
      <c r="N1" s="2"/>
      <c r="O1" s="2"/>
      <c r="P1" s="2"/>
      <c r="Q1" s="2"/>
      <c r="R1" s="2"/>
      <c r="S1" s="2"/>
      <c r="T1" s="2"/>
      <c r="U1" s="2"/>
      <c r="V1" s="2"/>
      <c r="W1" s="2"/>
      <c r="X1" s="2"/>
      <c r="Y1" s="2"/>
      <c r="Z1" s="2"/>
      <c r="AA1" s="2"/>
      <c r="AB1" s="2"/>
      <c r="AC1" s="4" t="s">
        <v>685</v>
      </c>
      <c r="AD1" s="4"/>
      <c r="AE1" s="5"/>
      <c r="AF1" s="5"/>
      <c r="AG1" s="5"/>
      <c r="AH1" s="5"/>
      <c r="AI1" s="5"/>
      <c r="AJ1" s="5"/>
      <c r="AK1" s="5"/>
      <c r="AL1" s="5"/>
      <c r="AM1" s="5"/>
      <c r="AN1" s="5"/>
      <c r="AO1" s="5"/>
      <c r="AP1" s="5"/>
      <c r="AQ1" s="5"/>
      <c r="AR1" s="5"/>
      <c r="AS1" s="5"/>
      <c r="AT1" s="5"/>
      <c r="AU1" s="5"/>
      <c r="AV1" s="5"/>
      <c r="AW1" s="6"/>
      <c r="AX1" s="7"/>
      <c r="AY1" s="7"/>
      <c r="AZ1" s="7"/>
      <c r="BA1" s="7"/>
      <c r="BB1" s="7"/>
      <c r="BC1" s="7"/>
      <c r="BD1" s="7"/>
      <c r="BE1" s="4"/>
      <c r="BF1" s="4"/>
      <c r="BG1" s="4"/>
      <c r="BH1" s="8" t="s">
        <v>1</v>
      </c>
      <c r="BI1" s="8"/>
      <c r="BJ1" s="8"/>
      <c r="BK1" s="9"/>
      <c r="BL1" s="9"/>
      <c r="BM1" s="9"/>
      <c r="BN1" s="9"/>
      <c r="BO1" s="9"/>
      <c r="BP1" s="9"/>
      <c r="BQ1" s="9"/>
      <c r="BR1" s="10" t="s">
        <v>2</v>
      </c>
      <c r="BS1" s="10"/>
      <c r="BT1" s="10"/>
      <c r="BU1" s="11"/>
      <c r="BV1" s="11"/>
      <c r="BW1" s="11"/>
      <c r="BX1" s="11"/>
      <c r="BY1" s="11"/>
      <c r="BZ1" s="11"/>
      <c r="CA1" s="11"/>
      <c r="CB1" s="11"/>
      <c r="CC1" s="11"/>
      <c r="CD1" s="11"/>
      <c r="CE1" s="11"/>
      <c r="CF1" s="11"/>
      <c r="CG1" s="11"/>
      <c r="CH1" s="12" t="s">
        <v>3</v>
      </c>
      <c r="CI1" s="13"/>
      <c r="CJ1" s="13"/>
      <c r="CK1" s="13"/>
      <c r="CL1" s="13"/>
      <c r="CM1" s="13"/>
      <c r="CN1" s="13"/>
      <c r="CO1" s="13"/>
      <c r="CP1" s="13"/>
      <c r="CQ1" s="13"/>
      <c r="CR1" s="13"/>
      <c r="CS1" s="13"/>
      <c r="CT1" s="13"/>
      <c r="CU1" s="13"/>
      <c r="CV1" s="13"/>
      <c r="CW1" s="13"/>
      <c r="CX1" s="13"/>
      <c r="CY1" s="13"/>
      <c r="CZ1" s="13"/>
      <c r="DA1" s="13"/>
      <c r="DB1" s="13"/>
      <c r="DC1" s="13"/>
      <c r="DD1" s="13"/>
      <c r="DE1" s="13"/>
      <c r="DF1" s="13"/>
      <c r="DG1" s="13"/>
      <c r="DH1" s="13"/>
      <c r="DI1" s="13"/>
      <c r="DJ1" s="13"/>
      <c r="DK1" s="13"/>
      <c r="DL1" s="13"/>
      <c r="DM1" s="13"/>
      <c r="DN1" s="14"/>
      <c r="DO1" s="14"/>
      <c r="DP1" s="14"/>
      <c r="DQ1" s="14"/>
    </row>
    <row r="2" spans="1:121" ht="18" customHeight="1" x14ac:dyDescent="0.3">
      <c r="A2" s="15" t="s">
        <v>4</v>
      </c>
      <c r="B2" s="16"/>
      <c r="C2" s="16"/>
      <c r="D2" s="16"/>
      <c r="E2" s="16"/>
      <c r="F2" s="16"/>
      <c r="G2" s="16"/>
      <c r="H2" s="16"/>
      <c r="I2" s="16"/>
      <c r="J2" s="16"/>
      <c r="K2" s="17"/>
      <c r="L2" s="16"/>
      <c r="M2" s="16"/>
      <c r="N2" s="16"/>
      <c r="O2" s="16"/>
      <c r="P2" s="16"/>
      <c r="Q2" s="16"/>
      <c r="R2" s="16"/>
      <c r="S2" s="16"/>
      <c r="T2" s="16"/>
      <c r="U2" s="18" t="s">
        <v>5</v>
      </c>
      <c r="V2" s="19"/>
      <c r="W2" s="19"/>
      <c r="X2" s="19"/>
      <c r="Y2" s="19"/>
      <c r="Z2" s="19"/>
      <c r="AA2" s="19"/>
      <c r="AB2" s="19"/>
      <c r="AC2" s="20" t="s">
        <v>686</v>
      </c>
      <c r="AD2" s="21" t="s">
        <v>6</v>
      </c>
      <c r="AE2" s="21"/>
      <c r="AF2" s="21"/>
      <c r="AG2" s="21"/>
      <c r="AH2" s="21"/>
      <c r="AI2" s="21"/>
      <c r="AJ2" s="21"/>
      <c r="AK2" s="21"/>
      <c r="AL2" s="21"/>
      <c r="AM2" s="21"/>
      <c r="AN2" s="21"/>
      <c r="AO2" s="21"/>
      <c r="AP2" s="21"/>
      <c r="AQ2" s="21"/>
      <c r="AR2" s="21"/>
      <c r="AS2" s="21"/>
      <c r="AT2" s="21"/>
      <c r="AU2" s="21"/>
      <c r="AV2" s="22"/>
      <c r="AW2" s="23" t="s">
        <v>7</v>
      </c>
      <c r="AX2" s="23"/>
      <c r="AY2" s="24"/>
      <c r="AZ2" s="24"/>
      <c r="BA2" s="24"/>
      <c r="BB2" s="24"/>
      <c r="BC2" s="24"/>
      <c r="BD2" s="25" t="s">
        <v>8</v>
      </c>
      <c r="BE2" s="25"/>
      <c r="BF2" s="26"/>
      <c r="BG2" s="26"/>
      <c r="BH2" s="27" t="s">
        <v>9</v>
      </c>
      <c r="BI2" s="27"/>
      <c r="BJ2" s="28"/>
      <c r="BK2" s="28"/>
      <c r="BL2" s="29" t="s">
        <v>10</v>
      </c>
      <c r="BM2" s="29"/>
      <c r="BN2" s="173" t="s">
        <v>11</v>
      </c>
      <c r="BO2" s="98"/>
      <c r="BP2" s="98"/>
      <c r="BQ2" s="98"/>
      <c r="BR2" s="30" t="s">
        <v>12</v>
      </c>
      <c r="BS2" s="30"/>
      <c r="BT2" s="30"/>
      <c r="BU2" s="30"/>
      <c r="BV2" s="31" t="s">
        <v>13</v>
      </c>
      <c r="BW2" s="31"/>
      <c r="BX2" s="32"/>
      <c r="BY2" s="32"/>
      <c r="BZ2" s="32"/>
      <c r="CA2" s="32"/>
      <c r="CB2" s="32"/>
      <c r="CC2" s="32"/>
      <c r="CD2" s="33"/>
      <c r="CE2" s="33"/>
      <c r="CF2" s="32"/>
      <c r="CG2" s="32"/>
      <c r="CH2" s="34" t="s">
        <v>14</v>
      </c>
      <c r="CI2" s="35"/>
      <c r="CJ2" s="35"/>
      <c r="CK2" s="35"/>
      <c r="CL2" s="36" t="s">
        <v>15</v>
      </c>
      <c r="CM2" s="36"/>
      <c r="CN2" s="21" t="s">
        <v>6</v>
      </c>
      <c r="CO2" s="21"/>
      <c r="CP2" s="21"/>
      <c r="CQ2" s="21"/>
      <c r="CR2" s="21"/>
      <c r="CS2" s="21"/>
      <c r="CT2" s="21"/>
      <c r="CU2" s="21"/>
      <c r="CV2" s="21"/>
      <c r="CW2" s="21"/>
      <c r="CX2" s="21"/>
      <c r="CY2" s="21"/>
      <c r="CZ2" s="21"/>
      <c r="DA2" s="21"/>
      <c r="DB2" s="21"/>
      <c r="DC2" s="21"/>
      <c r="DD2" s="21"/>
      <c r="DE2" s="21"/>
      <c r="DF2" s="21"/>
      <c r="DG2" s="37" t="s">
        <v>7</v>
      </c>
      <c r="DH2" s="37"/>
      <c r="DI2" s="37"/>
      <c r="DJ2" s="37"/>
      <c r="DK2" s="37"/>
      <c r="DL2" s="37"/>
      <c r="DM2" s="37"/>
      <c r="DN2" s="38" t="s">
        <v>8</v>
      </c>
      <c r="DO2" s="39"/>
      <c r="DP2" s="39"/>
      <c r="DQ2" s="39"/>
    </row>
    <row r="3" spans="1:121" ht="18" customHeight="1" x14ac:dyDescent="0.3">
      <c r="A3" s="15"/>
      <c r="B3" s="16"/>
      <c r="C3" s="16"/>
      <c r="D3" s="16"/>
      <c r="E3" s="16"/>
      <c r="F3" s="16"/>
      <c r="G3" s="16"/>
      <c r="H3" s="16"/>
      <c r="I3" s="16"/>
      <c r="J3" s="16"/>
      <c r="K3" s="17"/>
      <c r="L3" s="16"/>
      <c r="M3" s="16"/>
      <c r="N3" s="16"/>
      <c r="O3" s="16"/>
      <c r="P3" s="16"/>
      <c r="Q3" s="16"/>
      <c r="R3" s="16"/>
      <c r="S3" s="16"/>
      <c r="T3" s="16"/>
      <c r="U3" s="40"/>
      <c r="V3" s="41"/>
      <c r="W3" s="41"/>
      <c r="X3" s="41"/>
      <c r="Y3" s="41"/>
      <c r="Z3" s="41"/>
      <c r="AA3" s="41"/>
      <c r="AB3" s="41"/>
      <c r="AC3" s="42"/>
      <c r="AD3" s="43" t="s">
        <v>16</v>
      </c>
      <c r="AE3" s="43"/>
      <c r="AF3" s="43"/>
      <c r="AG3" s="43"/>
      <c r="AH3" s="43"/>
      <c r="AI3" s="43"/>
      <c r="AJ3" s="43"/>
      <c r="AK3" s="43"/>
      <c r="AL3" s="43"/>
      <c r="AM3" s="44" t="s">
        <v>17</v>
      </c>
      <c r="AN3" s="44"/>
      <c r="AO3" s="44"/>
      <c r="AP3" s="44"/>
      <c r="AQ3" s="44"/>
      <c r="AR3" s="44"/>
      <c r="AS3" s="44"/>
      <c r="AT3" s="44"/>
      <c r="AU3" s="44"/>
      <c r="AV3" s="44"/>
      <c r="AW3" s="45"/>
      <c r="AX3" s="45"/>
      <c r="AY3" s="45"/>
      <c r="AZ3" s="45"/>
      <c r="BA3" s="45"/>
      <c r="BB3" s="45"/>
      <c r="BC3" s="45"/>
      <c r="BD3" s="46"/>
      <c r="BE3" s="46"/>
      <c r="BF3" s="46"/>
      <c r="BG3" s="46"/>
      <c r="BH3" s="47"/>
      <c r="BI3" s="47"/>
      <c r="BJ3" s="47"/>
      <c r="BK3" s="47"/>
      <c r="BL3" s="48"/>
      <c r="BM3" s="48"/>
      <c r="BN3" s="174"/>
      <c r="BO3" s="99"/>
      <c r="BP3" s="99"/>
      <c r="BQ3" s="99"/>
      <c r="BR3" s="49"/>
      <c r="BS3" s="49"/>
      <c r="BT3" s="49"/>
      <c r="BU3" s="49"/>
      <c r="BV3" s="50" t="s">
        <v>18</v>
      </c>
      <c r="BW3" s="51"/>
      <c r="BX3" s="51"/>
      <c r="BY3" s="51"/>
      <c r="BZ3" s="51"/>
      <c r="CA3" s="51"/>
      <c r="CB3" s="51"/>
      <c r="CC3" s="52"/>
      <c r="CD3" s="53" t="s">
        <v>19</v>
      </c>
      <c r="CE3" s="36"/>
      <c r="CF3" s="36"/>
      <c r="CG3" s="54"/>
      <c r="CH3" s="55"/>
      <c r="CI3" s="56"/>
      <c r="CJ3" s="56"/>
      <c r="CK3" s="56"/>
      <c r="CL3" s="57"/>
      <c r="CM3" s="58"/>
      <c r="CN3" s="43" t="s">
        <v>20</v>
      </c>
      <c r="CO3" s="43"/>
      <c r="CP3" s="43"/>
      <c r="CQ3" s="43"/>
      <c r="CR3" s="43"/>
      <c r="CS3" s="43"/>
      <c r="CT3" s="43"/>
      <c r="CU3" s="43"/>
      <c r="CV3" s="43"/>
      <c r="CW3" s="44" t="s">
        <v>17</v>
      </c>
      <c r="CX3" s="44"/>
      <c r="CY3" s="44"/>
      <c r="CZ3" s="44"/>
      <c r="DA3" s="44"/>
      <c r="DB3" s="44"/>
      <c r="DC3" s="44"/>
      <c r="DD3" s="44"/>
      <c r="DE3" s="44"/>
      <c r="DF3" s="44"/>
      <c r="DG3" s="59"/>
      <c r="DH3" s="59"/>
      <c r="DI3" s="59"/>
      <c r="DJ3" s="59"/>
      <c r="DK3" s="60"/>
      <c r="DL3" s="60"/>
      <c r="DM3" s="60"/>
      <c r="DN3" s="61"/>
      <c r="DO3" s="61"/>
      <c r="DP3" s="61"/>
      <c r="DQ3" s="61"/>
    </row>
    <row r="4" spans="1:121" ht="18" customHeight="1" x14ac:dyDescent="0.3">
      <c r="A4" s="62" t="s">
        <v>21</v>
      </c>
      <c r="B4" s="62" t="s">
        <v>24</v>
      </c>
      <c r="C4" s="62" t="s">
        <v>22</v>
      </c>
      <c r="D4" s="62" t="s">
        <v>23</v>
      </c>
      <c r="E4" s="62" t="s">
        <v>25</v>
      </c>
      <c r="F4" s="62" t="s">
        <v>26</v>
      </c>
      <c r="G4" s="62" t="s">
        <v>27</v>
      </c>
      <c r="H4" s="62" t="s">
        <v>28</v>
      </c>
      <c r="I4" s="62" t="s">
        <v>29</v>
      </c>
      <c r="J4" s="62" t="s">
        <v>30</v>
      </c>
      <c r="K4" s="62" t="s">
        <v>31</v>
      </c>
      <c r="L4" s="62" t="s">
        <v>32</v>
      </c>
      <c r="M4" s="62" t="s">
        <v>33</v>
      </c>
      <c r="N4" s="62" t="s">
        <v>34</v>
      </c>
      <c r="O4" s="62" t="s">
        <v>35</v>
      </c>
      <c r="P4" s="62" t="s">
        <v>36</v>
      </c>
      <c r="Q4" s="62" t="s">
        <v>37</v>
      </c>
      <c r="R4" s="62" t="s">
        <v>38</v>
      </c>
      <c r="S4" s="62" t="s">
        <v>39</v>
      </c>
      <c r="T4" s="62" t="s">
        <v>691</v>
      </c>
      <c r="U4" s="62" t="s">
        <v>40</v>
      </c>
      <c r="V4" s="62" t="s">
        <v>41</v>
      </c>
      <c r="W4" s="62" t="s">
        <v>42</v>
      </c>
      <c r="X4" s="62" t="s">
        <v>43</v>
      </c>
      <c r="Y4" s="62" t="s">
        <v>44</v>
      </c>
      <c r="Z4" s="62" t="s">
        <v>45</v>
      </c>
      <c r="AA4" s="62" t="s">
        <v>46</v>
      </c>
      <c r="AB4" s="62" t="s">
        <v>47</v>
      </c>
      <c r="AC4" s="62" t="s">
        <v>48</v>
      </c>
      <c r="AD4" s="62" t="s">
        <v>49</v>
      </c>
      <c r="AE4" s="62" t="s">
        <v>50</v>
      </c>
      <c r="AF4" s="62" t="s">
        <v>51</v>
      </c>
      <c r="AG4" s="62" t="s">
        <v>52</v>
      </c>
      <c r="AH4" s="62" t="s">
        <v>53</v>
      </c>
      <c r="AI4" s="62" t="s">
        <v>54</v>
      </c>
      <c r="AJ4" s="62" t="s">
        <v>55</v>
      </c>
      <c r="AK4" s="62" t="s">
        <v>56</v>
      </c>
      <c r="AL4" s="62" t="s">
        <v>57</v>
      </c>
      <c r="AM4" s="62" t="s">
        <v>58</v>
      </c>
      <c r="AN4" s="62" t="s">
        <v>59</v>
      </c>
      <c r="AO4" s="62" t="s">
        <v>60</v>
      </c>
      <c r="AP4" s="62" t="s">
        <v>61</v>
      </c>
      <c r="AQ4" s="62" t="s">
        <v>62</v>
      </c>
      <c r="AR4" s="62" t="s">
        <v>63</v>
      </c>
      <c r="AS4" s="62" t="s">
        <v>64</v>
      </c>
      <c r="AT4" s="62" t="s">
        <v>65</v>
      </c>
      <c r="AU4" s="62" t="s">
        <v>66</v>
      </c>
      <c r="AV4" s="62" t="s">
        <v>67</v>
      </c>
      <c r="AW4" s="62" t="s">
        <v>68</v>
      </c>
      <c r="AX4" s="62" t="s">
        <v>69</v>
      </c>
      <c r="AY4" s="62" t="s">
        <v>70</v>
      </c>
      <c r="AZ4" s="62" t="s">
        <v>71</v>
      </c>
      <c r="BA4" s="62" t="s">
        <v>72</v>
      </c>
      <c r="BB4" s="62" t="s">
        <v>73</v>
      </c>
      <c r="BC4" s="62" t="s">
        <v>74</v>
      </c>
      <c r="BD4" s="62" t="s">
        <v>75</v>
      </c>
      <c r="BE4" s="62" t="s">
        <v>76</v>
      </c>
      <c r="BF4" s="62" t="s">
        <v>77</v>
      </c>
      <c r="BG4" s="62" t="s">
        <v>78</v>
      </c>
      <c r="BH4" s="62" t="s">
        <v>79</v>
      </c>
      <c r="BI4" s="62" t="s">
        <v>80</v>
      </c>
      <c r="BJ4" s="62" t="s">
        <v>81</v>
      </c>
      <c r="BK4" s="62" t="s">
        <v>82</v>
      </c>
      <c r="BL4" s="62" t="s">
        <v>83</v>
      </c>
      <c r="BM4" s="62" t="s">
        <v>84</v>
      </c>
      <c r="BN4" s="62" t="s">
        <v>85</v>
      </c>
      <c r="BO4" s="62" t="s">
        <v>671</v>
      </c>
      <c r="BP4" s="62" t="s">
        <v>672</v>
      </c>
      <c r="BQ4" s="62" t="s">
        <v>673</v>
      </c>
      <c r="BR4" s="62" t="s">
        <v>86</v>
      </c>
      <c r="BS4" s="62" t="s">
        <v>87</v>
      </c>
      <c r="BT4" s="62" t="s">
        <v>88</v>
      </c>
      <c r="BU4" s="62" t="s">
        <v>89</v>
      </c>
      <c r="BV4" s="62" t="s">
        <v>90</v>
      </c>
      <c r="BW4" s="62" t="s">
        <v>91</v>
      </c>
      <c r="BX4" s="62" t="s">
        <v>92</v>
      </c>
      <c r="BY4" s="62" t="s">
        <v>677</v>
      </c>
      <c r="BZ4" s="62" t="s">
        <v>678</v>
      </c>
      <c r="CA4" s="62" t="s">
        <v>679</v>
      </c>
      <c r="CB4" s="62" t="s">
        <v>93</v>
      </c>
      <c r="CC4" s="62" t="s">
        <v>94</v>
      </c>
      <c r="CD4" s="62" t="s">
        <v>95</v>
      </c>
      <c r="CE4" s="62" t="s">
        <v>96</v>
      </c>
      <c r="CF4" s="62" t="s">
        <v>97</v>
      </c>
      <c r="CG4" s="62" t="s">
        <v>98</v>
      </c>
      <c r="CH4" s="62" t="s">
        <v>99</v>
      </c>
      <c r="CI4" s="62" t="s">
        <v>100</v>
      </c>
      <c r="CJ4" s="62" t="s">
        <v>101</v>
      </c>
      <c r="CK4" s="62" t="s">
        <v>102</v>
      </c>
      <c r="CL4" s="62" t="s">
        <v>103</v>
      </c>
      <c r="CM4" s="62" t="s">
        <v>104</v>
      </c>
      <c r="CN4" s="62" t="s">
        <v>105</v>
      </c>
      <c r="CO4" s="62" t="s">
        <v>106</v>
      </c>
      <c r="CP4" s="62" t="s">
        <v>107</v>
      </c>
      <c r="CQ4" s="62" t="s">
        <v>108</v>
      </c>
      <c r="CR4" s="62" t="s">
        <v>109</v>
      </c>
      <c r="CS4" s="62" t="s">
        <v>110</v>
      </c>
      <c r="CT4" s="62" t="s">
        <v>111</v>
      </c>
      <c r="CU4" s="62" t="s">
        <v>112</v>
      </c>
      <c r="CV4" s="62" t="s">
        <v>113</v>
      </c>
      <c r="CW4" s="62" t="s">
        <v>114</v>
      </c>
      <c r="CX4" s="62" t="s">
        <v>115</v>
      </c>
      <c r="CY4" s="62" t="s">
        <v>116</v>
      </c>
      <c r="CZ4" s="62" t="s">
        <v>117</v>
      </c>
      <c r="DA4" s="62" t="s">
        <v>118</v>
      </c>
      <c r="DB4" s="62" t="s">
        <v>119</v>
      </c>
      <c r="DC4" s="62" t="s">
        <v>120</v>
      </c>
      <c r="DD4" s="62" t="s">
        <v>121</v>
      </c>
      <c r="DE4" s="62" t="s">
        <v>122</v>
      </c>
      <c r="DF4" s="62" t="s">
        <v>123</v>
      </c>
      <c r="DG4" s="62" t="s">
        <v>124</v>
      </c>
      <c r="DH4" s="62" t="s">
        <v>125</v>
      </c>
      <c r="DI4" s="62" t="s">
        <v>126</v>
      </c>
      <c r="DJ4" s="62" t="s">
        <v>127</v>
      </c>
      <c r="DK4" s="62" t="s">
        <v>128</v>
      </c>
      <c r="DL4" s="62" t="s">
        <v>129</v>
      </c>
      <c r="DM4" s="62" t="s">
        <v>130</v>
      </c>
      <c r="DN4" s="62" t="s">
        <v>131</v>
      </c>
      <c r="DO4" s="62" t="s">
        <v>132</v>
      </c>
      <c r="DP4" s="62" t="s">
        <v>133</v>
      </c>
      <c r="DQ4" s="62" t="s">
        <v>134</v>
      </c>
    </row>
    <row r="5" spans="1:121" ht="31.8" customHeight="1" x14ac:dyDescent="0.3">
      <c r="A5" s="63" t="s">
        <v>683</v>
      </c>
      <c r="B5" s="63" t="s">
        <v>135</v>
      </c>
      <c r="C5" s="63" t="s">
        <v>136</v>
      </c>
      <c r="D5" s="63" t="s">
        <v>689</v>
      </c>
      <c r="E5" s="63" t="s">
        <v>137</v>
      </c>
      <c r="F5" s="63" t="s">
        <v>138</v>
      </c>
      <c r="G5" s="63" t="s">
        <v>139</v>
      </c>
      <c r="H5" s="63" t="s">
        <v>140</v>
      </c>
      <c r="I5" s="63" t="s">
        <v>141</v>
      </c>
      <c r="J5" s="63" t="s">
        <v>142</v>
      </c>
      <c r="K5" s="64" t="s">
        <v>143</v>
      </c>
      <c r="L5" s="63" t="s">
        <v>144</v>
      </c>
      <c r="M5" s="63" t="s">
        <v>145</v>
      </c>
      <c r="N5" s="63" t="s">
        <v>146</v>
      </c>
      <c r="O5" s="63" t="s">
        <v>147</v>
      </c>
      <c r="P5" s="63" t="s">
        <v>148</v>
      </c>
      <c r="Q5" s="65" t="s">
        <v>149</v>
      </c>
      <c r="R5" s="63" t="s">
        <v>150</v>
      </c>
      <c r="S5" s="63" t="s">
        <v>151</v>
      </c>
      <c r="T5" s="65" t="s">
        <v>152</v>
      </c>
      <c r="U5" s="63" t="s">
        <v>153</v>
      </c>
      <c r="V5" s="63" t="s">
        <v>154</v>
      </c>
      <c r="W5" s="63" t="s">
        <v>684</v>
      </c>
      <c r="X5" s="63" t="s">
        <v>688</v>
      </c>
      <c r="Y5" s="63" t="s">
        <v>155</v>
      </c>
      <c r="Z5" s="63" t="s">
        <v>156</v>
      </c>
      <c r="AA5" s="63" t="s">
        <v>157</v>
      </c>
      <c r="AB5" s="63" t="s">
        <v>158</v>
      </c>
      <c r="AC5" s="63" t="s">
        <v>687</v>
      </c>
      <c r="AD5" s="63" t="s">
        <v>159</v>
      </c>
      <c r="AE5" s="63" t="s">
        <v>160</v>
      </c>
      <c r="AF5" s="63" t="s">
        <v>161</v>
      </c>
      <c r="AG5" s="63" t="s">
        <v>162</v>
      </c>
      <c r="AH5" s="63" t="s">
        <v>163</v>
      </c>
      <c r="AI5" s="63" t="s">
        <v>164</v>
      </c>
      <c r="AJ5" s="63" t="s">
        <v>165</v>
      </c>
      <c r="AK5" s="63" t="s">
        <v>166</v>
      </c>
      <c r="AL5" s="63" t="s">
        <v>167</v>
      </c>
      <c r="AM5" s="63" t="s">
        <v>168</v>
      </c>
      <c r="AN5" s="63" t="s">
        <v>169</v>
      </c>
      <c r="AO5" s="63" t="s">
        <v>170</v>
      </c>
      <c r="AP5" s="63" t="s">
        <v>171</v>
      </c>
      <c r="AQ5" s="63" t="s">
        <v>172</v>
      </c>
      <c r="AR5" s="63" t="s">
        <v>173</v>
      </c>
      <c r="AS5" s="63" t="s">
        <v>174</v>
      </c>
      <c r="AT5" s="63" t="s">
        <v>175</v>
      </c>
      <c r="AU5" s="63" t="s">
        <v>176</v>
      </c>
      <c r="AV5" s="63" t="s">
        <v>177</v>
      </c>
      <c r="AW5" s="63" t="s">
        <v>178</v>
      </c>
      <c r="AX5" s="63" t="s">
        <v>179</v>
      </c>
      <c r="AY5" s="63" t="s">
        <v>180</v>
      </c>
      <c r="AZ5" s="63" t="s">
        <v>181</v>
      </c>
      <c r="BA5" s="63" t="s">
        <v>182</v>
      </c>
      <c r="BB5" s="63" t="s">
        <v>183</v>
      </c>
      <c r="BC5" s="63" t="s">
        <v>184</v>
      </c>
      <c r="BD5" s="63" t="s">
        <v>185</v>
      </c>
      <c r="BE5" s="63" t="s">
        <v>186</v>
      </c>
      <c r="BF5" s="63" t="s">
        <v>187</v>
      </c>
      <c r="BG5" s="63" t="s">
        <v>188</v>
      </c>
      <c r="BH5" s="63" t="s">
        <v>189</v>
      </c>
      <c r="BI5" s="63" t="s">
        <v>190</v>
      </c>
      <c r="BJ5" s="63" t="s">
        <v>191</v>
      </c>
      <c r="BK5" s="63" t="s">
        <v>192</v>
      </c>
      <c r="BL5" s="63" t="s">
        <v>193</v>
      </c>
      <c r="BM5" s="63" t="s">
        <v>194</v>
      </c>
      <c r="BN5" s="63" t="s">
        <v>195</v>
      </c>
      <c r="BO5" s="100" t="s">
        <v>674</v>
      </c>
      <c r="BP5" s="100" t="s">
        <v>675</v>
      </c>
      <c r="BQ5" s="100" t="s">
        <v>676</v>
      </c>
      <c r="BR5" s="63" t="s">
        <v>196</v>
      </c>
      <c r="BS5" s="63" t="s">
        <v>197</v>
      </c>
      <c r="BT5" s="63" t="s">
        <v>190</v>
      </c>
      <c r="BU5" s="63" t="s">
        <v>198</v>
      </c>
      <c r="BV5" s="63" t="s">
        <v>199</v>
      </c>
      <c r="BW5" s="63" t="s">
        <v>200</v>
      </c>
      <c r="BX5" s="63" t="s">
        <v>201</v>
      </c>
      <c r="BY5" s="100" t="s">
        <v>680</v>
      </c>
      <c r="BZ5" s="100" t="s">
        <v>681</v>
      </c>
      <c r="CA5" s="100" t="s">
        <v>676</v>
      </c>
      <c r="CB5" s="63" t="s">
        <v>202</v>
      </c>
      <c r="CC5" s="63" t="s">
        <v>203</v>
      </c>
      <c r="CD5" s="65" t="s">
        <v>204</v>
      </c>
      <c r="CE5" s="63" t="s">
        <v>205</v>
      </c>
      <c r="CF5" s="63" t="s">
        <v>206</v>
      </c>
      <c r="CG5" s="65" t="s">
        <v>207</v>
      </c>
      <c r="CH5" s="63" t="s">
        <v>208</v>
      </c>
      <c r="CI5" s="65" t="s">
        <v>209</v>
      </c>
      <c r="CJ5" s="65" t="s">
        <v>190</v>
      </c>
      <c r="CK5" s="63" t="s">
        <v>210</v>
      </c>
      <c r="CL5" s="63" t="s">
        <v>211</v>
      </c>
      <c r="CM5" s="63" t="s">
        <v>212</v>
      </c>
      <c r="CN5" s="63" t="s">
        <v>159</v>
      </c>
      <c r="CO5" s="63" t="s">
        <v>160</v>
      </c>
      <c r="CP5" s="63" t="s">
        <v>161</v>
      </c>
      <c r="CQ5" s="63" t="s">
        <v>162</v>
      </c>
      <c r="CR5" s="63" t="s">
        <v>163</v>
      </c>
      <c r="CS5" s="63" t="s">
        <v>164</v>
      </c>
      <c r="CT5" s="63" t="s">
        <v>165</v>
      </c>
      <c r="CU5" s="63" t="s">
        <v>166</v>
      </c>
      <c r="CV5" s="63" t="s">
        <v>167</v>
      </c>
      <c r="CW5" s="63" t="s">
        <v>168</v>
      </c>
      <c r="CX5" s="63" t="s">
        <v>169</v>
      </c>
      <c r="CY5" s="63" t="s">
        <v>170</v>
      </c>
      <c r="CZ5" s="63" t="s">
        <v>171</v>
      </c>
      <c r="DA5" s="63" t="s">
        <v>172</v>
      </c>
      <c r="DB5" s="63" t="s">
        <v>173</v>
      </c>
      <c r="DC5" s="63" t="s">
        <v>174</v>
      </c>
      <c r="DD5" s="63" t="s">
        <v>175</v>
      </c>
      <c r="DE5" s="63" t="s">
        <v>176</v>
      </c>
      <c r="DF5" s="63" t="s">
        <v>177</v>
      </c>
      <c r="DG5" s="63" t="s">
        <v>178</v>
      </c>
      <c r="DH5" s="63" t="s">
        <v>179</v>
      </c>
      <c r="DI5" s="63" t="s">
        <v>180</v>
      </c>
      <c r="DJ5" s="63" t="s">
        <v>181</v>
      </c>
      <c r="DK5" s="63" t="s">
        <v>182</v>
      </c>
      <c r="DL5" s="63" t="s">
        <v>183</v>
      </c>
      <c r="DM5" s="63" t="s">
        <v>184</v>
      </c>
      <c r="DN5" s="63" t="s">
        <v>185</v>
      </c>
      <c r="DO5" s="63" t="s">
        <v>186</v>
      </c>
      <c r="DP5" s="63" t="s">
        <v>187</v>
      </c>
      <c r="DQ5" s="63" t="s">
        <v>188</v>
      </c>
    </row>
    <row r="6" spans="1:121" ht="18" customHeight="1" x14ac:dyDescent="0.3">
      <c r="A6" s="170">
        <v>128</v>
      </c>
      <c r="B6" s="170">
        <v>237</v>
      </c>
      <c r="C6" s="109" t="s">
        <v>213</v>
      </c>
      <c r="D6" s="109" t="s">
        <v>690</v>
      </c>
      <c r="E6" s="109" t="s">
        <v>214</v>
      </c>
      <c r="F6" s="109" t="s">
        <v>682</v>
      </c>
      <c r="G6" s="126" t="s">
        <v>215</v>
      </c>
      <c r="H6" s="128" t="s">
        <v>216</v>
      </c>
      <c r="I6" s="109" t="s">
        <v>217</v>
      </c>
      <c r="J6" s="128" t="s">
        <v>218</v>
      </c>
      <c r="K6" s="122" t="s">
        <v>219</v>
      </c>
      <c r="L6" s="171" t="s">
        <v>220</v>
      </c>
      <c r="M6" s="109" t="s">
        <v>221</v>
      </c>
      <c r="N6" s="122" t="s">
        <v>222</v>
      </c>
      <c r="O6" s="122" t="s">
        <v>223</v>
      </c>
      <c r="P6" s="109" t="s">
        <v>224</v>
      </c>
      <c r="Q6" s="122" t="s">
        <v>225</v>
      </c>
      <c r="R6" s="122">
        <v>2</v>
      </c>
      <c r="S6" s="66" t="s">
        <v>226</v>
      </c>
      <c r="T6" s="67" t="s">
        <v>227</v>
      </c>
      <c r="U6" s="68">
        <v>176</v>
      </c>
      <c r="V6" s="109">
        <f>U6+U7</f>
        <v>351</v>
      </c>
      <c r="W6" s="67" t="s">
        <v>227</v>
      </c>
      <c r="X6" s="122" t="s">
        <v>227</v>
      </c>
      <c r="Y6" s="67" t="s">
        <v>227</v>
      </c>
      <c r="Z6" s="109" t="s">
        <v>227</v>
      </c>
      <c r="AA6" s="67" t="s">
        <v>227</v>
      </c>
      <c r="AB6" s="122" t="s">
        <v>227</v>
      </c>
      <c r="AC6" s="146" t="s">
        <v>228</v>
      </c>
      <c r="AD6" s="69">
        <v>396</v>
      </c>
      <c r="AE6" s="135">
        <v>792</v>
      </c>
      <c r="AF6" s="70">
        <v>48.3</v>
      </c>
      <c r="AG6" s="71">
        <v>42.4</v>
      </c>
      <c r="AH6" s="71">
        <v>52.8</v>
      </c>
      <c r="AI6" s="69">
        <v>0.79</v>
      </c>
      <c r="AJ6" s="69">
        <v>0.67</v>
      </c>
      <c r="AK6" s="69">
        <v>0.95</v>
      </c>
      <c r="AL6" s="69">
        <v>4.4999999999999997E-3</v>
      </c>
      <c r="AM6" s="140" t="s">
        <v>229</v>
      </c>
      <c r="AN6" s="72">
        <v>176</v>
      </c>
      <c r="AO6" s="142">
        <f>AN6+AN7</f>
        <v>351</v>
      </c>
      <c r="AP6" s="72">
        <v>11.3</v>
      </c>
      <c r="AQ6" s="69">
        <v>11.2</v>
      </c>
      <c r="AR6" s="69">
        <v>11.4</v>
      </c>
      <c r="AS6" s="73">
        <v>0.35087719298245612</v>
      </c>
      <c r="AT6" s="73">
        <v>0.27</v>
      </c>
      <c r="AU6" s="73">
        <v>0.46</v>
      </c>
      <c r="AV6" s="72" t="s">
        <v>230</v>
      </c>
      <c r="AW6" s="68" t="s">
        <v>227</v>
      </c>
      <c r="AX6" s="68" t="s">
        <v>227</v>
      </c>
      <c r="AY6" s="68" t="s">
        <v>227</v>
      </c>
      <c r="AZ6" s="68" t="s">
        <v>227</v>
      </c>
      <c r="BA6" s="68" t="s">
        <v>227</v>
      </c>
      <c r="BB6" s="68" t="s">
        <v>227</v>
      </c>
      <c r="BC6" s="68" t="s">
        <v>227</v>
      </c>
      <c r="BD6" s="68" t="s">
        <v>227</v>
      </c>
      <c r="BE6" s="68" t="s">
        <v>227</v>
      </c>
      <c r="BF6" s="68" t="s">
        <v>227</v>
      </c>
      <c r="BG6" s="68" t="s">
        <v>227</v>
      </c>
      <c r="BH6" s="107" t="s">
        <v>231</v>
      </c>
      <c r="BI6" s="107" t="s">
        <v>231</v>
      </c>
      <c r="BJ6" s="101" t="s">
        <v>231</v>
      </c>
      <c r="BK6" s="101" t="s">
        <v>231</v>
      </c>
      <c r="BL6" s="101" t="s">
        <v>231</v>
      </c>
      <c r="BM6" s="101" t="s">
        <v>231</v>
      </c>
      <c r="BN6" s="101" t="s">
        <v>231</v>
      </c>
      <c r="BO6" s="101" t="s">
        <v>231</v>
      </c>
      <c r="BP6" s="101" t="s">
        <v>231</v>
      </c>
      <c r="BQ6" s="101" t="s">
        <v>231</v>
      </c>
      <c r="BR6" s="101" t="s">
        <v>231</v>
      </c>
      <c r="BS6" s="101" t="s">
        <v>231</v>
      </c>
      <c r="BT6" s="101" t="s">
        <v>231</v>
      </c>
      <c r="BU6" s="101" t="s">
        <v>231</v>
      </c>
      <c r="BV6" s="101" t="s">
        <v>231</v>
      </c>
      <c r="BW6" s="101" t="s">
        <v>231</v>
      </c>
      <c r="BX6" s="101" t="s">
        <v>231</v>
      </c>
      <c r="BY6" s="101" t="s">
        <v>231</v>
      </c>
      <c r="BZ6" s="101" t="s">
        <v>231</v>
      </c>
      <c r="CA6" s="101" t="s">
        <v>231</v>
      </c>
      <c r="CB6" s="101" t="s">
        <v>231</v>
      </c>
      <c r="CC6" s="101" t="s">
        <v>231</v>
      </c>
      <c r="CD6" s="101" t="s">
        <v>231</v>
      </c>
      <c r="CE6" s="101" t="s">
        <v>231</v>
      </c>
      <c r="CF6" s="101" t="s">
        <v>231</v>
      </c>
      <c r="CG6" s="101" t="s">
        <v>231</v>
      </c>
      <c r="CH6" s="101" t="s">
        <v>231</v>
      </c>
      <c r="CI6" s="101" t="s">
        <v>231</v>
      </c>
      <c r="CJ6" s="101" t="s">
        <v>231</v>
      </c>
      <c r="CK6" s="101" t="s">
        <v>231</v>
      </c>
      <c r="CL6" s="101" t="s">
        <v>231</v>
      </c>
      <c r="CM6" s="74" t="s">
        <v>231</v>
      </c>
      <c r="CN6" s="74" t="s">
        <v>231</v>
      </c>
      <c r="CO6" s="74" t="s">
        <v>231</v>
      </c>
      <c r="CP6" s="74" t="s">
        <v>231</v>
      </c>
      <c r="CQ6" s="74" t="s">
        <v>231</v>
      </c>
      <c r="CR6" s="101" t="s">
        <v>231</v>
      </c>
      <c r="CS6" s="74" t="s">
        <v>231</v>
      </c>
      <c r="CT6" s="101" t="s">
        <v>231</v>
      </c>
      <c r="CU6" s="74" t="s">
        <v>231</v>
      </c>
      <c r="CV6" s="74" t="s">
        <v>231</v>
      </c>
      <c r="CW6" s="74" t="s">
        <v>231</v>
      </c>
      <c r="CX6" s="74" t="s">
        <v>231</v>
      </c>
      <c r="CY6" s="74" t="s">
        <v>231</v>
      </c>
      <c r="CZ6" s="74" t="s">
        <v>231</v>
      </c>
      <c r="DA6" s="74" t="s">
        <v>231</v>
      </c>
      <c r="DB6" s="74" t="s">
        <v>231</v>
      </c>
      <c r="DC6" s="74" t="s">
        <v>231</v>
      </c>
      <c r="DD6" s="74" t="s">
        <v>231</v>
      </c>
      <c r="DE6" s="74" t="s">
        <v>231</v>
      </c>
      <c r="DF6" s="74" t="s">
        <v>231</v>
      </c>
      <c r="DG6" s="74" t="s">
        <v>231</v>
      </c>
      <c r="DH6" s="74" t="s">
        <v>231</v>
      </c>
      <c r="DI6" s="74" t="s">
        <v>231</v>
      </c>
      <c r="DJ6" s="74" t="s">
        <v>231</v>
      </c>
      <c r="DK6" s="74" t="s">
        <v>231</v>
      </c>
      <c r="DL6" s="74" t="s">
        <v>231</v>
      </c>
      <c r="DM6" s="74" t="s">
        <v>231</v>
      </c>
      <c r="DN6" s="74" t="s">
        <v>231</v>
      </c>
      <c r="DO6" s="74" t="s">
        <v>231</v>
      </c>
      <c r="DP6" s="74" t="s">
        <v>231</v>
      </c>
      <c r="DQ6" s="74" t="s">
        <v>231</v>
      </c>
    </row>
    <row r="7" spans="1:121" ht="18" customHeight="1" x14ac:dyDescent="0.3">
      <c r="A7" s="170"/>
      <c r="B7" s="170"/>
      <c r="C7" s="109"/>
      <c r="D7" s="109"/>
      <c r="E7" s="109"/>
      <c r="F7" s="109"/>
      <c r="G7" s="126"/>
      <c r="H7" s="128"/>
      <c r="I7" s="109"/>
      <c r="J7" s="128"/>
      <c r="K7" s="122"/>
      <c r="L7" s="172"/>
      <c r="M7" s="109"/>
      <c r="N7" s="122"/>
      <c r="O7" s="122"/>
      <c r="P7" s="109"/>
      <c r="Q7" s="122"/>
      <c r="R7" s="122"/>
      <c r="S7" s="66" t="s">
        <v>232</v>
      </c>
      <c r="T7" s="67" t="s">
        <v>227</v>
      </c>
      <c r="U7" s="68">
        <v>175</v>
      </c>
      <c r="V7" s="109"/>
      <c r="W7" s="67" t="s">
        <v>227</v>
      </c>
      <c r="X7" s="122"/>
      <c r="Y7" s="67" t="s">
        <v>227</v>
      </c>
      <c r="Z7" s="109"/>
      <c r="AA7" s="67" t="s">
        <v>227</v>
      </c>
      <c r="AB7" s="122"/>
      <c r="AC7" s="147"/>
      <c r="AD7" s="69">
        <v>396</v>
      </c>
      <c r="AE7" s="136"/>
      <c r="AF7" s="70">
        <v>40.4</v>
      </c>
      <c r="AG7" s="75">
        <v>33.6</v>
      </c>
      <c r="AH7" s="75">
        <v>44.4</v>
      </c>
      <c r="AI7" s="69" t="s">
        <v>227</v>
      </c>
      <c r="AJ7" s="69" t="s">
        <v>227</v>
      </c>
      <c r="AK7" s="69" t="s">
        <v>227</v>
      </c>
      <c r="AL7" s="69" t="s">
        <v>227</v>
      </c>
      <c r="AM7" s="141"/>
      <c r="AN7" s="72">
        <v>175</v>
      </c>
      <c r="AO7" s="143"/>
      <c r="AP7" s="72">
        <v>4.7</v>
      </c>
      <c r="AQ7" s="69">
        <v>4.5999999999999996</v>
      </c>
      <c r="AR7" s="69">
        <v>4.8</v>
      </c>
      <c r="AS7" s="72" t="s">
        <v>227</v>
      </c>
      <c r="AT7" s="72" t="s">
        <v>227</v>
      </c>
      <c r="AU7" s="72" t="s">
        <v>227</v>
      </c>
      <c r="AV7" s="72" t="s">
        <v>227</v>
      </c>
      <c r="AW7" s="68" t="s">
        <v>227</v>
      </c>
      <c r="AX7" s="68" t="s">
        <v>227</v>
      </c>
      <c r="AY7" s="68" t="s">
        <v>227</v>
      </c>
      <c r="AZ7" s="68" t="s">
        <v>227</v>
      </c>
      <c r="BA7" s="68" t="s">
        <v>227</v>
      </c>
      <c r="BB7" s="68" t="s">
        <v>227</v>
      </c>
      <c r="BC7" s="68" t="s">
        <v>227</v>
      </c>
      <c r="BD7" s="68" t="s">
        <v>227</v>
      </c>
      <c r="BE7" s="68" t="s">
        <v>227</v>
      </c>
      <c r="BF7" s="68" t="s">
        <v>227</v>
      </c>
      <c r="BG7" s="68" t="s">
        <v>227</v>
      </c>
      <c r="BH7" s="108"/>
      <c r="BI7" s="108"/>
      <c r="BJ7" s="103"/>
      <c r="BK7" s="103"/>
      <c r="BL7" s="103"/>
      <c r="BM7" s="103"/>
      <c r="BN7" s="103"/>
      <c r="BO7" s="103"/>
      <c r="BP7" s="103"/>
      <c r="BQ7" s="103"/>
      <c r="BR7" s="102"/>
      <c r="BS7" s="102"/>
      <c r="BT7" s="102"/>
      <c r="BU7" s="102"/>
      <c r="BV7" s="102"/>
      <c r="BW7" s="102"/>
      <c r="BX7" s="102"/>
      <c r="BY7" s="102"/>
      <c r="BZ7" s="102"/>
      <c r="CA7" s="102"/>
      <c r="CB7" s="102"/>
      <c r="CC7" s="103"/>
      <c r="CD7" s="103"/>
      <c r="CE7" s="103"/>
      <c r="CF7" s="103"/>
      <c r="CG7" s="103"/>
      <c r="CH7" s="104"/>
      <c r="CI7" s="104"/>
      <c r="CJ7" s="104"/>
      <c r="CK7" s="104"/>
      <c r="CL7" s="104"/>
      <c r="CM7" s="74" t="s">
        <v>231</v>
      </c>
      <c r="CN7" s="74" t="s">
        <v>231</v>
      </c>
      <c r="CO7" s="74" t="s">
        <v>231</v>
      </c>
      <c r="CP7" s="74" t="s">
        <v>231</v>
      </c>
      <c r="CQ7" s="74" t="s">
        <v>231</v>
      </c>
      <c r="CR7" s="104"/>
      <c r="CS7" s="74" t="s">
        <v>231</v>
      </c>
      <c r="CT7" s="104"/>
      <c r="CU7" s="74" t="s">
        <v>231</v>
      </c>
      <c r="CV7" s="74" t="s">
        <v>231</v>
      </c>
      <c r="CW7" s="74" t="s">
        <v>231</v>
      </c>
      <c r="CX7" s="74" t="s">
        <v>231</v>
      </c>
      <c r="CY7" s="74" t="s">
        <v>231</v>
      </c>
      <c r="CZ7" s="74" t="s">
        <v>231</v>
      </c>
      <c r="DA7" s="74" t="s">
        <v>231</v>
      </c>
      <c r="DB7" s="74" t="s">
        <v>231</v>
      </c>
      <c r="DC7" s="74" t="s">
        <v>231</v>
      </c>
      <c r="DD7" s="74" t="s">
        <v>231</v>
      </c>
      <c r="DE7" s="74" t="s">
        <v>231</v>
      </c>
      <c r="DF7" s="74" t="s">
        <v>231</v>
      </c>
      <c r="DG7" s="74" t="s">
        <v>231</v>
      </c>
      <c r="DH7" s="74" t="s">
        <v>231</v>
      </c>
      <c r="DI7" s="74" t="s">
        <v>231</v>
      </c>
      <c r="DJ7" s="74" t="s">
        <v>231</v>
      </c>
      <c r="DK7" s="74" t="s">
        <v>231</v>
      </c>
      <c r="DL7" s="74" t="s">
        <v>231</v>
      </c>
      <c r="DM7" s="74" t="s">
        <v>231</v>
      </c>
      <c r="DN7" s="74" t="s">
        <v>231</v>
      </c>
      <c r="DO7" s="74" t="s">
        <v>231</v>
      </c>
      <c r="DP7" s="74" t="s">
        <v>231</v>
      </c>
      <c r="DQ7" s="74" t="s">
        <v>231</v>
      </c>
    </row>
    <row r="8" spans="1:121" ht="18" customHeight="1" x14ac:dyDescent="0.3">
      <c r="A8" s="170">
        <v>129</v>
      </c>
      <c r="B8" s="170">
        <v>238</v>
      </c>
      <c r="C8" s="109" t="s">
        <v>213</v>
      </c>
      <c r="D8" s="109" t="s">
        <v>690</v>
      </c>
      <c r="E8" s="109" t="s">
        <v>233</v>
      </c>
      <c r="F8" s="109" t="s">
        <v>682</v>
      </c>
      <c r="G8" s="126" t="s">
        <v>234</v>
      </c>
      <c r="H8" s="128" t="s">
        <v>216</v>
      </c>
      <c r="I8" s="109" t="s">
        <v>235</v>
      </c>
      <c r="J8" s="128" t="s">
        <v>236</v>
      </c>
      <c r="K8" s="122" t="s">
        <v>237</v>
      </c>
      <c r="L8" s="171" t="s">
        <v>238</v>
      </c>
      <c r="M8" s="109" t="s">
        <v>221</v>
      </c>
      <c r="N8" s="122" t="s">
        <v>239</v>
      </c>
      <c r="O8" s="122" t="s">
        <v>223</v>
      </c>
      <c r="P8" s="109" t="s">
        <v>240</v>
      </c>
      <c r="Q8" s="122" t="s">
        <v>225</v>
      </c>
      <c r="R8" s="122">
        <v>2</v>
      </c>
      <c r="S8" s="66" t="s">
        <v>226</v>
      </c>
      <c r="T8" s="67" t="s">
        <v>227</v>
      </c>
      <c r="U8" s="68">
        <v>177</v>
      </c>
      <c r="V8" s="109">
        <f>U8+U9</f>
        <v>353</v>
      </c>
      <c r="W8" s="67" t="s">
        <v>227</v>
      </c>
      <c r="X8" s="122" t="s">
        <v>227</v>
      </c>
      <c r="Y8" s="67" t="s">
        <v>227</v>
      </c>
      <c r="Z8" s="109" t="s">
        <v>227</v>
      </c>
      <c r="AA8" s="67" t="s">
        <v>227</v>
      </c>
      <c r="AB8" s="122" t="s">
        <v>227</v>
      </c>
      <c r="AC8" s="146" t="s">
        <v>228</v>
      </c>
      <c r="AD8" s="69">
        <v>396</v>
      </c>
      <c r="AE8" s="135">
        <v>792</v>
      </c>
      <c r="AF8" s="70">
        <v>48.3</v>
      </c>
      <c r="AG8" s="71">
        <v>42.4</v>
      </c>
      <c r="AH8" s="71">
        <v>52.8</v>
      </c>
      <c r="AI8" s="69">
        <v>0.79</v>
      </c>
      <c r="AJ8" s="69">
        <v>0.67</v>
      </c>
      <c r="AK8" s="69">
        <v>0.95</v>
      </c>
      <c r="AL8" s="69">
        <v>4.4999999999999997E-3</v>
      </c>
      <c r="AM8" s="140" t="s">
        <v>229</v>
      </c>
      <c r="AN8" s="72">
        <v>177</v>
      </c>
      <c r="AO8" s="142">
        <f>AN8+AN9</f>
        <v>353</v>
      </c>
      <c r="AP8" s="72">
        <v>11.1</v>
      </c>
      <c r="AQ8" s="69">
        <v>10.9</v>
      </c>
      <c r="AR8" s="69">
        <v>11.2</v>
      </c>
      <c r="AS8" s="72">
        <v>0.35</v>
      </c>
      <c r="AT8" s="72">
        <v>0.27</v>
      </c>
      <c r="AU8" s="72">
        <v>0.47</v>
      </c>
      <c r="AV8" s="72" t="s">
        <v>230</v>
      </c>
      <c r="AW8" s="68" t="s">
        <v>227</v>
      </c>
      <c r="AX8" s="68" t="s">
        <v>227</v>
      </c>
      <c r="AY8" s="68" t="s">
        <v>227</v>
      </c>
      <c r="AZ8" s="68" t="s">
        <v>227</v>
      </c>
      <c r="BA8" s="68" t="s">
        <v>227</v>
      </c>
      <c r="BB8" s="68" t="s">
        <v>227</v>
      </c>
      <c r="BC8" s="68" t="s">
        <v>227</v>
      </c>
      <c r="BD8" s="68" t="s">
        <v>227</v>
      </c>
      <c r="BE8" s="68" t="s">
        <v>227</v>
      </c>
      <c r="BF8" s="68" t="s">
        <v>227</v>
      </c>
      <c r="BG8" s="68" t="s">
        <v>227</v>
      </c>
      <c r="BH8" s="107" t="s">
        <v>231</v>
      </c>
      <c r="BI8" s="107" t="s">
        <v>231</v>
      </c>
      <c r="BJ8" s="101" t="s">
        <v>231</v>
      </c>
      <c r="BK8" s="101" t="s">
        <v>231</v>
      </c>
      <c r="BL8" s="101" t="s">
        <v>231</v>
      </c>
      <c r="BM8" s="101" t="s">
        <v>231</v>
      </c>
      <c r="BN8" s="101" t="s">
        <v>231</v>
      </c>
      <c r="BO8" s="101" t="s">
        <v>231</v>
      </c>
      <c r="BP8" s="101" t="s">
        <v>231</v>
      </c>
      <c r="BQ8" s="101" t="s">
        <v>231</v>
      </c>
      <c r="BR8" s="101" t="s">
        <v>231</v>
      </c>
      <c r="BS8" s="101" t="s">
        <v>231</v>
      </c>
      <c r="BT8" s="101" t="s">
        <v>231</v>
      </c>
      <c r="BU8" s="101" t="s">
        <v>231</v>
      </c>
      <c r="BV8" s="101" t="s">
        <v>231</v>
      </c>
      <c r="BW8" s="101" t="s">
        <v>231</v>
      </c>
      <c r="BX8" s="101" t="s">
        <v>231</v>
      </c>
      <c r="BY8" s="101" t="s">
        <v>231</v>
      </c>
      <c r="BZ8" s="101" t="s">
        <v>231</v>
      </c>
      <c r="CA8" s="101" t="s">
        <v>231</v>
      </c>
      <c r="CB8" s="101" t="s">
        <v>231</v>
      </c>
      <c r="CC8" s="101" t="s">
        <v>231</v>
      </c>
      <c r="CD8" s="101" t="s">
        <v>231</v>
      </c>
      <c r="CE8" s="101" t="s">
        <v>231</v>
      </c>
      <c r="CF8" s="101" t="s">
        <v>231</v>
      </c>
      <c r="CG8" s="101" t="s">
        <v>231</v>
      </c>
      <c r="CH8" s="101" t="s">
        <v>231</v>
      </c>
      <c r="CI8" s="101" t="s">
        <v>231</v>
      </c>
      <c r="CJ8" s="101" t="s">
        <v>231</v>
      </c>
      <c r="CK8" s="101" t="s">
        <v>231</v>
      </c>
      <c r="CL8" s="101" t="s">
        <v>231</v>
      </c>
      <c r="CM8" s="74" t="s">
        <v>231</v>
      </c>
      <c r="CN8" s="74" t="s">
        <v>231</v>
      </c>
      <c r="CO8" s="74" t="s">
        <v>231</v>
      </c>
      <c r="CP8" s="74" t="s">
        <v>231</v>
      </c>
      <c r="CQ8" s="74" t="s">
        <v>231</v>
      </c>
      <c r="CR8" s="101" t="s">
        <v>231</v>
      </c>
      <c r="CS8" s="74" t="s">
        <v>231</v>
      </c>
      <c r="CT8" s="101" t="s">
        <v>231</v>
      </c>
      <c r="CU8" s="74" t="s">
        <v>231</v>
      </c>
      <c r="CV8" s="74" t="s">
        <v>231</v>
      </c>
      <c r="CW8" s="74" t="s">
        <v>231</v>
      </c>
      <c r="CX8" s="74" t="s">
        <v>231</v>
      </c>
      <c r="CY8" s="74" t="s">
        <v>231</v>
      </c>
      <c r="CZ8" s="74" t="s">
        <v>231</v>
      </c>
      <c r="DA8" s="74" t="s">
        <v>231</v>
      </c>
      <c r="DB8" s="74" t="s">
        <v>231</v>
      </c>
      <c r="DC8" s="74" t="s">
        <v>231</v>
      </c>
      <c r="DD8" s="74" t="s">
        <v>231</v>
      </c>
      <c r="DE8" s="74" t="s">
        <v>231</v>
      </c>
      <c r="DF8" s="74" t="s">
        <v>231</v>
      </c>
      <c r="DG8" s="74" t="s">
        <v>231</v>
      </c>
      <c r="DH8" s="74" t="s">
        <v>231</v>
      </c>
      <c r="DI8" s="74" t="s">
        <v>231</v>
      </c>
      <c r="DJ8" s="74" t="s">
        <v>231</v>
      </c>
      <c r="DK8" s="74" t="s">
        <v>231</v>
      </c>
      <c r="DL8" s="74" t="s">
        <v>231</v>
      </c>
      <c r="DM8" s="74" t="s">
        <v>231</v>
      </c>
      <c r="DN8" s="74" t="s">
        <v>231</v>
      </c>
      <c r="DO8" s="74" t="s">
        <v>231</v>
      </c>
      <c r="DP8" s="74" t="s">
        <v>231</v>
      </c>
      <c r="DQ8" s="74" t="s">
        <v>231</v>
      </c>
    </row>
    <row r="9" spans="1:121" ht="18" customHeight="1" x14ac:dyDescent="0.3">
      <c r="A9" s="170"/>
      <c r="B9" s="170"/>
      <c r="C9" s="109"/>
      <c r="D9" s="109"/>
      <c r="E9" s="109"/>
      <c r="F9" s="109"/>
      <c r="G9" s="126"/>
      <c r="H9" s="128"/>
      <c r="I9" s="109"/>
      <c r="J9" s="128"/>
      <c r="K9" s="122"/>
      <c r="L9" s="172"/>
      <c r="M9" s="109"/>
      <c r="N9" s="122"/>
      <c r="O9" s="122"/>
      <c r="P9" s="109"/>
      <c r="Q9" s="122"/>
      <c r="R9" s="122"/>
      <c r="S9" s="66" t="s">
        <v>232</v>
      </c>
      <c r="T9" s="67" t="s">
        <v>227</v>
      </c>
      <c r="U9" s="68">
        <v>176</v>
      </c>
      <c r="V9" s="109"/>
      <c r="W9" s="67" t="s">
        <v>227</v>
      </c>
      <c r="X9" s="122"/>
      <c r="Y9" s="67" t="s">
        <v>227</v>
      </c>
      <c r="Z9" s="109"/>
      <c r="AA9" s="67" t="s">
        <v>227</v>
      </c>
      <c r="AB9" s="122"/>
      <c r="AC9" s="147"/>
      <c r="AD9" s="69">
        <v>396</v>
      </c>
      <c r="AE9" s="136"/>
      <c r="AF9" s="70">
        <v>40.4</v>
      </c>
      <c r="AG9" s="75">
        <v>33.6</v>
      </c>
      <c r="AH9" s="75">
        <v>44.4</v>
      </c>
      <c r="AI9" s="69" t="s">
        <v>227</v>
      </c>
      <c r="AJ9" s="69" t="s">
        <v>227</v>
      </c>
      <c r="AK9" s="69" t="s">
        <v>227</v>
      </c>
      <c r="AL9" s="69" t="s">
        <v>227</v>
      </c>
      <c r="AM9" s="141"/>
      <c r="AN9" s="72">
        <v>176</v>
      </c>
      <c r="AO9" s="143"/>
      <c r="AP9" s="72">
        <v>4.7</v>
      </c>
      <c r="AQ9" s="69">
        <v>4.5999999999999996</v>
      </c>
      <c r="AR9" s="69">
        <v>4.7</v>
      </c>
      <c r="AS9" s="72" t="s">
        <v>227</v>
      </c>
      <c r="AT9" s="72" t="s">
        <v>227</v>
      </c>
      <c r="AU9" s="72" t="s">
        <v>227</v>
      </c>
      <c r="AV9" s="72" t="s">
        <v>227</v>
      </c>
      <c r="AW9" s="68" t="s">
        <v>227</v>
      </c>
      <c r="AX9" s="68" t="s">
        <v>227</v>
      </c>
      <c r="AY9" s="68" t="s">
        <v>227</v>
      </c>
      <c r="AZ9" s="68" t="s">
        <v>227</v>
      </c>
      <c r="BA9" s="68" t="s">
        <v>227</v>
      </c>
      <c r="BB9" s="68" t="s">
        <v>227</v>
      </c>
      <c r="BC9" s="68" t="s">
        <v>227</v>
      </c>
      <c r="BD9" s="68" t="s">
        <v>227</v>
      </c>
      <c r="BE9" s="68" t="s">
        <v>227</v>
      </c>
      <c r="BF9" s="68" t="s">
        <v>227</v>
      </c>
      <c r="BG9" s="68" t="s">
        <v>227</v>
      </c>
      <c r="BH9" s="108"/>
      <c r="BI9" s="108"/>
      <c r="BJ9" s="103"/>
      <c r="BK9" s="103"/>
      <c r="BL9" s="103"/>
      <c r="BM9" s="103"/>
      <c r="BN9" s="103"/>
      <c r="BO9" s="103"/>
      <c r="BP9" s="103"/>
      <c r="BQ9" s="103"/>
      <c r="BR9" s="102"/>
      <c r="BS9" s="102"/>
      <c r="BT9" s="102"/>
      <c r="BU9" s="102"/>
      <c r="BV9" s="102"/>
      <c r="BW9" s="102"/>
      <c r="BX9" s="102"/>
      <c r="BY9" s="102"/>
      <c r="BZ9" s="102"/>
      <c r="CA9" s="102"/>
      <c r="CB9" s="102"/>
      <c r="CC9" s="103"/>
      <c r="CD9" s="103"/>
      <c r="CE9" s="103"/>
      <c r="CF9" s="103"/>
      <c r="CG9" s="103"/>
      <c r="CH9" s="104"/>
      <c r="CI9" s="104"/>
      <c r="CJ9" s="104"/>
      <c r="CK9" s="104"/>
      <c r="CL9" s="104"/>
      <c r="CM9" s="74" t="s">
        <v>231</v>
      </c>
      <c r="CN9" s="74" t="s">
        <v>231</v>
      </c>
      <c r="CO9" s="74" t="s">
        <v>231</v>
      </c>
      <c r="CP9" s="74" t="s">
        <v>231</v>
      </c>
      <c r="CQ9" s="74" t="s">
        <v>231</v>
      </c>
      <c r="CR9" s="104"/>
      <c r="CS9" s="74" t="s">
        <v>231</v>
      </c>
      <c r="CT9" s="104"/>
      <c r="CU9" s="74" t="s">
        <v>231</v>
      </c>
      <c r="CV9" s="74" t="s">
        <v>231</v>
      </c>
      <c r="CW9" s="74" t="s">
        <v>231</v>
      </c>
      <c r="CX9" s="74" t="s">
        <v>231</v>
      </c>
      <c r="CY9" s="74" t="s">
        <v>231</v>
      </c>
      <c r="CZ9" s="74" t="s">
        <v>231</v>
      </c>
      <c r="DA9" s="74" t="s">
        <v>231</v>
      </c>
      <c r="DB9" s="74" t="s">
        <v>231</v>
      </c>
      <c r="DC9" s="74" t="s">
        <v>231</v>
      </c>
      <c r="DD9" s="74" t="s">
        <v>231</v>
      </c>
      <c r="DE9" s="74" t="s">
        <v>231</v>
      </c>
      <c r="DF9" s="74" t="s">
        <v>231</v>
      </c>
      <c r="DG9" s="74" t="s">
        <v>231</v>
      </c>
      <c r="DH9" s="74" t="s">
        <v>231</v>
      </c>
      <c r="DI9" s="74" t="s">
        <v>231</v>
      </c>
      <c r="DJ9" s="74" t="s">
        <v>231</v>
      </c>
      <c r="DK9" s="74" t="s">
        <v>231</v>
      </c>
      <c r="DL9" s="74" t="s">
        <v>231</v>
      </c>
      <c r="DM9" s="74" t="s">
        <v>231</v>
      </c>
      <c r="DN9" s="74" t="s">
        <v>231</v>
      </c>
      <c r="DO9" s="74" t="s">
        <v>231</v>
      </c>
      <c r="DP9" s="74" t="s">
        <v>231</v>
      </c>
      <c r="DQ9" s="74" t="s">
        <v>231</v>
      </c>
    </row>
    <row r="10" spans="1:121" ht="18" customHeight="1" x14ac:dyDescent="0.3">
      <c r="A10" s="170">
        <v>130</v>
      </c>
      <c r="B10" s="170">
        <v>239</v>
      </c>
      <c r="C10" s="109" t="s">
        <v>213</v>
      </c>
      <c r="D10" s="109" t="s">
        <v>690</v>
      </c>
      <c r="E10" s="109" t="s">
        <v>241</v>
      </c>
      <c r="F10" s="109" t="s">
        <v>682</v>
      </c>
      <c r="G10" s="126" t="s">
        <v>242</v>
      </c>
      <c r="H10" s="128" t="s">
        <v>216</v>
      </c>
      <c r="I10" s="109" t="s">
        <v>243</v>
      </c>
      <c r="J10" s="128" t="s">
        <v>244</v>
      </c>
      <c r="K10" s="122" t="s">
        <v>245</v>
      </c>
      <c r="L10" s="171" t="s">
        <v>246</v>
      </c>
      <c r="M10" s="109" t="s">
        <v>221</v>
      </c>
      <c r="N10" s="122" t="s">
        <v>247</v>
      </c>
      <c r="O10" s="122" t="s">
        <v>223</v>
      </c>
      <c r="P10" s="109" t="s">
        <v>248</v>
      </c>
      <c r="Q10" s="122" t="s">
        <v>225</v>
      </c>
      <c r="R10" s="122">
        <v>2</v>
      </c>
      <c r="S10" s="66" t="s">
        <v>249</v>
      </c>
      <c r="T10" s="67" t="s">
        <v>227</v>
      </c>
      <c r="U10" s="68">
        <v>333</v>
      </c>
      <c r="V10" s="109">
        <f>U10+U11</f>
        <v>669</v>
      </c>
      <c r="W10" s="67" t="s">
        <v>227</v>
      </c>
      <c r="X10" s="122" t="s">
        <v>227</v>
      </c>
      <c r="Y10" s="67" t="s">
        <v>227</v>
      </c>
      <c r="Z10" s="109" t="s">
        <v>227</v>
      </c>
      <c r="AA10" s="67" t="s">
        <v>227</v>
      </c>
      <c r="AB10" s="122" t="s">
        <v>227</v>
      </c>
      <c r="AC10" s="146" t="s">
        <v>228</v>
      </c>
      <c r="AD10" s="69">
        <v>396</v>
      </c>
      <c r="AE10" s="135">
        <v>792</v>
      </c>
      <c r="AF10" s="70">
        <v>48.3</v>
      </c>
      <c r="AG10" s="71">
        <v>42.4</v>
      </c>
      <c r="AH10" s="71">
        <v>52.8</v>
      </c>
      <c r="AI10" s="69">
        <v>0.79</v>
      </c>
      <c r="AJ10" s="69">
        <v>0.67</v>
      </c>
      <c r="AK10" s="69">
        <v>0.95</v>
      </c>
      <c r="AL10" s="69">
        <v>4.4999999999999997E-3</v>
      </c>
      <c r="AM10" s="140" t="s">
        <v>229</v>
      </c>
      <c r="AN10" s="72">
        <v>333</v>
      </c>
      <c r="AO10" s="142">
        <f>AN10+AN11</f>
        <v>669</v>
      </c>
      <c r="AP10" s="72">
        <v>18.3</v>
      </c>
      <c r="AQ10" s="69">
        <v>18.2</v>
      </c>
      <c r="AR10" s="69">
        <v>18.399999999999999</v>
      </c>
      <c r="AS10" s="72">
        <v>0.61</v>
      </c>
      <c r="AT10" s="72">
        <v>0.49</v>
      </c>
      <c r="AU10" s="72">
        <v>0.76</v>
      </c>
      <c r="AV10" s="72">
        <v>1.0000000000000001E-5</v>
      </c>
      <c r="AW10" s="68" t="s">
        <v>227</v>
      </c>
      <c r="AX10" s="68" t="s">
        <v>227</v>
      </c>
      <c r="AY10" s="68" t="s">
        <v>227</v>
      </c>
      <c r="AZ10" s="68" t="s">
        <v>227</v>
      </c>
      <c r="BA10" s="68" t="s">
        <v>227</v>
      </c>
      <c r="BB10" s="68" t="s">
        <v>227</v>
      </c>
      <c r="BC10" s="68" t="s">
        <v>227</v>
      </c>
      <c r="BD10" s="68" t="s">
        <v>227</v>
      </c>
      <c r="BE10" s="68" t="s">
        <v>227</v>
      </c>
      <c r="BF10" s="68" t="s">
        <v>227</v>
      </c>
      <c r="BG10" s="68" t="s">
        <v>227</v>
      </c>
      <c r="BH10" s="107" t="s">
        <v>231</v>
      </c>
      <c r="BI10" s="107" t="s">
        <v>231</v>
      </c>
      <c r="BJ10" s="101" t="s">
        <v>231</v>
      </c>
      <c r="BK10" s="101" t="s">
        <v>231</v>
      </c>
      <c r="BL10" s="101" t="s">
        <v>231</v>
      </c>
      <c r="BM10" s="101" t="s">
        <v>231</v>
      </c>
      <c r="BN10" s="101" t="s">
        <v>231</v>
      </c>
      <c r="BO10" s="101" t="s">
        <v>231</v>
      </c>
      <c r="BP10" s="101" t="s">
        <v>231</v>
      </c>
      <c r="BQ10" s="101" t="s">
        <v>231</v>
      </c>
      <c r="BR10" s="101" t="s">
        <v>231</v>
      </c>
      <c r="BS10" s="101" t="s">
        <v>231</v>
      </c>
      <c r="BT10" s="101" t="s">
        <v>231</v>
      </c>
      <c r="BU10" s="101" t="s">
        <v>231</v>
      </c>
      <c r="BV10" s="101" t="s">
        <v>231</v>
      </c>
      <c r="BW10" s="101" t="s">
        <v>231</v>
      </c>
      <c r="BX10" s="101" t="s">
        <v>231</v>
      </c>
      <c r="BY10" s="101" t="s">
        <v>231</v>
      </c>
      <c r="BZ10" s="101" t="s">
        <v>231</v>
      </c>
      <c r="CA10" s="101" t="s">
        <v>231</v>
      </c>
      <c r="CB10" s="101" t="s">
        <v>231</v>
      </c>
      <c r="CC10" s="101" t="s">
        <v>231</v>
      </c>
      <c r="CD10" s="101" t="s">
        <v>231</v>
      </c>
      <c r="CE10" s="101" t="s">
        <v>231</v>
      </c>
      <c r="CF10" s="101" t="s">
        <v>231</v>
      </c>
      <c r="CG10" s="101" t="s">
        <v>231</v>
      </c>
      <c r="CH10" s="101" t="s">
        <v>231</v>
      </c>
      <c r="CI10" s="101" t="s">
        <v>231</v>
      </c>
      <c r="CJ10" s="101" t="s">
        <v>231</v>
      </c>
      <c r="CK10" s="101" t="s">
        <v>231</v>
      </c>
      <c r="CL10" s="101" t="s">
        <v>231</v>
      </c>
      <c r="CM10" s="74" t="s">
        <v>231</v>
      </c>
      <c r="CN10" s="74" t="s">
        <v>231</v>
      </c>
      <c r="CO10" s="74" t="s">
        <v>231</v>
      </c>
      <c r="CP10" s="74" t="s">
        <v>231</v>
      </c>
      <c r="CQ10" s="74" t="s">
        <v>231</v>
      </c>
      <c r="CR10" s="101" t="s">
        <v>231</v>
      </c>
      <c r="CS10" s="74" t="s">
        <v>231</v>
      </c>
      <c r="CT10" s="101" t="s">
        <v>231</v>
      </c>
      <c r="CU10" s="74" t="s">
        <v>231</v>
      </c>
      <c r="CV10" s="74" t="s">
        <v>231</v>
      </c>
      <c r="CW10" s="74" t="s">
        <v>231</v>
      </c>
      <c r="CX10" s="74" t="s">
        <v>231</v>
      </c>
      <c r="CY10" s="74" t="s">
        <v>231</v>
      </c>
      <c r="CZ10" s="74" t="s">
        <v>231</v>
      </c>
      <c r="DA10" s="74" t="s">
        <v>231</v>
      </c>
      <c r="DB10" s="74" t="s">
        <v>231</v>
      </c>
      <c r="DC10" s="74" t="s">
        <v>231</v>
      </c>
      <c r="DD10" s="74" t="s">
        <v>231</v>
      </c>
      <c r="DE10" s="74" t="s">
        <v>231</v>
      </c>
      <c r="DF10" s="74" t="s">
        <v>231</v>
      </c>
      <c r="DG10" s="74" t="s">
        <v>231</v>
      </c>
      <c r="DH10" s="74" t="s">
        <v>231</v>
      </c>
      <c r="DI10" s="74" t="s">
        <v>231</v>
      </c>
      <c r="DJ10" s="74" t="s">
        <v>231</v>
      </c>
      <c r="DK10" s="74" t="s">
        <v>231</v>
      </c>
      <c r="DL10" s="74" t="s">
        <v>231</v>
      </c>
      <c r="DM10" s="74" t="s">
        <v>231</v>
      </c>
      <c r="DN10" s="74" t="s">
        <v>231</v>
      </c>
      <c r="DO10" s="74" t="s">
        <v>231</v>
      </c>
      <c r="DP10" s="74" t="s">
        <v>231</v>
      </c>
      <c r="DQ10" s="74" t="s">
        <v>231</v>
      </c>
    </row>
    <row r="11" spans="1:121" ht="18" customHeight="1" x14ac:dyDescent="0.3">
      <c r="A11" s="170"/>
      <c r="B11" s="170"/>
      <c r="C11" s="109"/>
      <c r="D11" s="109"/>
      <c r="E11" s="109"/>
      <c r="F11" s="109"/>
      <c r="G11" s="126"/>
      <c r="H11" s="128"/>
      <c r="I11" s="109"/>
      <c r="J11" s="128"/>
      <c r="K11" s="122"/>
      <c r="L11" s="172"/>
      <c r="M11" s="109"/>
      <c r="N11" s="122"/>
      <c r="O11" s="122"/>
      <c r="P11" s="109"/>
      <c r="Q11" s="122"/>
      <c r="R11" s="122"/>
      <c r="S11" s="66" t="s">
        <v>232</v>
      </c>
      <c r="T11" s="67" t="s">
        <v>227</v>
      </c>
      <c r="U11" s="68">
        <v>336</v>
      </c>
      <c r="V11" s="109"/>
      <c r="W11" s="67" t="s">
        <v>227</v>
      </c>
      <c r="X11" s="122"/>
      <c r="Y11" s="67" t="s">
        <v>227</v>
      </c>
      <c r="Z11" s="109"/>
      <c r="AA11" s="67" t="s">
        <v>227</v>
      </c>
      <c r="AB11" s="122"/>
      <c r="AC11" s="147"/>
      <c r="AD11" s="69">
        <v>396</v>
      </c>
      <c r="AE11" s="136"/>
      <c r="AF11" s="70">
        <v>40.4</v>
      </c>
      <c r="AG11" s="75">
        <v>33.6</v>
      </c>
      <c r="AH11" s="75">
        <v>44.4</v>
      </c>
      <c r="AI11" s="69" t="s">
        <v>227</v>
      </c>
      <c r="AJ11" s="69" t="s">
        <v>227</v>
      </c>
      <c r="AK11" s="69" t="s">
        <v>227</v>
      </c>
      <c r="AL11" s="69" t="s">
        <v>227</v>
      </c>
      <c r="AM11" s="141"/>
      <c r="AN11" s="72">
        <v>336</v>
      </c>
      <c r="AO11" s="143"/>
      <c r="AP11" s="72">
        <v>14</v>
      </c>
      <c r="AQ11" s="69">
        <v>13.9</v>
      </c>
      <c r="AR11" s="69">
        <v>14.1</v>
      </c>
      <c r="AS11" s="72" t="s">
        <v>227</v>
      </c>
      <c r="AT11" s="72" t="s">
        <v>227</v>
      </c>
      <c r="AU11" s="72" t="s">
        <v>227</v>
      </c>
      <c r="AV11" s="72" t="s">
        <v>227</v>
      </c>
      <c r="AW11" s="68" t="s">
        <v>227</v>
      </c>
      <c r="AX11" s="68" t="s">
        <v>227</v>
      </c>
      <c r="AY11" s="68" t="s">
        <v>227</v>
      </c>
      <c r="AZ11" s="68" t="s">
        <v>227</v>
      </c>
      <c r="BA11" s="68" t="s">
        <v>227</v>
      </c>
      <c r="BB11" s="68" t="s">
        <v>227</v>
      </c>
      <c r="BC11" s="68" t="s">
        <v>227</v>
      </c>
      <c r="BD11" s="68" t="s">
        <v>227</v>
      </c>
      <c r="BE11" s="68" t="s">
        <v>227</v>
      </c>
      <c r="BF11" s="68" t="s">
        <v>227</v>
      </c>
      <c r="BG11" s="68" t="s">
        <v>227</v>
      </c>
      <c r="BH11" s="108"/>
      <c r="BI11" s="108"/>
      <c r="BJ11" s="103"/>
      <c r="BK11" s="103"/>
      <c r="BL11" s="103"/>
      <c r="BM11" s="103"/>
      <c r="BN11" s="103"/>
      <c r="BO11" s="103"/>
      <c r="BP11" s="103"/>
      <c r="BQ11" s="103"/>
      <c r="BR11" s="102"/>
      <c r="BS11" s="102"/>
      <c r="BT11" s="102"/>
      <c r="BU11" s="102"/>
      <c r="BV11" s="102"/>
      <c r="BW11" s="102"/>
      <c r="BX11" s="102"/>
      <c r="BY11" s="102"/>
      <c r="BZ11" s="102"/>
      <c r="CA11" s="102"/>
      <c r="CB11" s="102"/>
      <c r="CC11" s="103"/>
      <c r="CD11" s="103"/>
      <c r="CE11" s="103"/>
      <c r="CF11" s="103"/>
      <c r="CG11" s="103"/>
      <c r="CH11" s="104"/>
      <c r="CI11" s="104"/>
      <c r="CJ11" s="104"/>
      <c r="CK11" s="104"/>
      <c r="CL11" s="104"/>
      <c r="CM11" s="74" t="s">
        <v>231</v>
      </c>
      <c r="CN11" s="74" t="s">
        <v>231</v>
      </c>
      <c r="CO11" s="74" t="s">
        <v>231</v>
      </c>
      <c r="CP11" s="74" t="s">
        <v>231</v>
      </c>
      <c r="CQ11" s="74" t="s">
        <v>231</v>
      </c>
      <c r="CR11" s="104"/>
      <c r="CS11" s="74" t="s">
        <v>231</v>
      </c>
      <c r="CT11" s="104"/>
      <c r="CU11" s="74" t="s">
        <v>231</v>
      </c>
      <c r="CV11" s="74" t="s">
        <v>231</v>
      </c>
      <c r="CW11" s="74" t="s">
        <v>231</v>
      </c>
      <c r="CX11" s="74" t="s">
        <v>231</v>
      </c>
      <c r="CY11" s="74" t="s">
        <v>231</v>
      </c>
      <c r="CZ11" s="74" t="s">
        <v>231</v>
      </c>
      <c r="DA11" s="74" t="s">
        <v>231</v>
      </c>
      <c r="DB11" s="74" t="s">
        <v>231</v>
      </c>
      <c r="DC11" s="74" t="s">
        <v>231</v>
      </c>
      <c r="DD11" s="74" t="s">
        <v>231</v>
      </c>
      <c r="DE11" s="74" t="s">
        <v>231</v>
      </c>
      <c r="DF11" s="74" t="s">
        <v>231</v>
      </c>
      <c r="DG11" s="74" t="s">
        <v>231</v>
      </c>
      <c r="DH11" s="74" t="s">
        <v>231</v>
      </c>
      <c r="DI11" s="74" t="s">
        <v>231</v>
      </c>
      <c r="DJ11" s="74" t="s">
        <v>231</v>
      </c>
      <c r="DK11" s="74" t="s">
        <v>231</v>
      </c>
      <c r="DL11" s="74" t="s">
        <v>231</v>
      </c>
      <c r="DM11" s="74" t="s">
        <v>231</v>
      </c>
      <c r="DN11" s="74" t="s">
        <v>231</v>
      </c>
      <c r="DO11" s="74" t="s">
        <v>231</v>
      </c>
      <c r="DP11" s="74" t="s">
        <v>231</v>
      </c>
      <c r="DQ11" s="74" t="s">
        <v>231</v>
      </c>
    </row>
    <row r="12" spans="1:121" ht="18" customHeight="1" x14ac:dyDescent="0.3">
      <c r="A12" s="170">
        <v>131</v>
      </c>
      <c r="B12" s="170">
        <v>240</v>
      </c>
      <c r="C12" s="109" t="s">
        <v>213</v>
      </c>
      <c r="D12" s="109" t="s">
        <v>690</v>
      </c>
      <c r="E12" s="109" t="s">
        <v>250</v>
      </c>
      <c r="F12" s="109" t="s">
        <v>682</v>
      </c>
      <c r="G12" s="126" t="s">
        <v>251</v>
      </c>
      <c r="H12" s="128" t="s">
        <v>216</v>
      </c>
      <c r="I12" s="109" t="s">
        <v>217</v>
      </c>
      <c r="J12" s="128" t="s">
        <v>252</v>
      </c>
      <c r="K12" s="122" t="s">
        <v>250</v>
      </c>
      <c r="L12" s="171" t="s">
        <v>253</v>
      </c>
      <c r="M12" s="109" t="s">
        <v>221</v>
      </c>
      <c r="N12" s="122" t="s">
        <v>254</v>
      </c>
      <c r="O12" s="122" t="s">
        <v>223</v>
      </c>
      <c r="P12" s="109" t="s">
        <v>255</v>
      </c>
      <c r="Q12" s="122" t="s">
        <v>225</v>
      </c>
      <c r="R12" s="122">
        <v>2</v>
      </c>
      <c r="S12" s="66" t="s">
        <v>256</v>
      </c>
      <c r="T12" s="67" t="s">
        <v>227</v>
      </c>
      <c r="U12" s="68">
        <v>109</v>
      </c>
      <c r="V12" s="109">
        <f>U12+U13</f>
        <v>218</v>
      </c>
      <c r="W12" s="67" t="s">
        <v>227</v>
      </c>
      <c r="X12" s="122" t="s">
        <v>227</v>
      </c>
      <c r="Y12" s="67" t="s">
        <v>227</v>
      </c>
      <c r="Z12" s="109" t="s">
        <v>227</v>
      </c>
      <c r="AA12" s="67" t="s">
        <v>227</v>
      </c>
      <c r="AB12" s="122" t="s">
        <v>227</v>
      </c>
      <c r="AC12" s="146" t="s">
        <v>257</v>
      </c>
      <c r="AD12" s="69">
        <v>396</v>
      </c>
      <c r="AE12" s="135">
        <v>792</v>
      </c>
      <c r="AF12" s="70">
        <v>48.3</v>
      </c>
      <c r="AG12" s="71">
        <v>42.4</v>
      </c>
      <c r="AH12" s="71">
        <v>52.8</v>
      </c>
      <c r="AI12" s="69">
        <v>0.79</v>
      </c>
      <c r="AJ12" s="69">
        <v>0.67</v>
      </c>
      <c r="AK12" s="69">
        <v>0.95</v>
      </c>
      <c r="AL12" s="69">
        <v>4.4999999999999997E-3</v>
      </c>
      <c r="AM12" s="140" t="s">
        <v>229</v>
      </c>
      <c r="AN12" s="72">
        <v>109</v>
      </c>
      <c r="AO12" s="142">
        <f>AN12+AN13</f>
        <v>218</v>
      </c>
      <c r="AP12" s="69">
        <v>10</v>
      </c>
      <c r="AQ12" s="69">
        <v>9.9</v>
      </c>
      <c r="AR12" s="69">
        <v>10.1</v>
      </c>
      <c r="AS12" s="72">
        <v>0.433</v>
      </c>
      <c r="AT12" s="72">
        <v>0.30499999999999999</v>
      </c>
      <c r="AU12" s="72">
        <v>0.61299999999999999</v>
      </c>
      <c r="AV12" s="72" t="s">
        <v>227</v>
      </c>
      <c r="AW12" s="68" t="s">
        <v>227</v>
      </c>
      <c r="AX12" s="68" t="s">
        <v>227</v>
      </c>
      <c r="AY12" s="68" t="s">
        <v>227</v>
      </c>
      <c r="AZ12" s="68" t="s">
        <v>227</v>
      </c>
      <c r="BA12" s="68" t="s">
        <v>227</v>
      </c>
      <c r="BB12" s="68" t="s">
        <v>227</v>
      </c>
      <c r="BC12" s="68" t="s">
        <v>227</v>
      </c>
      <c r="BD12" s="68" t="s">
        <v>227</v>
      </c>
      <c r="BE12" s="68" t="s">
        <v>227</v>
      </c>
      <c r="BF12" s="68" t="s">
        <v>227</v>
      </c>
      <c r="BG12" s="68" t="s">
        <v>227</v>
      </c>
      <c r="BH12" s="107" t="s">
        <v>231</v>
      </c>
      <c r="BI12" s="107" t="s">
        <v>231</v>
      </c>
      <c r="BJ12" s="101" t="s">
        <v>231</v>
      </c>
      <c r="BK12" s="101" t="s">
        <v>231</v>
      </c>
      <c r="BL12" s="101" t="s">
        <v>231</v>
      </c>
      <c r="BM12" s="101" t="s">
        <v>231</v>
      </c>
      <c r="BN12" s="101" t="s">
        <v>231</v>
      </c>
      <c r="BO12" s="101" t="s">
        <v>231</v>
      </c>
      <c r="BP12" s="101" t="s">
        <v>231</v>
      </c>
      <c r="BQ12" s="101" t="s">
        <v>231</v>
      </c>
      <c r="BR12" s="101" t="s">
        <v>231</v>
      </c>
      <c r="BS12" s="101" t="s">
        <v>231</v>
      </c>
      <c r="BT12" s="101" t="s">
        <v>231</v>
      </c>
      <c r="BU12" s="101" t="s">
        <v>231</v>
      </c>
      <c r="BV12" s="101" t="s">
        <v>231</v>
      </c>
      <c r="BW12" s="101" t="s">
        <v>231</v>
      </c>
      <c r="BX12" s="101" t="s">
        <v>231</v>
      </c>
      <c r="BY12" s="101" t="s">
        <v>231</v>
      </c>
      <c r="BZ12" s="101" t="s">
        <v>231</v>
      </c>
      <c r="CA12" s="101" t="s">
        <v>231</v>
      </c>
      <c r="CB12" s="101" t="s">
        <v>231</v>
      </c>
      <c r="CC12" s="101" t="s">
        <v>231</v>
      </c>
      <c r="CD12" s="101" t="s">
        <v>231</v>
      </c>
      <c r="CE12" s="101" t="s">
        <v>231</v>
      </c>
      <c r="CF12" s="101" t="s">
        <v>231</v>
      </c>
      <c r="CG12" s="101" t="s">
        <v>231</v>
      </c>
      <c r="CH12" s="101" t="s">
        <v>231</v>
      </c>
      <c r="CI12" s="101" t="s">
        <v>231</v>
      </c>
      <c r="CJ12" s="101" t="s">
        <v>231</v>
      </c>
      <c r="CK12" s="101" t="s">
        <v>231</v>
      </c>
      <c r="CL12" s="101" t="s">
        <v>231</v>
      </c>
      <c r="CM12" s="74" t="s">
        <v>231</v>
      </c>
      <c r="CN12" s="74" t="s">
        <v>231</v>
      </c>
      <c r="CO12" s="74" t="s">
        <v>231</v>
      </c>
      <c r="CP12" s="74" t="s">
        <v>231</v>
      </c>
      <c r="CQ12" s="74" t="s">
        <v>231</v>
      </c>
      <c r="CR12" s="101" t="s">
        <v>231</v>
      </c>
      <c r="CS12" s="74" t="s">
        <v>231</v>
      </c>
      <c r="CT12" s="101" t="s">
        <v>231</v>
      </c>
      <c r="CU12" s="74" t="s">
        <v>231</v>
      </c>
      <c r="CV12" s="74" t="s">
        <v>231</v>
      </c>
      <c r="CW12" s="74" t="s">
        <v>231</v>
      </c>
      <c r="CX12" s="74" t="s">
        <v>231</v>
      </c>
      <c r="CY12" s="74" t="s">
        <v>231</v>
      </c>
      <c r="CZ12" s="74" t="s">
        <v>231</v>
      </c>
      <c r="DA12" s="74" t="s">
        <v>231</v>
      </c>
      <c r="DB12" s="74" t="s">
        <v>231</v>
      </c>
      <c r="DC12" s="74" t="s">
        <v>231</v>
      </c>
      <c r="DD12" s="74" t="s">
        <v>231</v>
      </c>
      <c r="DE12" s="74" t="s">
        <v>231</v>
      </c>
      <c r="DF12" s="74" t="s">
        <v>231</v>
      </c>
      <c r="DG12" s="74" t="s">
        <v>231</v>
      </c>
      <c r="DH12" s="74" t="s">
        <v>231</v>
      </c>
      <c r="DI12" s="74" t="s">
        <v>231</v>
      </c>
      <c r="DJ12" s="74" t="s">
        <v>231</v>
      </c>
      <c r="DK12" s="74" t="s">
        <v>231</v>
      </c>
      <c r="DL12" s="74" t="s">
        <v>231</v>
      </c>
      <c r="DM12" s="74" t="s">
        <v>231</v>
      </c>
      <c r="DN12" s="74" t="s">
        <v>231</v>
      </c>
      <c r="DO12" s="74" t="s">
        <v>231</v>
      </c>
      <c r="DP12" s="74" t="s">
        <v>231</v>
      </c>
      <c r="DQ12" s="74" t="s">
        <v>231</v>
      </c>
    </row>
    <row r="13" spans="1:121" ht="18" customHeight="1" x14ac:dyDescent="0.3">
      <c r="A13" s="170"/>
      <c r="B13" s="170"/>
      <c r="C13" s="109"/>
      <c r="D13" s="109"/>
      <c r="E13" s="109"/>
      <c r="F13" s="109"/>
      <c r="G13" s="126"/>
      <c r="H13" s="128"/>
      <c r="I13" s="109"/>
      <c r="J13" s="128"/>
      <c r="K13" s="122"/>
      <c r="L13" s="172"/>
      <c r="M13" s="109"/>
      <c r="N13" s="122"/>
      <c r="O13" s="122"/>
      <c r="P13" s="109"/>
      <c r="Q13" s="122"/>
      <c r="R13" s="122"/>
      <c r="S13" s="66" t="s">
        <v>249</v>
      </c>
      <c r="T13" s="67" t="s">
        <v>227</v>
      </c>
      <c r="U13" s="68">
        <v>109</v>
      </c>
      <c r="V13" s="109"/>
      <c r="W13" s="67" t="s">
        <v>227</v>
      </c>
      <c r="X13" s="122"/>
      <c r="Y13" s="67" t="s">
        <v>227</v>
      </c>
      <c r="Z13" s="109"/>
      <c r="AA13" s="67" t="s">
        <v>227</v>
      </c>
      <c r="AB13" s="122"/>
      <c r="AC13" s="147"/>
      <c r="AD13" s="69">
        <v>396</v>
      </c>
      <c r="AE13" s="136"/>
      <c r="AF13" s="70">
        <v>40.4</v>
      </c>
      <c r="AG13" s="75">
        <v>33.6</v>
      </c>
      <c r="AH13" s="75">
        <v>44.4</v>
      </c>
      <c r="AI13" s="69" t="s">
        <v>227</v>
      </c>
      <c r="AJ13" s="69" t="s">
        <v>227</v>
      </c>
      <c r="AK13" s="69" t="s">
        <v>227</v>
      </c>
      <c r="AL13" s="69" t="s">
        <v>227</v>
      </c>
      <c r="AM13" s="141"/>
      <c r="AN13" s="72">
        <v>109</v>
      </c>
      <c r="AO13" s="143"/>
      <c r="AP13" s="69">
        <v>9</v>
      </c>
      <c r="AQ13" s="69">
        <v>8.9</v>
      </c>
      <c r="AR13" s="69">
        <v>3.1</v>
      </c>
      <c r="AS13" s="72" t="s">
        <v>227</v>
      </c>
      <c r="AT13" s="72" t="s">
        <v>227</v>
      </c>
      <c r="AU13" s="72" t="s">
        <v>227</v>
      </c>
      <c r="AV13" s="72" t="s">
        <v>227</v>
      </c>
      <c r="AW13" s="68" t="s">
        <v>227</v>
      </c>
      <c r="AX13" s="68" t="s">
        <v>227</v>
      </c>
      <c r="AY13" s="68" t="s">
        <v>227</v>
      </c>
      <c r="AZ13" s="68" t="s">
        <v>227</v>
      </c>
      <c r="BA13" s="68" t="s">
        <v>227</v>
      </c>
      <c r="BB13" s="68" t="s">
        <v>227</v>
      </c>
      <c r="BC13" s="68" t="s">
        <v>227</v>
      </c>
      <c r="BD13" s="68" t="s">
        <v>227</v>
      </c>
      <c r="BE13" s="68" t="s">
        <v>227</v>
      </c>
      <c r="BF13" s="68" t="s">
        <v>227</v>
      </c>
      <c r="BG13" s="68" t="s">
        <v>227</v>
      </c>
      <c r="BH13" s="108"/>
      <c r="BI13" s="108"/>
      <c r="BJ13" s="103"/>
      <c r="BK13" s="103"/>
      <c r="BL13" s="103"/>
      <c r="BM13" s="103"/>
      <c r="BN13" s="103"/>
      <c r="BO13" s="103"/>
      <c r="BP13" s="103"/>
      <c r="BQ13" s="103"/>
      <c r="BR13" s="102"/>
      <c r="BS13" s="102"/>
      <c r="BT13" s="102"/>
      <c r="BU13" s="102"/>
      <c r="BV13" s="102"/>
      <c r="BW13" s="102"/>
      <c r="BX13" s="102"/>
      <c r="BY13" s="102"/>
      <c r="BZ13" s="102"/>
      <c r="CA13" s="102"/>
      <c r="CB13" s="102"/>
      <c r="CC13" s="103"/>
      <c r="CD13" s="103"/>
      <c r="CE13" s="103"/>
      <c r="CF13" s="103"/>
      <c r="CG13" s="103"/>
      <c r="CH13" s="104"/>
      <c r="CI13" s="104"/>
      <c r="CJ13" s="104"/>
      <c r="CK13" s="104"/>
      <c r="CL13" s="104"/>
      <c r="CM13" s="74" t="s">
        <v>231</v>
      </c>
      <c r="CN13" s="74" t="s">
        <v>231</v>
      </c>
      <c r="CO13" s="74" t="s">
        <v>231</v>
      </c>
      <c r="CP13" s="74" t="s">
        <v>231</v>
      </c>
      <c r="CQ13" s="74" t="s">
        <v>231</v>
      </c>
      <c r="CR13" s="104"/>
      <c r="CS13" s="74" t="s">
        <v>231</v>
      </c>
      <c r="CT13" s="104"/>
      <c r="CU13" s="74" t="s">
        <v>231</v>
      </c>
      <c r="CV13" s="74" t="s">
        <v>231</v>
      </c>
      <c r="CW13" s="74" t="s">
        <v>231</v>
      </c>
      <c r="CX13" s="74" t="s">
        <v>231</v>
      </c>
      <c r="CY13" s="74" t="s">
        <v>231</v>
      </c>
      <c r="CZ13" s="74" t="s">
        <v>231</v>
      </c>
      <c r="DA13" s="74" t="s">
        <v>231</v>
      </c>
      <c r="DB13" s="74" t="s">
        <v>231</v>
      </c>
      <c r="DC13" s="74" t="s">
        <v>231</v>
      </c>
      <c r="DD13" s="74" t="s">
        <v>231</v>
      </c>
      <c r="DE13" s="74" t="s">
        <v>231</v>
      </c>
      <c r="DF13" s="74" t="s">
        <v>231</v>
      </c>
      <c r="DG13" s="74" t="s">
        <v>231</v>
      </c>
      <c r="DH13" s="74" t="s">
        <v>231</v>
      </c>
      <c r="DI13" s="74" t="s">
        <v>231</v>
      </c>
      <c r="DJ13" s="74" t="s">
        <v>231</v>
      </c>
      <c r="DK13" s="74" t="s">
        <v>231</v>
      </c>
      <c r="DL13" s="74" t="s">
        <v>231</v>
      </c>
      <c r="DM13" s="74" t="s">
        <v>231</v>
      </c>
      <c r="DN13" s="74" t="s">
        <v>231</v>
      </c>
      <c r="DO13" s="74" t="s">
        <v>231</v>
      </c>
      <c r="DP13" s="74" t="s">
        <v>231</v>
      </c>
      <c r="DQ13" s="74" t="s">
        <v>231</v>
      </c>
    </row>
    <row r="14" spans="1:121" ht="18" customHeight="1" x14ac:dyDescent="0.3">
      <c r="A14" s="123">
        <v>37</v>
      </c>
      <c r="B14" s="123" t="s">
        <v>258</v>
      </c>
      <c r="C14" s="105" t="s">
        <v>213</v>
      </c>
      <c r="D14" s="109" t="s">
        <v>690</v>
      </c>
      <c r="E14" s="105" t="s">
        <v>259</v>
      </c>
      <c r="F14" s="109" t="s">
        <v>682</v>
      </c>
      <c r="G14" s="128" t="s">
        <v>260</v>
      </c>
      <c r="H14" s="128" t="s">
        <v>261</v>
      </c>
      <c r="I14" s="109" t="s">
        <v>262</v>
      </c>
      <c r="J14" s="128" t="s">
        <v>263</v>
      </c>
      <c r="K14" s="109" t="s">
        <v>264</v>
      </c>
      <c r="L14" s="139" t="s">
        <v>265</v>
      </c>
      <c r="M14" s="132" t="s">
        <v>221</v>
      </c>
      <c r="N14" s="109" t="s">
        <v>266</v>
      </c>
      <c r="O14" s="109" t="s">
        <v>223</v>
      </c>
      <c r="P14" s="167" t="s">
        <v>267</v>
      </c>
      <c r="Q14" s="105" t="s">
        <v>225</v>
      </c>
      <c r="R14" s="142">
        <v>2</v>
      </c>
      <c r="S14" s="76" t="s">
        <v>268</v>
      </c>
      <c r="T14" s="77" t="s">
        <v>227</v>
      </c>
      <c r="U14" s="68">
        <v>396</v>
      </c>
      <c r="V14" s="109">
        <f>U14+U15</f>
        <v>792</v>
      </c>
      <c r="W14" s="68">
        <v>64</v>
      </c>
      <c r="X14" s="165">
        <f>((W14*U14)+(W15*U15))/V14</f>
        <v>64.5</v>
      </c>
      <c r="Y14" s="68">
        <v>215</v>
      </c>
      <c r="Z14" s="109">
        <f>Y14+Y15</f>
        <v>447</v>
      </c>
      <c r="AA14" s="78">
        <f>165+191</f>
        <v>356</v>
      </c>
      <c r="AB14" s="105">
        <f>AA14+AA15</f>
        <v>717</v>
      </c>
      <c r="AC14" s="116" t="s">
        <v>228</v>
      </c>
      <c r="AD14" s="72">
        <v>396</v>
      </c>
      <c r="AE14" s="105">
        <v>792</v>
      </c>
      <c r="AF14" s="79">
        <v>48.3</v>
      </c>
      <c r="AG14" s="80">
        <v>42.4</v>
      </c>
      <c r="AH14" s="80">
        <v>52.8</v>
      </c>
      <c r="AI14" s="72">
        <v>0.79</v>
      </c>
      <c r="AJ14" s="72">
        <v>0.67</v>
      </c>
      <c r="AK14" s="72">
        <v>0.95</v>
      </c>
      <c r="AL14" s="72">
        <v>4.4999999999999997E-3</v>
      </c>
      <c r="AM14" s="109" t="s">
        <v>229</v>
      </c>
      <c r="AN14" s="68">
        <v>396</v>
      </c>
      <c r="AO14" s="109">
        <v>792</v>
      </c>
      <c r="AP14" s="81">
        <v>26.1</v>
      </c>
      <c r="AQ14" s="68">
        <v>23.2</v>
      </c>
      <c r="AR14" s="68">
        <v>30.3</v>
      </c>
      <c r="AS14" s="82">
        <v>0.66</v>
      </c>
      <c r="AT14" s="82">
        <v>0.55000000000000004</v>
      </c>
      <c r="AU14" s="83">
        <v>0.78</v>
      </c>
      <c r="AV14" s="72" t="s">
        <v>230</v>
      </c>
      <c r="AW14" s="68" t="s">
        <v>227</v>
      </c>
      <c r="AX14" s="68" t="s">
        <v>227</v>
      </c>
      <c r="AY14" s="68" t="s">
        <v>227</v>
      </c>
      <c r="AZ14" s="84">
        <v>70</v>
      </c>
      <c r="BA14" s="68" t="s">
        <v>227</v>
      </c>
      <c r="BB14" s="68" t="s">
        <v>227</v>
      </c>
      <c r="BC14" s="68" t="s">
        <v>227</v>
      </c>
      <c r="BD14" s="79">
        <v>392</v>
      </c>
      <c r="BE14" s="85">
        <f>BD14*87%</f>
        <v>341.04</v>
      </c>
      <c r="BF14" s="72" t="s">
        <v>227</v>
      </c>
      <c r="BG14" s="85">
        <f>BD14*65.3%</f>
        <v>255.976</v>
      </c>
      <c r="BH14" s="107" t="s">
        <v>231</v>
      </c>
      <c r="BI14" s="107" t="s">
        <v>231</v>
      </c>
      <c r="BJ14" s="101" t="s">
        <v>231</v>
      </c>
      <c r="BK14" s="101" t="s">
        <v>231</v>
      </c>
      <c r="BL14" s="101" t="s">
        <v>231</v>
      </c>
      <c r="BM14" s="101" t="s">
        <v>231</v>
      </c>
      <c r="BN14" s="101" t="s">
        <v>231</v>
      </c>
      <c r="BO14" s="101" t="s">
        <v>231</v>
      </c>
      <c r="BP14" s="101" t="s">
        <v>231</v>
      </c>
      <c r="BQ14" s="101" t="s">
        <v>231</v>
      </c>
      <c r="BR14" s="101" t="s">
        <v>231</v>
      </c>
      <c r="BS14" s="101" t="s">
        <v>231</v>
      </c>
      <c r="BT14" s="101" t="s">
        <v>231</v>
      </c>
      <c r="BU14" s="101" t="s">
        <v>231</v>
      </c>
      <c r="BV14" s="101" t="s">
        <v>231</v>
      </c>
      <c r="BW14" s="101" t="s">
        <v>231</v>
      </c>
      <c r="BX14" s="101" t="s">
        <v>231</v>
      </c>
      <c r="BY14" s="101" t="s">
        <v>231</v>
      </c>
      <c r="BZ14" s="101" t="s">
        <v>231</v>
      </c>
      <c r="CA14" s="101" t="s">
        <v>231</v>
      </c>
      <c r="CB14" s="101" t="s">
        <v>231</v>
      </c>
      <c r="CC14" s="101" t="s">
        <v>231</v>
      </c>
      <c r="CD14" s="101" t="s">
        <v>231</v>
      </c>
      <c r="CE14" s="101" t="s">
        <v>231</v>
      </c>
      <c r="CF14" s="101" t="s">
        <v>231</v>
      </c>
      <c r="CG14" s="101" t="s">
        <v>231</v>
      </c>
      <c r="CH14" s="101" t="s">
        <v>231</v>
      </c>
      <c r="CI14" s="101" t="s">
        <v>231</v>
      </c>
      <c r="CJ14" s="101" t="s">
        <v>231</v>
      </c>
      <c r="CK14" s="101" t="s">
        <v>231</v>
      </c>
      <c r="CL14" s="101" t="s">
        <v>231</v>
      </c>
      <c r="CM14" s="74" t="s">
        <v>231</v>
      </c>
      <c r="CN14" s="74" t="s">
        <v>231</v>
      </c>
      <c r="CO14" s="74" t="s">
        <v>231</v>
      </c>
      <c r="CP14" s="74" t="s">
        <v>231</v>
      </c>
      <c r="CQ14" s="74" t="s">
        <v>231</v>
      </c>
      <c r="CR14" s="101" t="s">
        <v>231</v>
      </c>
      <c r="CS14" s="74" t="s">
        <v>231</v>
      </c>
      <c r="CT14" s="101" t="s">
        <v>231</v>
      </c>
      <c r="CU14" s="74" t="s">
        <v>231</v>
      </c>
      <c r="CV14" s="74" t="s">
        <v>231</v>
      </c>
      <c r="CW14" s="74" t="s">
        <v>231</v>
      </c>
      <c r="CX14" s="74" t="s">
        <v>231</v>
      </c>
      <c r="CY14" s="74" t="s">
        <v>231</v>
      </c>
      <c r="CZ14" s="74" t="s">
        <v>231</v>
      </c>
      <c r="DA14" s="74" t="s">
        <v>231</v>
      </c>
      <c r="DB14" s="74" t="s">
        <v>231</v>
      </c>
      <c r="DC14" s="74" t="s">
        <v>231</v>
      </c>
      <c r="DD14" s="74" t="s">
        <v>231</v>
      </c>
      <c r="DE14" s="74" t="s">
        <v>231</v>
      </c>
      <c r="DF14" s="74" t="s">
        <v>231</v>
      </c>
      <c r="DG14" s="74" t="s">
        <v>231</v>
      </c>
      <c r="DH14" s="74" t="s">
        <v>231</v>
      </c>
      <c r="DI14" s="74" t="s">
        <v>231</v>
      </c>
      <c r="DJ14" s="74" t="s">
        <v>231</v>
      </c>
      <c r="DK14" s="74" t="s">
        <v>231</v>
      </c>
      <c r="DL14" s="74" t="s">
        <v>231</v>
      </c>
      <c r="DM14" s="74" t="s">
        <v>231</v>
      </c>
      <c r="DN14" s="74" t="s">
        <v>231</v>
      </c>
      <c r="DO14" s="74" t="s">
        <v>231</v>
      </c>
      <c r="DP14" s="74" t="s">
        <v>231</v>
      </c>
      <c r="DQ14" s="74" t="s">
        <v>231</v>
      </c>
    </row>
    <row r="15" spans="1:121" ht="18" customHeight="1" x14ac:dyDescent="0.3">
      <c r="A15" s="124"/>
      <c r="B15" s="124"/>
      <c r="C15" s="106"/>
      <c r="D15" s="109"/>
      <c r="E15" s="106"/>
      <c r="F15" s="109"/>
      <c r="G15" s="169"/>
      <c r="H15" s="129"/>
      <c r="I15" s="110"/>
      <c r="J15" s="128"/>
      <c r="K15" s="110"/>
      <c r="L15" s="131"/>
      <c r="M15" s="133"/>
      <c r="N15" s="110"/>
      <c r="O15" s="134"/>
      <c r="P15" s="168"/>
      <c r="Q15" s="106"/>
      <c r="R15" s="164"/>
      <c r="S15" s="76" t="s">
        <v>226</v>
      </c>
      <c r="T15" s="77" t="s">
        <v>227</v>
      </c>
      <c r="U15" s="68">
        <v>396</v>
      </c>
      <c r="V15" s="110"/>
      <c r="W15" s="68">
        <v>65</v>
      </c>
      <c r="X15" s="166"/>
      <c r="Y15" s="68">
        <v>232</v>
      </c>
      <c r="Z15" s="110"/>
      <c r="AA15" s="78">
        <f>175+186</f>
        <v>361</v>
      </c>
      <c r="AB15" s="106"/>
      <c r="AC15" s="163"/>
      <c r="AD15" s="72">
        <v>396</v>
      </c>
      <c r="AE15" s="141"/>
      <c r="AF15" s="79">
        <v>40.4</v>
      </c>
      <c r="AG15" s="86">
        <v>33.6</v>
      </c>
      <c r="AH15" s="86">
        <v>44.4</v>
      </c>
      <c r="AI15" s="72" t="s">
        <v>227</v>
      </c>
      <c r="AJ15" s="72" t="s">
        <v>227</v>
      </c>
      <c r="AK15" s="72" t="s">
        <v>227</v>
      </c>
      <c r="AL15" s="72" t="s">
        <v>227</v>
      </c>
      <c r="AM15" s="109"/>
      <c r="AN15" s="68">
        <v>396</v>
      </c>
      <c r="AO15" s="109"/>
      <c r="AP15" s="81">
        <v>16.600000000000001</v>
      </c>
      <c r="AQ15" s="68">
        <v>14.5</v>
      </c>
      <c r="AR15" s="68">
        <v>19.399999999999999</v>
      </c>
      <c r="AS15" s="68" t="s">
        <v>227</v>
      </c>
      <c r="AT15" s="68" t="s">
        <v>227</v>
      </c>
      <c r="AU15" s="78" t="s">
        <v>227</v>
      </c>
      <c r="AV15" s="72" t="s">
        <v>227</v>
      </c>
      <c r="AW15" s="68" t="s">
        <v>227</v>
      </c>
      <c r="AX15" s="68" t="s">
        <v>227</v>
      </c>
      <c r="AY15" s="68" t="s">
        <v>227</v>
      </c>
      <c r="AZ15" s="84">
        <v>20</v>
      </c>
      <c r="BA15" s="68" t="s">
        <v>227</v>
      </c>
      <c r="BB15" s="68" t="s">
        <v>227</v>
      </c>
      <c r="BC15" s="68" t="s">
        <v>227</v>
      </c>
      <c r="BD15" s="79">
        <v>389</v>
      </c>
      <c r="BE15" s="87">
        <f>BD15*83.3%</f>
        <v>324.03699999999998</v>
      </c>
      <c r="BF15" s="72" t="s">
        <v>227</v>
      </c>
      <c r="BG15" s="87">
        <f>BD15*56.8%</f>
        <v>220.95199999999997</v>
      </c>
      <c r="BH15" s="108"/>
      <c r="BI15" s="108"/>
      <c r="BJ15" s="103"/>
      <c r="BK15" s="103"/>
      <c r="BL15" s="103"/>
      <c r="BM15" s="103"/>
      <c r="BN15" s="103"/>
      <c r="BO15" s="103"/>
      <c r="BP15" s="103"/>
      <c r="BQ15" s="103"/>
      <c r="BR15" s="102"/>
      <c r="BS15" s="102"/>
      <c r="BT15" s="102"/>
      <c r="BU15" s="102"/>
      <c r="BV15" s="102"/>
      <c r="BW15" s="102"/>
      <c r="BX15" s="102"/>
      <c r="BY15" s="102"/>
      <c r="BZ15" s="102"/>
      <c r="CA15" s="102"/>
      <c r="CB15" s="102"/>
      <c r="CC15" s="103"/>
      <c r="CD15" s="103"/>
      <c r="CE15" s="103"/>
      <c r="CF15" s="103"/>
      <c r="CG15" s="103"/>
      <c r="CH15" s="104"/>
      <c r="CI15" s="104"/>
      <c r="CJ15" s="104"/>
      <c r="CK15" s="104"/>
      <c r="CL15" s="104"/>
      <c r="CM15" s="74" t="s">
        <v>231</v>
      </c>
      <c r="CN15" s="74" t="s">
        <v>231</v>
      </c>
      <c r="CO15" s="74" t="s">
        <v>231</v>
      </c>
      <c r="CP15" s="74" t="s">
        <v>231</v>
      </c>
      <c r="CQ15" s="74" t="s">
        <v>231</v>
      </c>
      <c r="CR15" s="104"/>
      <c r="CS15" s="74" t="s">
        <v>231</v>
      </c>
      <c r="CT15" s="104"/>
      <c r="CU15" s="74" t="s">
        <v>231</v>
      </c>
      <c r="CV15" s="74" t="s">
        <v>231</v>
      </c>
      <c r="CW15" s="74" t="s">
        <v>231</v>
      </c>
      <c r="CX15" s="74" t="s">
        <v>231</v>
      </c>
      <c r="CY15" s="74" t="s">
        <v>231</v>
      </c>
      <c r="CZ15" s="74" t="s">
        <v>231</v>
      </c>
      <c r="DA15" s="74" t="s">
        <v>231</v>
      </c>
      <c r="DB15" s="74" t="s">
        <v>231</v>
      </c>
      <c r="DC15" s="74" t="s">
        <v>231</v>
      </c>
      <c r="DD15" s="74" t="s">
        <v>231</v>
      </c>
      <c r="DE15" s="74" t="s">
        <v>231</v>
      </c>
      <c r="DF15" s="74" t="s">
        <v>231</v>
      </c>
      <c r="DG15" s="74" t="s">
        <v>231</v>
      </c>
      <c r="DH15" s="74" t="s">
        <v>231</v>
      </c>
      <c r="DI15" s="74" t="s">
        <v>231</v>
      </c>
      <c r="DJ15" s="74" t="s">
        <v>231</v>
      </c>
      <c r="DK15" s="74" t="s">
        <v>231</v>
      </c>
      <c r="DL15" s="74" t="s">
        <v>231</v>
      </c>
      <c r="DM15" s="74" t="s">
        <v>231</v>
      </c>
      <c r="DN15" s="74" t="s">
        <v>231</v>
      </c>
      <c r="DO15" s="74" t="s">
        <v>231</v>
      </c>
      <c r="DP15" s="74" t="s">
        <v>231</v>
      </c>
      <c r="DQ15" s="74" t="s">
        <v>231</v>
      </c>
    </row>
    <row r="16" spans="1:121" ht="18" customHeight="1" x14ac:dyDescent="0.3">
      <c r="A16" s="123">
        <v>41</v>
      </c>
      <c r="B16" s="123" t="s">
        <v>269</v>
      </c>
      <c r="C16" s="105" t="s">
        <v>213</v>
      </c>
      <c r="D16" s="109" t="s">
        <v>690</v>
      </c>
      <c r="E16" s="137" t="s">
        <v>270</v>
      </c>
      <c r="F16" s="109" t="s">
        <v>682</v>
      </c>
      <c r="G16" s="126" t="s">
        <v>271</v>
      </c>
      <c r="H16" s="128" t="s">
        <v>272</v>
      </c>
      <c r="I16" s="109" t="s">
        <v>273</v>
      </c>
      <c r="J16" s="128" t="s">
        <v>274</v>
      </c>
      <c r="K16" s="122" t="s">
        <v>275</v>
      </c>
      <c r="L16" s="139" t="s">
        <v>276</v>
      </c>
      <c r="M16" s="132" t="s">
        <v>221</v>
      </c>
      <c r="N16" s="122" t="s">
        <v>277</v>
      </c>
      <c r="O16" s="161" t="s">
        <v>278</v>
      </c>
      <c r="P16" s="116" t="s">
        <v>279</v>
      </c>
      <c r="Q16" s="105" t="s">
        <v>225</v>
      </c>
      <c r="R16" s="118">
        <v>2</v>
      </c>
      <c r="S16" s="66" t="s">
        <v>280</v>
      </c>
      <c r="T16" s="77" t="s">
        <v>227</v>
      </c>
      <c r="U16" s="68">
        <v>224</v>
      </c>
      <c r="V16" s="109">
        <f>U16+U17</f>
        <v>441</v>
      </c>
      <c r="W16" s="88" t="s">
        <v>227</v>
      </c>
      <c r="X16" s="109" t="s">
        <v>227</v>
      </c>
      <c r="Y16" s="67" t="s">
        <v>227</v>
      </c>
      <c r="Z16" s="122" t="s">
        <v>227</v>
      </c>
      <c r="AA16" s="78" t="s">
        <v>227</v>
      </c>
      <c r="AB16" s="105" t="s">
        <v>227</v>
      </c>
      <c r="AC16" s="112" t="s">
        <v>228</v>
      </c>
      <c r="AD16" s="69">
        <v>396</v>
      </c>
      <c r="AE16" s="135">
        <v>792</v>
      </c>
      <c r="AF16" s="70">
        <v>48.3</v>
      </c>
      <c r="AG16" s="71">
        <v>42.4</v>
      </c>
      <c r="AH16" s="71">
        <v>52.8</v>
      </c>
      <c r="AI16" s="69">
        <v>0.79</v>
      </c>
      <c r="AJ16" s="69">
        <v>0.67</v>
      </c>
      <c r="AK16" s="69">
        <v>0.95</v>
      </c>
      <c r="AL16" s="69">
        <v>4.4999999999999997E-3</v>
      </c>
      <c r="AM16" s="114" t="s">
        <v>229</v>
      </c>
      <c r="AN16" s="72">
        <v>224</v>
      </c>
      <c r="AO16" s="105">
        <v>441</v>
      </c>
      <c r="AP16" s="72">
        <v>20.6</v>
      </c>
      <c r="AQ16" s="69">
        <v>20.5</v>
      </c>
      <c r="AR16" s="69">
        <v>20.7</v>
      </c>
      <c r="AS16" s="72">
        <v>0.83</v>
      </c>
      <c r="AT16" s="72">
        <v>0.62</v>
      </c>
      <c r="AU16" s="72">
        <v>1.18</v>
      </c>
      <c r="AV16" s="72" t="s">
        <v>227</v>
      </c>
      <c r="AW16" s="68" t="s">
        <v>227</v>
      </c>
      <c r="AX16" s="68" t="s">
        <v>227</v>
      </c>
      <c r="AY16" s="68" t="s">
        <v>227</v>
      </c>
      <c r="AZ16" s="89" t="s">
        <v>227</v>
      </c>
      <c r="BA16" s="68" t="s">
        <v>227</v>
      </c>
      <c r="BB16" s="68" t="s">
        <v>227</v>
      </c>
      <c r="BC16" s="68" t="s">
        <v>227</v>
      </c>
      <c r="BD16" s="79" t="s">
        <v>227</v>
      </c>
      <c r="BE16" s="72" t="s">
        <v>227</v>
      </c>
      <c r="BF16" s="72" t="s">
        <v>227</v>
      </c>
      <c r="BG16" s="72" t="s">
        <v>227</v>
      </c>
      <c r="BH16" s="107" t="s">
        <v>231</v>
      </c>
      <c r="BI16" s="107" t="s">
        <v>231</v>
      </c>
      <c r="BJ16" s="101" t="s">
        <v>231</v>
      </c>
      <c r="BK16" s="101" t="s">
        <v>231</v>
      </c>
      <c r="BL16" s="101" t="s">
        <v>231</v>
      </c>
      <c r="BM16" s="101" t="s">
        <v>231</v>
      </c>
      <c r="BN16" s="101" t="s">
        <v>231</v>
      </c>
      <c r="BO16" s="101" t="s">
        <v>231</v>
      </c>
      <c r="BP16" s="101" t="s">
        <v>231</v>
      </c>
      <c r="BQ16" s="101" t="s">
        <v>231</v>
      </c>
      <c r="BR16" s="101" t="s">
        <v>231</v>
      </c>
      <c r="BS16" s="101" t="s">
        <v>231</v>
      </c>
      <c r="BT16" s="101" t="s">
        <v>231</v>
      </c>
      <c r="BU16" s="101" t="s">
        <v>231</v>
      </c>
      <c r="BV16" s="101" t="s">
        <v>231</v>
      </c>
      <c r="BW16" s="101" t="s">
        <v>231</v>
      </c>
      <c r="BX16" s="101" t="s">
        <v>231</v>
      </c>
      <c r="BY16" s="101" t="s">
        <v>231</v>
      </c>
      <c r="BZ16" s="101" t="s">
        <v>231</v>
      </c>
      <c r="CA16" s="101" t="s">
        <v>231</v>
      </c>
      <c r="CB16" s="101" t="s">
        <v>231</v>
      </c>
      <c r="CC16" s="101" t="s">
        <v>231</v>
      </c>
      <c r="CD16" s="101" t="s">
        <v>231</v>
      </c>
      <c r="CE16" s="101" t="s">
        <v>231</v>
      </c>
      <c r="CF16" s="101" t="s">
        <v>231</v>
      </c>
      <c r="CG16" s="101" t="s">
        <v>231</v>
      </c>
      <c r="CH16" s="101" t="s">
        <v>231</v>
      </c>
      <c r="CI16" s="101" t="s">
        <v>231</v>
      </c>
      <c r="CJ16" s="101" t="s">
        <v>231</v>
      </c>
      <c r="CK16" s="101" t="s">
        <v>231</v>
      </c>
      <c r="CL16" s="101" t="s">
        <v>231</v>
      </c>
      <c r="CM16" s="74" t="s">
        <v>231</v>
      </c>
      <c r="CN16" s="74" t="s">
        <v>231</v>
      </c>
      <c r="CO16" s="74" t="s">
        <v>231</v>
      </c>
      <c r="CP16" s="74" t="s">
        <v>231</v>
      </c>
      <c r="CQ16" s="74" t="s">
        <v>231</v>
      </c>
      <c r="CR16" s="101" t="s">
        <v>231</v>
      </c>
      <c r="CS16" s="74" t="s">
        <v>231</v>
      </c>
      <c r="CT16" s="101" t="s">
        <v>231</v>
      </c>
      <c r="CU16" s="74" t="s">
        <v>231</v>
      </c>
      <c r="CV16" s="74" t="s">
        <v>231</v>
      </c>
      <c r="CW16" s="74" t="s">
        <v>231</v>
      </c>
      <c r="CX16" s="74" t="s">
        <v>231</v>
      </c>
      <c r="CY16" s="74" t="s">
        <v>231</v>
      </c>
      <c r="CZ16" s="74" t="s">
        <v>231</v>
      </c>
      <c r="DA16" s="74" t="s">
        <v>231</v>
      </c>
      <c r="DB16" s="74" t="s">
        <v>231</v>
      </c>
      <c r="DC16" s="74" t="s">
        <v>231</v>
      </c>
      <c r="DD16" s="74" t="s">
        <v>231</v>
      </c>
      <c r="DE16" s="74" t="s">
        <v>231</v>
      </c>
      <c r="DF16" s="74" t="s">
        <v>231</v>
      </c>
      <c r="DG16" s="74" t="s">
        <v>231</v>
      </c>
      <c r="DH16" s="74" t="s">
        <v>231</v>
      </c>
      <c r="DI16" s="74" t="s">
        <v>231</v>
      </c>
      <c r="DJ16" s="74" t="s">
        <v>231</v>
      </c>
      <c r="DK16" s="74" t="s">
        <v>231</v>
      </c>
      <c r="DL16" s="74" t="s">
        <v>231</v>
      </c>
      <c r="DM16" s="74" t="s">
        <v>231</v>
      </c>
      <c r="DN16" s="74" t="s">
        <v>231</v>
      </c>
      <c r="DO16" s="74" t="s">
        <v>231</v>
      </c>
      <c r="DP16" s="74" t="s">
        <v>231</v>
      </c>
      <c r="DQ16" s="74" t="s">
        <v>231</v>
      </c>
    </row>
    <row r="17" spans="1:121" ht="18" customHeight="1" x14ac:dyDescent="0.3">
      <c r="A17" s="124"/>
      <c r="B17" s="124"/>
      <c r="C17" s="106"/>
      <c r="D17" s="109"/>
      <c r="E17" s="138"/>
      <c r="F17" s="109"/>
      <c r="G17" s="127"/>
      <c r="H17" s="129"/>
      <c r="I17" s="110"/>
      <c r="J17" s="128"/>
      <c r="K17" s="121"/>
      <c r="L17" s="131"/>
      <c r="M17" s="133"/>
      <c r="N17" s="121"/>
      <c r="O17" s="162"/>
      <c r="P17" s="159"/>
      <c r="Q17" s="106"/>
      <c r="R17" s="160"/>
      <c r="S17" s="66" t="s">
        <v>226</v>
      </c>
      <c r="T17" s="77" t="s">
        <v>227</v>
      </c>
      <c r="U17" s="68">
        <v>217</v>
      </c>
      <c r="V17" s="110"/>
      <c r="W17" s="88" t="s">
        <v>227</v>
      </c>
      <c r="X17" s="110"/>
      <c r="Y17" s="67" t="s">
        <v>227</v>
      </c>
      <c r="Z17" s="121"/>
      <c r="AA17" s="78" t="s">
        <v>227</v>
      </c>
      <c r="AB17" s="106"/>
      <c r="AC17" s="113"/>
      <c r="AD17" s="69">
        <v>396</v>
      </c>
      <c r="AE17" s="136"/>
      <c r="AF17" s="70">
        <v>40.4</v>
      </c>
      <c r="AG17" s="75">
        <v>33.6</v>
      </c>
      <c r="AH17" s="75">
        <v>44.4</v>
      </c>
      <c r="AI17" s="69" t="s">
        <v>227</v>
      </c>
      <c r="AJ17" s="69" t="s">
        <v>227</v>
      </c>
      <c r="AK17" s="69" t="s">
        <v>227</v>
      </c>
      <c r="AL17" s="69" t="s">
        <v>227</v>
      </c>
      <c r="AM17" s="115"/>
      <c r="AN17" s="72">
        <v>217</v>
      </c>
      <c r="AO17" s="106"/>
      <c r="AP17" s="72">
        <v>15.9</v>
      </c>
      <c r="AQ17" s="69">
        <v>15.8</v>
      </c>
      <c r="AR17" s="69">
        <v>15.96</v>
      </c>
      <c r="AS17" s="72" t="s">
        <v>227</v>
      </c>
      <c r="AT17" s="72" t="s">
        <v>227</v>
      </c>
      <c r="AU17" s="72" t="s">
        <v>227</v>
      </c>
      <c r="AV17" s="72" t="s">
        <v>227</v>
      </c>
      <c r="AW17" s="68" t="s">
        <v>227</v>
      </c>
      <c r="AX17" s="68" t="s">
        <v>227</v>
      </c>
      <c r="AY17" s="68" t="s">
        <v>227</v>
      </c>
      <c r="AZ17" s="89" t="s">
        <v>227</v>
      </c>
      <c r="BA17" s="68" t="s">
        <v>227</v>
      </c>
      <c r="BB17" s="68" t="s">
        <v>227</v>
      </c>
      <c r="BC17" s="68" t="s">
        <v>227</v>
      </c>
      <c r="BD17" s="79" t="s">
        <v>227</v>
      </c>
      <c r="BE17" s="72" t="s">
        <v>227</v>
      </c>
      <c r="BF17" s="72" t="s">
        <v>227</v>
      </c>
      <c r="BG17" s="72" t="s">
        <v>227</v>
      </c>
      <c r="BH17" s="108"/>
      <c r="BI17" s="108"/>
      <c r="BJ17" s="103"/>
      <c r="BK17" s="103"/>
      <c r="BL17" s="103"/>
      <c r="BM17" s="103"/>
      <c r="BN17" s="103"/>
      <c r="BO17" s="103"/>
      <c r="BP17" s="103"/>
      <c r="BQ17" s="103"/>
      <c r="BR17" s="102"/>
      <c r="BS17" s="102"/>
      <c r="BT17" s="102"/>
      <c r="BU17" s="102"/>
      <c r="BV17" s="102"/>
      <c r="BW17" s="102"/>
      <c r="BX17" s="102"/>
      <c r="BY17" s="102"/>
      <c r="BZ17" s="102"/>
      <c r="CA17" s="102"/>
      <c r="CB17" s="102"/>
      <c r="CC17" s="103"/>
      <c r="CD17" s="103"/>
      <c r="CE17" s="103"/>
      <c r="CF17" s="103"/>
      <c r="CG17" s="103"/>
      <c r="CH17" s="104"/>
      <c r="CI17" s="104"/>
      <c r="CJ17" s="104"/>
      <c r="CK17" s="104"/>
      <c r="CL17" s="104"/>
      <c r="CM17" s="74" t="s">
        <v>231</v>
      </c>
      <c r="CN17" s="74" t="s">
        <v>231</v>
      </c>
      <c r="CO17" s="74" t="s">
        <v>231</v>
      </c>
      <c r="CP17" s="74" t="s">
        <v>231</v>
      </c>
      <c r="CQ17" s="74" t="s">
        <v>231</v>
      </c>
      <c r="CR17" s="104"/>
      <c r="CS17" s="74" t="s">
        <v>231</v>
      </c>
      <c r="CT17" s="104"/>
      <c r="CU17" s="74" t="s">
        <v>231</v>
      </c>
      <c r="CV17" s="74" t="s">
        <v>231</v>
      </c>
      <c r="CW17" s="74" t="s">
        <v>231</v>
      </c>
      <c r="CX17" s="74" t="s">
        <v>231</v>
      </c>
      <c r="CY17" s="74" t="s">
        <v>231</v>
      </c>
      <c r="CZ17" s="74" t="s">
        <v>231</v>
      </c>
      <c r="DA17" s="74" t="s">
        <v>231</v>
      </c>
      <c r="DB17" s="74" t="s">
        <v>231</v>
      </c>
      <c r="DC17" s="74" t="s">
        <v>231</v>
      </c>
      <c r="DD17" s="74" t="s">
        <v>231</v>
      </c>
      <c r="DE17" s="74" t="s">
        <v>231</v>
      </c>
      <c r="DF17" s="74" t="s">
        <v>231</v>
      </c>
      <c r="DG17" s="74" t="s">
        <v>231</v>
      </c>
      <c r="DH17" s="74" t="s">
        <v>231</v>
      </c>
      <c r="DI17" s="74" t="s">
        <v>231</v>
      </c>
      <c r="DJ17" s="74" t="s">
        <v>231</v>
      </c>
      <c r="DK17" s="74" t="s">
        <v>231</v>
      </c>
      <c r="DL17" s="74" t="s">
        <v>231</v>
      </c>
      <c r="DM17" s="74" t="s">
        <v>231</v>
      </c>
      <c r="DN17" s="74" t="s">
        <v>231</v>
      </c>
      <c r="DO17" s="74" t="s">
        <v>231</v>
      </c>
      <c r="DP17" s="74" t="s">
        <v>231</v>
      </c>
      <c r="DQ17" s="74" t="s">
        <v>231</v>
      </c>
    </row>
    <row r="18" spans="1:121" ht="18" customHeight="1" x14ac:dyDescent="0.3">
      <c r="A18" s="123">
        <v>43</v>
      </c>
      <c r="B18" s="123" t="s">
        <v>281</v>
      </c>
      <c r="C18" s="105" t="s">
        <v>213</v>
      </c>
      <c r="D18" s="109" t="s">
        <v>690</v>
      </c>
      <c r="E18" s="137" t="s">
        <v>282</v>
      </c>
      <c r="F18" s="109" t="s">
        <v>682</v>
      </c>
      <c r="G18" s="153" t="s">
        <v>283</v>
      </c>
      <c r="H18" s="155" t="s">
        <v>284</v>
      </c>
      <c r="I18" s="114" t="s">
        <v>285</v>
      </c>
      <c r="J18" s="155" t="s">
        <v>286</v>
      </c>
      <c r="K18" s="148" t="s">
        <v>287</v>
      </c>
      <c r="L18" s="139" t="s">
        <v>288</v>
      </c>
      <c r="M18" s="158" t="s">
        <v>221</v>
      </c>
      <c r="N18" s="148" t="s">
        <v>289</v>
      </c>
      <c r="O18" s="148" t="s">
        <v>278</v>
      </c>
      <c r="P18" s="114" t="s">
        <v>290</v>
      </c>
      <c r="Q18" s="107" t="s">
        <v>225</v>
      </c>
      <c r="R18" s="149">
        <v>2</v>
      </c>
      <c r="S18" s="66" t="s">
        <v>291</v>
      </c>
      <c r="T18" s="90" t="s">
        <v>227</v>
      </c>
      <c r="U18" s="68">
        <v>321</v>
      </c>
      <c r="V18" s="151">
        <f>U18+U19</f>
        <v>646</v>
      </c>
      <c r="W18" s="80">
        <v>67</v>
      </c>
      <c r="X18" s="144">
        <v>67</v>
      </c>
      <c r="Y18" s="68">
        <v>192</v>
      </c>
      <c r="Z18" s="114">
        <f t="shared" ref="Z18" si="0">Y18+Y19</f>
        <v>385</v>
      </c>
      <c r="AA18" s="91">
        <f>159+138</f>
        <v>297</v>
      </c>
      <c r="AB18" s="118">
        <f>AA18+AA19</f>
        <v>588</v>
      </c>
      <c r="AC18" s="146" t="s">
        <v>228</v>
      </c>
      <c r="AD18" s="68">
        <v>321</v>
      </c>
      <c r="AE18" s="114">
        <v>646</v>
      </c>
      <c r="AF18" s="81">
        <v>48.3</v>
      </c>
      <c r="AG18" s="68">
        <v>40.299999999999997</v>
      </c>
      <c r="AH18" s="68">
        <v>54.4</v>
      </c>
      <c r="AI18" s="68">
        <v>0.78</v>
      </c>
      <c r="AJ18" s="68">
        <v>0.63</v>
      </c>
      <c r="AK18" s="68">
        <v>0.96</v>
      </c>
      <c r="AL18" s="68" t="s">
        <v>227</v>
      </c>
      <c r="AM18" s="140" t="s">
        <v>229</v>
      </c>
      <c r="AN18" s="72">
        <v>321</v>
      </c>
      <c r="AO18" s="142">
        <v>646</v>
      </c>
      <c r="AP18" s="79">
        <v>19.399999999999999</v>
      </c>
      <c r="AQ18" s="72">
        <v>16.600000000000001</v>
      </c>
      <c r="AR18" s="72">
        <v>22.3</v>
      </c>
      <c r="AS18" s="72">
        <v>0.71</v>
      </c>
      <c r="AT18" s="72">
        <v>0.59</v>
      </c>
      <c r="AU18" s="72">
        <v>0.86</v>
      </c>
      <c r="AV18" s="72">
        <v>4.0000000000000002E-4</v>
      </c>
      <c r="AW18" s="68" t="s">
        <v>227</v>
      </c>
      <c r="AX18" s="68" t="s">
        <v>227</v>
      </c>
      <c r="AY18" s="68" t="s">
        <v>227</v>
      </c>
      <c r="AZ18" s="89">
        <v>16</v>
      </c>
      <c r="BA18" s="68" t="s">
        <v>227</v>
      </c>
      <c r="BB18" s="68" t="s">
        <v>227</v>
      </c>
      <c r="BC18" s="68" t="s">
        <v>227</v>
      </c>
      <c r="BD18" s="79">
        <v>318</v>
      </c>
      <c r="BE18" s="72">
        <v>246</v>
      </c>
      <c r="BF18" s="72" t="s">
        <v>227</v>
      </c>
      <c r="BG18" s="72" t="s">
        <v>227</v>
      </c>
      <c r="BH18" s="101" t="s">
        <v>231</v>
      </c>
      <c r="BI18" s="101" t="s">
        <v>231</v>
      </c>
      <c r="BJ18" s="101" t="s">
        <v>231</v>
      </c>
      <c r="BK18" s="101" t="s">
        <v>231</v>
      </c>
      <c r="BL18" s="101" t="s">
        <v>231</v>
      </c>
      <c r="BM18" s="101" t="s">
        <v>231</v>
      </c>
      <c r="BN18" s="101" t="s">
        <v>231</v>
      </c>
      <c r="BO18" s="101" t="s">
        <v>231</v>
      </c>
      <c r="BP18" s="101" t="s">
        <v>231</v>
      </c>
      <c r="BQ18" s="101" t="s">
        <v>231</v>
      </c>
      <c r="BR18" s="101" t="s">
        <v>231</v>
      </c>
      <c r="BS18" s="101" t="s">
        <v>231</v>
      </c>
      <c r="BT18" s="101" t="s">
        <v>231</v>
      </c>
      <c r="BU18" s="101" t="s">
        <v>231</v>
      </c>
      <c r="BV18" s="101" t="s">
        <v>231</v>
      </c>
      <c r="BW18" s="101" t="s">
        <v>231</v>
      </c>
      <c r="BX18" s="101" t="s">
        <v>231</v>
      </c>
      <c r="BY18" s="101" t="s">
        <v>231</v>
      </c>
      <c r="BZ18" s="101" t="s">
        <v>231</v>
      </c>
      <c r="CA18" s="101" t="s">
        <v>231</v>
      </c>
      <c r="CB18" s="101" t="s">
        <v>231</v>
      </c>
      <c r="CC18" s="101" t="s">
        <v>231</v>
      </c>
      <c r="CD18" s="101" t="s">
        <v>231</v>
      </c>
      <c r="CE18" s="101" t="s">
        <v>231</v>
      </c>
      <c r="CF18" s="101" t="s">
        <v>231</v>
      </c>
      <c r="CG18" s="101" t="s">
        <v>231</v>
      </c>
      <c r="CH18" s="101" t="s">
        <v>231</v>
      </c>
      <c r="CI18" s="101" t="s">
        <v>231</v>
      </c>
      <c r="CJ18" s="101" t="s">
        <v>231</v>
      </c>
      <c r="CK18" s="101" t="s">
        <v>231</v>
      </c>
      <c r="CL18" s="101" t="s">
        <v>231</v>
      </c>
      <c r="CM18" s="74" t="s">
        <v>231</v>
      </c>
      <c r="CN18" s="74" t="s">
        <v>231</v>
      </c>
      <c r="CO18" s="74" t="s">
        <v>231</v>
      </c>
      <c r="CP18" s="74" t="s">
        <v>231</v>
      </c>
      <c r="CQ18" s="74" t="s">
        <v>231</v>
      </c>
      <c r="CR18" s="101" t="s">
        <v>231</v>
      </c>
      <c r="CS18" s="74" t="s">
        <v>231</v>
      </c>
      <c r="CT18" s="101" t="s">
        <v>231</v>
      </c>
      <c r="CU18" s="74" t="s">
        <v>231</v>
      </c>
      <c r="CV18" s="74" t="s">
        <v>231</v>
      </c>
      <c r="CW18" s="74" t="s">
        <v>231</v>
      </c>
      <c r="CX18" s="74" t="s">
        <v>231</v>
      </c>
      <c r="CY18" s="74" t="s">
        <v>231</v>
      </c>
      <c r="CZ18" s="74" t="s">
        <v>231</v>
      </c>
      <c r="DA18" s="74" t="s">
        <v>231</v>
      </c>
      <c r="DB18" s="74" t="s">
        <v>231</v>
      </c>
      <c r="DC18" s="74" t="s">
        <v>231</v>
      </c>
      <c r="DD18" s="74" t="s">
        <v>231</v>
      </c>
      <c r="DE18" s="74" t="s">
        <v>231</v>
      </c>
      <c r="DF18" s="74" t="s">
        <v>231</v>
      </c>
      <c r="DG18" s="74" t="s">
        <v>231</v>
      </c>
      <c r="DH18" s="74" t="s">
        <v>231</v>
      </c>
      <c r="DI18" s="74" t="s">
        <v>231</v>
      </c>
      <c r="DJ18" s="74" t="s">
        <v>231</v>
      </c>
      <c r="DK18" s="74" t="s">
        <v>231</v>
      </c>
      <c r="DL18" s="74" t="s">
        <v>231</v>
      </c>
      <c r="DM18" s="74" t="s">
        <v>231</v>
      </c>
      <c r="DN18" s="74" t="s">
        <v>231</v>
      </c>
      <c r="DO18" s="74" t="s">
        <v>231</v>
      </c>
      <c r="DP18" s="74" t="s">
        <v>231</v>
      </c>
      <c r="DQ18" s="74" t="s">
        <v>231</v>
      </c>
    </row>
    <row r="19" spans="1:121" ht="18" customHeight="1" x14ac:dyDescent="0.3">
      <c r="A19" s="124"/>
      <c r="B19" s="124"/>
      <c r="C19" s="141"/>
      <c r="D19" s="109"/>
      <c r="E19" s="138"/>
      <c r="F19" s="109"/>
      <c r="G19" s="154"/>
      <c r="H19" s="156"/>
      <c r="I19" s="115"/>
      <c r="J19" s="156"/>
      <c r="K19" s="147"/>
      <c r="L19" s="157"/>
      <c r="M19" s="115"/>
      <c r="N19" s="147"/>
      <c r="O19" s="147"/>
      <c r="P19" s="115"/>
      <c r="Q19" s="108"/>
      <c r="R19" s="150"/>
      <c r="S19" s="66" t="s">
        <v>226</v>
      </c>
      <c r="T19" s="90" t="s">
        <v>227</v>
      </c>
      <c r="U19" s="68">
        <v>325</v>
      </c>
      <c r="V19" s="152"/>
      <c r="W19" s="86">
        <v>66</v>
      </c>
      <c r="X19" s="145"/>
      <c r="Y19" s="68">
        <v>193</v>
      </c>
      <c r="Z19" s="115"/>
      <c r="AA19" s="91">
        <f>145+146</f>
        <v>291</v>
      </c>
      <c r="AB19" s="119"/>
      <c r="AC19" s="147"/>
      <c r="AD19" s="68">
        <v>325</v>
      </c>
      <c r="AE19" s="115"/>
      <c r="AF19" s="81">
        <v>39.6</v>
      </c>
      <c r="AG19" s="68">
        <v>33.299999999999997</v>
      </c>
      <c r="AH19" s="68">
        <v>45.4</v>
      </c>
      <c r="AI19" s="68" t="s">
        <v>227</v>
      </c>
      <c r="AJ19" s="68" t="s">
        <v>227</v>
      </c>
      <c r="AK19" s="68" t="s">
        <v>227</v>
      </c>
      <c r="AL19" s="68" t="s">
        <v>227</v>
      </c>
      <c r="AM19" s="141"/>
      <c r="AN19" s="72">
        <v>325</v>
      </c>
      <c r="AO19" s="143"/>
      <c r="AP19" s="79">
        <v>14.9</v>
      </c>
      <c r="AQ19" s="72">
        <v>12.1</v>
      </c>
      <c r="AR19" s="72">
        <v>17.3</v>
      </c>
      <c r="AS19" s="72" t="s">
        <v>227</v>
      </c>
      <c r="AT19" s="72" t="s">
        <v>227</v>
      </c>
      <c r="AU19" s="72" t="s">
        <v>227</v>
      </c>
      <c r="AV19" s="72" t="s">
        <v>227</v>
      </c>
      <c r="AW19" s="68" t="s">
        <v>227</v>
      </c>
      <c r="AX19" s="68" t="s">
        <v>227</v>
      </c>
      <c r="AY19" s="68" t="s">
        <v>227</v>
      </c>
      <c r="AZ19" s="89">
        <v>30</v>
      </c>
      <c r="BA19" s="68" t="s">
        <v>227</v>
      </c>
      <c r="BB19" s="68" t="s">
        <v>227</v>
      </c>
      <c r="BC19" s="68" t="s">
        <v>227</v>
      </c>
      <c r="BD19" s="79">
        <v>319</v>
      </c>
      <c r="BE19" s="72">
        <v>216</v>
      </c>
      <c r="BF19" s="72" t="s">
        <v>227</v>
      </c>
      <c r="BG19" s="72" t="s">
        <v>227</v>
      </c>
      <c r="BH19" s="102"/>
      <c r="BI19" s="102"/>
      <c r="BJ19" s="102"/>
      <c r="BK19" s="102"/>
      <c r="BL19" s="102"/>
      <c r="BM19" s="102"/>
      <c r="BN19" s="102"/>
      <c r="BO19" s="102"/>
      <c r="BP19" s="102"/>
      <c r="BQ19" s="102"/>
      <c r="BR19" s="102"/>
      <c r="BS19" s="102"/>
      <c r="BT19" s="102"/>
      <c r="BU19" s="102"/>
      <c r="BV19" s="102"/>
      <c r="BW19" s="102"/>
      <c r="BX19" s="102"/>
      <c r="BY19" s="102"/>
      <c r="BZ19" s="102"/>
      <c r="CA19" s="102"/>
      <c r="CB19" s="102"/>
      <c r="CC19" s="102"/>
      <c r="CD19" s="102"/>
      <c r="CE19" s="102"/>
      <c r="CF19" s="102"/>
      <c r="CG19" s="102"/>
      <c r="CH19" s="102"/>
      <c r="CI19" s="102"/>
      <c r="CJ19" s="102"/>
      <c r="CK19" s="102"/>
      <c r="CL19" s="102"/>
      <c r="CM19" s="74" t="s">
        <v>231</v>
      </c>
      <c r="CN19" s="74" t="s">
        <v>231</v>
      </c>
      <c r="CO19" s="74" t="s">
        <v>231</v>
      </c>
      <c r="CP19" s="74" t="s">
        <v>231</v>
      </c>
      <c r="CQ19" s="74" t="s">
        <v>231</v>
      </c>
      <c r="CR19" s="102"/>
      <c r="CS19" s="74" t="s">
        <v>231</v>
      </c>
      <c r="CT19" s="102"/>
      <c r="CU19" s="74" t="s">
        <v>231</v>
      </c>
      <c r="CV19" s="74" t="s">
        <v>231</v>
      </c>
      <c r="CW19" s="74" t="s">
        <v>231</v>
      </c>
      <c r="CX19" s="74" t="s">
        <v>231</v>
      </c>
      <c r="CY19" s="74" t="s">
        <v>231</v>
      </c>
      <c r="CZ19" s="74" t="s">
        <v>231</v>
      </c>
      <c r="DA19" s="74" t="s">
        <v>231</v>
      </c>
      <c r="DB19" s="74" t="s">
        <v>231</v>
      </c>
      <c r="DC19" s="74" t="s">
        <v>231</v>
      </c>
      <c r="DD19" s="74" t="s">
        <v>231</v>
      </c>
      <c r="DE19" s="74" t="s">
        <v>231</v>
      </c>
      <c r="DF19" s="74" t="s">
        <v>231</v>
      </c>
      <c r="DG19" s="74" t="s">
        <v>231</v>
      </c>
      <c r="DH19" s="74" t="s">
        <v>231</v>
      </c>
      <c r="DI19" s="74" t="s">
        <v>231</v>
      </c>
      <c r="DJ19" s="74" t="s">
        <v>231</v>
      </c>
      <c r="DK19" s="74" t="s">
        <v>231</v>
      </c>
      <c r="DL19" s="74" t="s">
        <v>231</v>
      </c>
      <c r="DM19" s="74" t="s">
        <v>231</v>
      </c>
      <c r="DN19" s="74" t="s">
        <v>231</v>
      </c>
      <c r="DO19" s="74" t="s">
        <v>231</v>
      </c>
      <c r="DP19" s="74" t="s">
        <v>231</v>
      </c>
      <c r="DQ19" s="74" t="s">
        <v>231</v>
      </c>
    </row>
    <row r="20" spans="1:121" ht="18" customHeight="1" x14ac:dyDescent="0.3">
      <c r="A20" s="123">
        <v>45</v>
      </c>
      <c r="B20" s="123" t="s">
        <v>292</v>
      </c>
      <c r="C20" s="105" t="s">
        <v>213</v>
      </c>
      <c r="D20" s="109" t="s">
        <v>690</v>
      </c>
      <c r="E20" s="137" t="s">
        <v>293</v>
      </c>
      <c r="F20" s="109" t="s">
        <v>682</v>
      </c>
      <c r="G20" s="126" t="s">
        <v>294</v>
      </c>
      <c r="H20" s="128" t="s">
        <v>295</v>
      </c>
      <c r="I20" s="109" t="s">
        <v>296</v>
      </c>
      <c r="J20" s="128" t="s">
        <v>297</v>
      </c>
      <c r="K20" s="122" t="s">
        <v>298</v>
      </c>
      <c r="L20" s="139" t="s">
        <v>299</v>
      </c>
      <c r="M20" s="132" t="s">
        <v>221</v>
      </c>
      <c r="N20" s="122" t="s">
        <v>289</v>
      </c>
      <c r="O20" s="109" t="s">
        <v>223</v>
      </c>
      <c r="P20" s="116" t="s">
        <v>300</v>
      </c>
      <c r="Q20" s="101" t="s">
        <v>301</v>
      </c>
      <c r="R20" s="118">
        <v>2</v>
      </c>
      <c r="S20" s="66" t="s">
        <v>302</v>
      </c>
      <c r="T20" s="90" t="s">
        <v>227</v>
      </c>
      <c r="U20" s="92">
        <v>387</v>
      </c>
      <c r="V20" s="120">
        <f>U20+U21</f>
        <v>768</v>
      </c>
      <c r="W20" s="93">
        <v>63</v>
      </c>
      <c r="X20" s="122">
        <f>((W20*U20)+(W21*U21))/V20</f>
        <v>63</v>
      </c>
      <c r="Y20" s="94">
        <v>202</v>
      </c>
      <c r="Z20" s="109">
        <f t="shared" ref="Z20" si="1">Y20+Y21</f>
        <v>407</v>
      </c>
      <c r="AA20" s="95">
        <f>175+191</f>
        <v>366</v>
      </c>
      <c r="AB20" s="111">
        <f>AA20+AA21</f>
        <v>714</v>
      </c>
      <c r="AC20" s="112" t="s">
        <v>228</v>
      </c>
      <c r="AD20" s="68">
        <v>387</v>
      </c>
      <c r="AE20" s="109">
        <v>768</v>
      </c>
      <c r="AF20" s="81">
        <v>40.299999999999997</v>
      </c>
      <c r="AG20" s="96">
        <v>35</v>
      </c>
      <c r="AH20" s="68">
        <v>44.8</v>
      </c>
      <c r="AI20" s="68">
        <v>0.94</v>
      </c>
      <c r="AJ20" s="68">
        <v>0.78</v>
      </c>
      <c r="AK20" s="68">
        <v>1.1399999999999999</v>
      </c>
      <c r="AL20" s="68">
        <v>0.54</v>
      </c>
      <c r="AM20" s="114" t="s">
        <v>229</v>
      </c>
      <c r="AN20" s="72">
        <v>387</v>
      </c>
      <c r="AO20" s="105">
        <v>768</v>
      </c>
      <c r="AP20" s="82">
        <v>11.99</v>
      </c>
      <c r="AQ20" s="82">
        <v>10.33</v>
      </c>
      <c r="AR20" s="68">
        <v>12.94</v>
      </c>
      <c r="AS20" s="68">
        <v>0.63</v>
      </c>
      <c r="AT20" s="68">
        <v>0.52</v>
      </c>
      <c r="AU20" s="68">
        <v>0.76</v>
      </c>
      <c r="AV20" s="68" t="s">
        <v>303</v>
      </c>
      <c r="AW20" s="68" t="s">
        <v>227</v>
      </c>
      <c r="AX20" s="68" t="s">
        <v>227</v>
      </c>
      <c r="AY20" s="68" t="s">
        <v>227</v>
      </c>
      <c r="AZ20" s="84">
        <v>42</v>
      </c>
      <c r="BA20" s="68" t="s">
        <v>227</v>
      </c>
      <c r="BB20" s="68" t="s">
        <v>227</v>
      </c>
      <c r="BC20" s="68" t="s">
        <v>227</v>
      </c>
      <c r="BD20" s="79">
        <v>381</v>
      </c>
      <c r="BE20" s="72">
        <v>365</v>
      </c>
      <c r="BF20" s="97" t="s">
        <v>227</v>
      </c>
      <c r="BG20" s="81">
        <v>228</v>
      </c>
      <c r="BH20" s="107" t="s">
        <v>231</v>
      </c>
      <c r="BI20" s="107" t="s">
        <v>231</v>
      </c>
      <c r="BJ20" s="101" t="s">
        <v>231</v>
      </c>
      <c r="BK20" s="101" t="s">
        <v>231</v>
      </c>
      <c r="BL20" s="101" t="s">
        <v>231</v>
      </c>
      <c r="BM20" s="101" t="s">
        <v>231</v>
      </c>
      <c r="BN20" s="101" t="s">
        <v>231</v>
      </c>
      <c r="BO20" s="101" t="s">
        <v>231</v>
      </c>
      <c r="BP20" s="101" t="s">
        <v>231</v>
      </c>
      <c r="BQ20" s="101" t="s">
        <v>231</v>
      </c>
      <c r="BR20" s="101" t="s">
        <v>231</v>
      </c>
      <c r="BS20" s="101" t="s">
        <v>231</v>
      </c>
      <c r="BT20" s="101" t="s">
        <v>231</v>
      </c>
      <c r="BU20" s="101" t="s">
        <v>231</v>
      </c>
      <c r="BV20" s="101" t="s">
        <v>231</v>
      </c>
      <c r="BW20" s="101" t="s">
        <v>231</v>
      </c>
      <c r="BX20" s="101" t="s">
        <v>231</v>
      </c>
      <c r="BY20" s="101" t="s">
        <v>231</v>
      </c>
      <c r="BZ20" s="101" t="s">
        <v>231</v>
      </c>
      <c r="CA20" s="101" t="s">
        <v>231</v>
      </c>
      <c r="CB20" s="101" t="s">
        <v>231</v>
      </c>
      <c r="CC20" s="101" t="s">
        <v>231</v>
      </c>
      <c r="CD20" s="101" t="s">
        <v>231</v>
      </c>
      <c r="CE20" s="101" t="s">
        <v>231</v>
      </c>
      <c r="CF20" s="101" t="s">
        <v>231</v>
      </c>
      <c r="CG20" s="101" t="s">
        <v>231</v>
      </c>
      <c r="CH20" s="101" t="s">
        <v>231</v>
      </c>
      <c r="CI20" s="101" t="s">
        <v>231</v>
      </c>
      <c r="CJ20" s="101" t="s">
        <v>231</v>
      </c>
      <c r="CK20" s="101" t="s">
        <v>231</v>
      </c>
      <c r="CL20" s="101" t="s">
        <v>231</v>
      </c>
      <c r="CM20" s="74" t="s">
        <v>231</v>
      </c>
      <c r="CN20" s="74" t="s">
        <v>231</v>
      </c>
      <c r="CO20" s="74" t="s">
        <v>231</v>
      </c>
      <c r="CP20" s="74" t="s">
        <v>231</v>
      </c>
      <c r="CQ20" s="74" t="s">
        <v>231</v>
      </c>
      <c r="CR20" s="101" t="s">
        <v>231</v>
      </c>
      <c r="CS20" s="74" t="s">
        <v>231</v>
      </c>
      <c r="CT20" s="101" t="s">
        <v>231</v>
      </c>
      <c r="CU20" s="74" t="s">
        <v>231</v>
      </c>
      <c r="CV20" s="74" t="s">
        <v>231</v>
      </c>
      <c r="CW20" s="74" t="s">
        <v>231</v>
      </c>
      <c r="CX20" s="74" t="s">
        <v>231</v>
      </c>
      <c r="CY20" s="74" t="s">
        <v>231</v>
      </c>
      <c r="CZ20" s="74" t="s">
        <v>231</v>
      </c>
      <c r="DA20" s="74" t="s">
        <v>231</v>
      </c>
      <c r="DB20" s="74" t="s">
        <v>231</v>
      </c>
      <c r="DC20" s="74" t="s">
        <v>231</v>
      </c>
      <c r="DD20" s="74" t="s">
        <v>231</v>
      </c>
      <c r="DE20" s="74" t="s">
        <v>231</v>
      </c>
      <c r="DF20" s="74" t="s">
        <v>231</v>
      </c>
      <c r="DG20" s="74" t="s">
        <v>231</v>
      </c>
      <c r="DH20" s="74" t="s">
        <v>231</v>
      </c>
      <c r="DI20" s="74" t="s">
        <v>231</v>
      </c>
      <c r="DJ20" s="74" t="s">
        <v>231</v>
      </c>
      <c r="DK20" s="74" t="s">
        <v>231</v>
      </c>
      <c r="DL20" s="74" t="s">
        <v>231</v>
      </c>
      <c r="DM20" s="74" t="s">
        <v>231</v>
      </c>
      <c r="DN20" s="74" t="s">
        <v>231</v>
      </c>
      <c r="DO20" s="74" t="s">
        <v>231</v>
      </c>
      <c r="DP20" s="74" t="s">
        <v>231</v>
      </c>
      <c r="DQ20" s="74" t="s">
        <v>231</v>
      </c>
    </row>
    <row r="21" spans="1:121" ht="18" customHeight="1" x14ac:dyDescent="0.3">
      <c r="A21" s="124"/>
      <c r="B21" s="124"/>
      <c r="C21" s="106"/>
      <c r="D21" s="109"/>
      <c r="E21" s="138"/>
      <c r="F21" s="109"/>
      <c r="G21" s="127"/>
      <c r="H21" s="129"/>
      <c r="I21" s="110"/>
      <c r="J21" s="128"/>
      <c r="K21" s="121"/>
      <c r="L21" s="131"/>
      <c r="M21" s="133"/>
      <c r="N21" s="121"/>
      <c r="O21" s="134"/>
      <c r="P21" s="117"/>
      <c r="Q21" s="103"/>
      <c r="R21" s="119"/>
      <c r="S21" s="66" t="s">
        <v>256</v>
      </c>
      <c r="T21" s="90" t="s">
        <v>227</v>
      </c>
      <c r="U21" s="92">
        <v>381</v>
      </c>
      <c r="V21" s="121"/>
      <c r="W21" s="93">
        <v>63</v>
      </c>
      <c r="X21" s="122"/>
      <c r="Y21" s="94">
        <v>205</v>
      </c>
      <c r="Z21" s="110"/>
      <c r="AA21" s="95">
        <f>162+186</f>
        <v>348</v>
      </c>
      <c r="AB21" s="106"/>
      <c r="AC21" s="113"/>
      <c r="AD21" s="68">
        <v>381</v>
      </c>
      <c r="AE21" s="109"/>
      <c r="AF21" s="81">
        <v>35.799999999999997</v>
      </c>
      <c r="AG21" s="96">
        <v>29</v>
      </c>
      <c r="AH21" s="68">
        <v>40.6</v>
      </c>
      <c r="AI21" s="68" t="s">
        <v>227</v>
      </c>
      <c r="AJ21" s="68" t="s">
        <v>227</v>
      </c>
      <c r="AK21" s="68" t="s">
        <v>227</v>
      </c>
      <c r="AL21" s="68" t="s">
        <v>227</v>
      </c>
      <c r="AM21" s="115"/>
      <c r="AN21" s="72">
        <v>381</v>
      </c>
      <c r="AO21" s="106"/>
      <c r="AP21" s="68">
        <v>8.08</v>
      </c>
      <c r="AQ21" s="82">
        <v>7.56</v>
      </c>
      <c r="AR21" s="68">
        <v>9.23</v>
      </c>
      <c r="AS21" s="68" t="s">
        <v>227</v>
      </c>
      <c r="AT21" s="68" t="s">
        <v>227</v>
      </c>
      <c r="AU21" s="68" t="s">
        <v>227</v>
      </c>
      <c r="AV21" s="68" t="s">
        <v>227</v>
      </c>
      <c r="AW21" s="68" t="s">
        <v>227</v>
      </c>
      <c r="AX21" s="68" t="s">
        <v>227</v>
      </c>
      <c r="AY21" s="68" t="s">
        <v>227</v>
      </c>
      <c r="AZ21" s="84">
        <v>22</v>
      </c>
      <c r="BA21" s="68" t="s">
        <v>227</v>
      </c>
      <c r="BB21" s="68" t="s">
        <v>227</v>
      </c>
      <c r="BC21" s="68" t="s">
        <v>227</v>
      </c>
      <c r="BD21" s="79">
        <v>377</v>
      </c>
      <c r="BE21" s="72">
        <v>310</v>
      </c>
      <c r="BF21" s="97" t="s">
        <v>227</v>
      </c>
      <c r="BG21" s="81">
        <v>157</v>
      </c>
      <c r="BH21" s="108"/>
      <c r="BI21" s="108"/>
      <c r="BJ21" s="103"/>
      <c r="BK21" s="103"/>
      <c r="BL21" s="103"/>
      <c r="BM21" s="103"/>
      <c r="BN21" s="103"/>
      <c r="BO21" s="103"/>
      <c r="BP21" s="103"/>
      <c r="BQ21" s="103"/>
      <c r="BR21" s="102"/>
      <c r="BS21" s="102"/>
      <c r="BT21" s="102"/>
      <c r="BU21" s="102"/>
      <c r="BV21" s="102"/>
      <c r="BW21" s="102"/>
      <c r="BX21" s="102"/>
      <c r="BY21" s="102"/>
      <c r="BZ21" s="102"/>
      <c r="CA21" s="102"/>
      <c r="CB21" s="102"/>
      <c r="CC21" s="103"/>
      <c r="CD21" s="103"/>
      <c r="CE21" s="103"/>
      <c r="CF21" s="103"/>
      <c r="CG21" s="103"/>
      <c r="CH21" s="104"/>
      <c r="CI21" s="104"/>
      <c r="CJ21" s="104"/>
      <c r="CK21" s="104"/>
      <c r="CL21" s="104"/>
      <c r="CM21" s="74" t="s">
        <v>231</v>
      </c>
      <c r="CN21" s="74" t="s">
        <v>231</v>
      </c>
      <c r="CO21" s="74" t="s">
        <v>231</v>
      </c>
      <c r="CP21" s="74" t="s">
        <v>231</v>
      </c>
      <c r="CQ21" s="74" t="s">
        <v>231</v>
      </c>
      <c r="CR21" s="104"/>
      <c r="CS21" s="74" t="s">
        <v>231</v>
      </c>
      <c r="CT21" s="104"/>
      <c r="CU21" s="74" t="s">
        <v>231</v>
      </c>
      <c r="CV21" s="74" t="s">
        <v>231</v>
      </c>
      <c r="CW21" s="74" t="s">
        <v>231</v>
      </c>
      <c r="CX21" s="74" t="s">
        <v>231</v>
      </c>
      <c r="CY21" s="74" t="s">
        <v>231</v>
      </c>
      <c r="CZ21" s="74" t="s">
        <v>231</v>
      </c>
      <c r="DA21" s="74" t="s">
        <v>231</v>
      </c>
      <c r="DB21" s="74" t="s">
        <v>231</v>
      </c>
      <c r="DC21" s="74" t="s">
        <v>231</v>
      </c>
      <c r="DD21" s="74" t="s">
        <v>231</v>
      </c>
      <c r="DE21" s="74" t="s">
        <v>231</v>
      </c>
      <c r="DF21" s="74" t="s">
        <v>231</v>
      </c>
      <c r="DG21" s="74" t="s">
        <v>231</v>
      </c>
      <c r="DH21" s="74" t="s">
        <v>231</v>
      </c>
      <c r="DI21" s="74" t="s">
        <v>231</v>
      </c>
      <c r="DJ21" s="74" t="s">
        <v>231</v>
      </c>
      <c r="DK21" s="74" t="s">
        <v>231</v>
      </c>
      <c r="DL21" s="74" t="s">
        <v>231</v>
      </c>
      <c r="DM21" s="74" t="s">
        <v>231</v>
      </c>
      <c r="DN21" s="74" t="s">
        <v>231</v>
      </c>
      <c r="DO21" s="74" t="s">
        <v>231</v>
      </c>
      <c r="DP21" s="74" t="s">
        <v>231</v>
      </c>
      <c r="DQ21" s="74" t="s">
        <v>231</v>
      </c>
    </row>
    <row r="22" spans="1:121" ht="18" customHeight="1" x14ac:dyDescent="0.3">
      <c r="A22" s="123">
        <v>1</v>
      </c>
      <c r="B22" s="123" t="s">
        <v>304</v>
      </c>
      <c r="C22" s="105" t="s">
        <v>213</v>
      </c>
      <c r="D22" s="109" t="s">
        <v>690</v>
      </c>
      <c r="E22" s="105" t="s">
        <v>305</v>
      </c>
      <c r="F22" s="109" t="s">
        <v>682</v>
      </c>
      <c r="G22" s="126" t="s">
        <v>306</v>
      </c>
      <c r="H22" s="128" t="s">
        <v>307</v>
      </c>
      <c r="I22" s="109" t="s">
        <v>308</v>
      </c>
      <c r="J22" s="128" t="s">
        <v>309</v>
      </c>
      <c r="K22" s="122" t="s">
        <v>310</v>
      </c>
      <c r="L22" s="130" t="s">
        <v>311</v>
      </c>
      <c r="M22" s="132" t="s">
        <v>221</v>
      </c>
      <c r="N22" s="122" t="s">
        <v>312</v>
      </c>
      <c r="O22" s="109" t="s">
        <v>278</v>
      </c>
      <c r="P22" s="116" t="s">
        <v>313</v>
      </c>
      <c r="Q22" s="101" t="s">
        <v>314</v>
      </c>
      <c r="R22" s="118">
        <v>2</v>
      </c>
      <c r="S22" s="66" t="s">
        <v>315</v>
      </c>
      <c r="T22" s="90" t="s">
        <v>227</v>
      </c>
      <c r="U22" s="92" t="s">
        <v>316</v>
      </c>
      <c r="V22" s="120" t="s">
        <v>317</v>
      </c>
      <c r="W22" s="93" t="s">
        <v>318</v>
      </c>
      <c r="X22" s="122" t="s">
        <v>319</v>
      </c>
      <c r="Y22" s="94" t="s">
        <v>320</v>
      </c>
      <c r="Z22" s="109" t="s">
        <v>321</v>
      </c>
      <c r="AA22" s="95" t="s">
        <v>227</v>
      </c>
      <c r="AB22" s="111" t="s">
        <v>227</v>
      </c>
      <c r="AC22" s="112" t="s">
        <v>228</v>
      </c>
      <c r="AD22" s="68">
        <v>154</v>
      </c>
      <c r="AE22" s="109">
        <v>307</v>
      </c>
      <c r="AF22" s="70">
        <v>48.3</v>
      </c>
      <c r="AG22" s="71">
        <v>42.4</v>
      </c>
      <c r="AH22" s="71">
        <v>52.8</v>
      </c>
      <c r="AI22" s="68">
        <v>0.68700000000000006</v>
      </c>
      <c r="AJ22" s="68">
        <v>0.46100000000000002</v>
      </c>
      <c r="AK22" s="68">
        <v>1.0229999999999999</v>
      </c>
      <c r="AL22" s="68">
        <v>6.3100000000000003E-2</v>
      </c>
      <c r="AM22" s="114" t="s">
        <v>229</v>
      </c>
      <c r="AN22" s="72">
        <v>154</v>
      </c>
      <c r="AO22" s="105">
        <v>307</v>
      </c>
      <c r="AP22" s="82">
        <v>11.5</v>
      </c>
      <c r="AQ22" s="82">
        <v>8.9</v>
      </c>
      <c r="AR22" s="68">
        <v>13.9</v>
      </c>
      <c r="AS22" s="68">
        <v>0.59599999999999997</v>
      </c>
      <c r="AT22" s="68">
        <v>0.44</v>
      </c>
      <c r="AU22" s="68">
        <v>0.81</v>
      </c>
      <c r="AV22" s="68">
        <v>1E-3</v>
      </c>
      <c r="AW22" s="68" t="s">
        <v>227</v>
      </c>
      <c r="AX22" s="68" t="s">
        <v>227</v>
      </c>
      <c r="AY22" s="68" t="s">
        <v>227</v>
      </c>
      <c r="AZ22" s="84" t="s">
        <v>227</v>
      </c>
      <c r="BA22" s="68" t="s">
        <v>227</v>
      </c>
      <c r="BB22" s="68" t="s">
        <v>227</v>
      </c>
      <c r="BC22" s="68" t="s">
        <v>227</v>
      </c>
      <c r="BD22" s="79" t="s">
        <v>227</v>
      </c>
      <c r="BE22" s="72" t="s">
        <v>227</v>
      </c>
      <c r="BF22" s="97" t="s">
        <v>227</v>
      </c>
      <c r="BG22" s="81" t="s">
        <v>227</v>
      </c>
      <c r="BH22" s="107" t="s">
        <v>231</v>
      </c>
      <c r="BI22" s="107" t="s">
        <v>231</v>
      </c>
      <c r="BJ22" s="101" t="s">
        <v>231</v>
      </c>
      <c r="BK22" s="101" t="s">
        <v>231</v>
      </c>
      <c r="BL22" s="101" t="s">
        <v>231</v>
      </c>
      <c r="BM22" s="101" t="s">
        <v>231</v>
      </c>
      <c r="BN22" s="101" t="s">
        <v>231</v>
      </c>
      <c r="BO22" s="101" t="s">
        <v>231</v>
      </c>
      <c r="BP22" s="101" t="s">
        <v>231</v>
      </c>
      <c r="BQ22" s="101" t="s">
        <v>231</v>
      </c>
      <c r="BR22" s="101" t="s">
        <v>231</v>
      </c>
      <c r="BS22" s="101" t="s">
        <v>231</v>
      </c>
      <c r="BT22" s="101" t="s">
        <v>231</v>
      </c>
      <c r="BU22" s="101" t="s">
        <v>231</v>
      </c>
      <c r="BV22" s="101" t="s">
        <v>231</v>
      </c>
      <c r="BW22" s="101" t="s">
        <v>231</v>
      </c>
      <c r="BX22" s="101" t="s">
        <v>231</v>
      </c>
      <c r="BY22" s="101" t="s">
        <v>231</v>
      </c>
      <c r="BZ22" s="101" t="s">
        <v>231</v>
      </c>
      <c r="CA22" s="101" t="s">
        <v>231</v>
      </c>
      <c r="CB22" s="101" t="s">
        <v>231</v>
      </c>
      <c r="CC22" s="101" t="s">
        <v>231</v>
      </c>
      <c r="CD22" s="101" t="s">
        <v>231</v>
      </c>
      <c r="CE22" s="101" t="s">
        <v>231</v>
      </c>
      <c r="CF22" s="101" t="s">
        <v>231</v>
      </c>
      <c r="CG22" s="101" t="s">
        <v>231</v>
      </c>
      <c r="CH22" s="101" t="s">
        <v>231</v>
      </c>
      <c r="CI22" s="101" t="s">
        <v>231</v>
      </c>
      <c r="CJ22" s="101" t="s">
        <v>231</v>
      </c>
      <c r="CK22" s="101" t="s">
        <v>231</v>
      </c>
      <c r="CL22" s="101" t="s">
        <v>231</v>
      </c>
      <c r="CM22" s="74" t="s">
        <v>231</v>
      </c>
      <c r="CN22" s="74" t="s">
        <v>231</v>
      </c>
      <c r="CO22" s="74" t="s">
        <v>231</v>
      </c>
      <c r="CP22" s="74" t="s">
        <v>231</v>
      </c>
      <c r="CQ22" s="74" t="s">
        <v>231</v>
      </c>
      <c r="CR22" s="101" t="s">
        <v>231</v>
      </c>
      <c r="CS22" s="74" t="s">
        <v>231</v>
      </c>
      <c r="CT22" s="101" t="s">
        <v>231</v>
      </c>
      <c r="CU22" s="74" t="s">
        <v>231</v>
      </c>
      <c r="CV22" s="74" t="s">
        <v>231</v>
      </c>
      <c r="CW22" s="74" t="s">
        <v>231</v>
      </c>
      <c r="CX22" s="74" t="s">
        <v>231</v>
      </c>
      <c r="CY22" s="74" t="s">
        <v>231</v>
      </c>
      <c r="CZ22" s="74" t="s">
        <v>231</v>
      </c>
      <c r="DA22" s="74" t="s">
        <v>231</v>
      </c>
      <c r="DB22" s="74" t="s">
        <v>231</v>
      </c>
      <c r="DC22" s="74" t="s">
        <v>231</v>
      </c>
      <c r="DD22" s="74" t="s">
        <v>231</v>
      </c>
      <c r="DE22" s="74" t="s">
        <v>231</v>
      </c>
      <c r="DF22" s="74" t="s">
        <v>231</v>
      </c>
      <c r="DG22" s="74" t="s">
        <v>231</v>
      </c>
      <c r="DH22" s="74" t="s">
        <v>231</v>
      </c>
      <c r="DI22" s="74" t="s">
        <v>231</v>
      </c>
      <c r="DJ22" s="74" t="s">
        <v>231</v>
      </c>
      <c r="DK22" s="74" t="s">
        <v>231</v>
      </c>
      <c r="DL22" s="74" t="s">
        <v>231</v>
      </c>
      <c r="DM22" s="74" t="s">
        <v>231</v>
      </c>
      <c r="DN22" s="74" t="s">
        <v>231</v>
      </c>
      <c r="DO22" s="74" t="s">
        <v>231</v>
      </c>
      <c r="DP22" s="74" t="s">
        <v>231</v>
      </c>
      <c r="DQ22" s="74" t="s">
        <v>231</v>
      </c>
    </row>
    <row r="23" spans="1:121" ht="18" customHeight="1" x14ac:dyDescent="0.3">
      <c r="A23" s="124"/>
      <c r="B23" s="124"/>
      <c r="C23" s="125" t="str">
        <f>C22</f>
        <v>Original</v>
      </c>
      <c r="D23" s="109"/>
      <c r="E23" s="125"/>
      <c r="F23" s="109"/>
      <c r="G23" s="127"/>
      <c r="H23" s="129"/>
      <c r="I23" s="110"/>
      <c r="J23" s="128"/>
      <c r="K23" s="121"/>
      <c r="L23" s="131"/>
      <c r="M23" s="133"/>
      <c r="N23" s="121"/>
      <c r="O23" s="134"/>
      <c r="P23" s="117"/>
      <c r="Q23" s="103"/>
      <c r="R23" s="119"/>
      <c r="S23" s="66" t="s">
        <v>322</v>
      </c>
      <c r="T23" s="90" t="s">
        <v>227</v>
      </c>
      <c r="U23" s="92" t="s">
        <v>323</v>
      </c>
      <c r="V23" s="121"/>
      <c r="W23" s="93" t="s">
        <v>324</v>
      </c>
      <c r="X23" s="122"/>
      <c r="Y23" s="94" t="s">
        <v>325</v>
      </c>
      <c r="Z23" s="110"/>
      <c r="AA23" s="95" t="s">
        <v>227</v>
      </c>
      <c r="AB23" s="106"/>
      <c r="AC23" s="113"/>
      <c r="AD23" s="68">
        <v>153</v>
      </c>
      <c r="AE23" s="109"/>
      <c r="AF23" s="70">
        <v>40.4</v>
      </c>
      <c r="AG23" s="75">
        <v>33.6</v>
      </c>
      <c r="AH23" s="75">
        <v>44.4</v>
      </c>
      <c r="AI23" s="68" t="s">
        <v>227</v>
      </c>
      <c r="AJ23" s="68" t="s">
        <v>227</v>
      </c>
      <c r="AK23" s="68" t="s">
        <v>227</v>
      </c>
      <c r="AL23" s="68" t="s">
        <v>227</v>
      </c>
      <c r="AM23" s="115"/>
      <c r="AN23" s="72">
        <v>153</v>
      </c>
      <c r="AO23" s="106"/>
      <c r="AP23" s="68">
        <v>6.5</v>
      </c>
      <c r="AQ23" s="82">
        <v>4.5</v>
      </c>
      <c r="AR23" s="68">
        <v>8.3000000000000007</v>
      </c>
      <c r="AS23" s="68" t="s">
        <v>227</v>
      </c>
      <c r="AT23" s="68" t="s">
        <v>227</v>
      </c>
      <c r="AU23" s="68" t="s">
        <v>227</v>
      </c>
      <c r="AV23" s="68" t="s">
        <v>227</v>
      </c>
      <c r="AW23" s="68" t="s">
        <v>227</v>
      </c>
      <c r="AX23" s="68" t="s">
        <v>227</v>
      </c>
      <c r="AY23" s="68" t="s">
        <v>227</v>
      </c>
      <c r="AZ23" s="84" t="s">
        <v>227</v>
      </c>
      <c r="BA23" s="68" t="s">
        <v>227</v>
      </c>
      <c r="BB23" s="68" t="s">
        <v>227</v>
      </c>
      <c r="BC23" s="68" t="s">
        <v>227</v>
      </c>
      <c r="BD23" s="79" t="s">
        <v>227</v>
      </c>
      <c r="BE23" s="72" t="s">
        <v>227</v>
      </c>
      <c r="BF23" s="97" t="s">
        <v>227</v>
      </c>
      <c r="BG23" s="81" t="s">
        <v>227</v>
      </c>
      <c r="BH23" s="108"/>
      <c r="BI23" s="108"/>
      <c r="BJ23" s="103"/>
      <c r="BK23" s="103"/>
      <c r="BL23" s="103"/>
      <c r="BM23" s="103"/>
      <c r="BN23" s="103"/>
      <c r="BO23" s="103"/>
      <c r="BP23" s="103"/>
      <c r="BQ23" s="103"/>
      <c r="BR23" s="102"/>
      <c r="BS23" s="102"/>
      <c r="BT23" s="102"/>
      <c r="BU23" s="102"/>
      <c r="BV23" s="102"/>
      <c r="BW23" s="102"/>
      <c r="BX23" s="102"/>
      <c r="BY23" s="102"/>
      <c r="BZ23" s="102"/>
      <c r="CA23" s="102"/>
      <c r="CB23" s="102"/>
      <c r="CC23" s="103"/>
      <c r="CD23" s="103"/>
      <c r="CE23" s="103"/>
      <c r="CF23" s="103"/>
      <c r="CG23" s="103"/>
      <c r="CH23" s="104"/>
      <c r="CI23" s="104"/>
      <c r="CJ23" s="104"/>
      <c r="CK23" s="104"/>
      <c r="CL23" s="104"/>
      <c r="CM23" s="74" t="s">
        <v>231</v>
      </c>
      <c r="CN23" s="74" t="s">
        <v>231</v>
      </c>
      <c r="CO23" s="74" t="s">
        <v>231</v>
      </c>
      <c r="CP23" s="74" t="s">
        <v>231</v>
      </c>
      <c r="CQ23" s="74" t="s">
        <v>231</v>
      </c>
      <c r="CR23" s="104"/>
      <c r="CS23" s="74" t="s">
        <v>231</v>
      </c>
      <c r="CT23" s="104"/>
      <c r="CU23" s="74" t="s">
        <v>231</v>
      </c>
      <c r="CV23" s="74" t="s">
        <v>231</v>
      </c>
      <c r="CW23" s="74" t="s">
        <v>231</v>
      </c>
      <c r="CX23" s="74" t="s">
        <v>231</v>
      </c>
      <c r="CY23" s="74" t="s">
        <v>231</v>
      </c>
      <c r="CZ23" s="74" t="s">
        <v>231</v>
      </c>
      <c r="DA23" s="74" t="s">
        <v>231</v>
      </c>
      <c r="DB23" s="74" t="s">
        <v>231</v>
      </c>
      <c r="DC23" s="74" t="s">
        <v>231</v>
      </c>
      <c r="DD23" s="74" t="s">
        <v>231</v>
      </c>
      <c r="DE23" s="74" t="s">
        <v>231</v>
      </c>
      <c r="DF23" s="74" t="s">
        <v>231</v>
      </c>
      <c r="DG23" s="74" t="s">
        <v>231</v>
      </c>
      <c r="DH23" s="74" t="s">
        <v>231</v>
      </c>
      <c r="DI23" s="74" t="s">
        <v>231</v>
      </c>
      <c r="DJ23" s="74" t="s">
        <v>231</v>
      </c>
      <c r="DK23" s="74" t="s">
        <v>231</v>
      </c>
      <c r="DL23" s="74" t="s">
        <v>231</v>
      </c>
      <c r="DM23" s="74" t="s">
        <v>231</v>
      </c>
      <c r="DN23" s="74" t="s">
        <v>231</v>
      </c>
      <c r="DO23" s="74" t="s">
        <v>231</v>
      </c>
      <c r="DP23" s="74" t="s">
        <v>231</v>
      </c>
      <c r="DQ23" s="74" t="s">
        <v>231</v>
      </c>
    </row>
    <row r="24" spans="1:121" ht="18" customHeight="1" x14ac:dyDescent="0.3">
      <c r="A24" s="123">
        <v>3</v>
      </c>
      <c r="B24" s="123">
        <v>6</v>
      </c>
      <c r="C24" s="105" t="s">
        <v>213</v>
      </c>
      <c r="D24" s="109" t="s">
        <v>690</v>
      </c>
      <c r="E24" s="105" t="s">
        <v>326</v>
      </c>
      <c r="F24" s="109" t="s">
        <v>682</v>
      </c>
      <c r="G24" s="126" t="s">
        <v>327</v>
      </c>
      <c r="H24" s="128" t="s">
        <v>328</v>
      </c>
      <c r="I24" s="109" t="s">
        <v>243</v>
      </c>
      <c r="J24" s="128" t="s">
        <v>329</v>
      </c>
      <c r="K24" s="122" t="s">
        <v>330</v>
      </c>
      <c r="L24" s="130" t="s">
        <v>331</v>
      </c>
      <c r="M24" s="132" t="s">
        <v>221</v>
      </c>
      <c r="N24" s="122" t="s">
        <v>332</v>
      </c>
      <c r="O24" s="109" t="s">
        <v>278</v>
      </c>
      <c r="P24" s="116" t="s">
        <v>333</v>
      </c>
      <c r="Q24" s="101" t="s">
        <v>334</v>
      </c>
      <c r="R24" s="118">
        <v>2</v>
      </c>
      <c r="S24" s="66" t="s">
        <v>322</v>
      </c>
      <c r="T24" s="90" t="s">
        <v>227</v>
      </c>
      <c r="U24" s="92" t="s">
        <v>335</v>
      </c>
      <c r="V24" s="120" t="s">
        <v>336</v>
      </c>
      <c r="W24" s="93" t="s">
        <v>337</v>
      </c>
      <c r="X24" s="122" t="s">
        <v>338</v>
      </c>
      <c r="Y24" s="94" t="s">
        <v>339</v>
      </c>
      <c r="Z24" s="109" t="s">
        <v>340</v>
      </c>
      <c r="AA24" s="95" t="s">
        <v>341</v>
      </c>
      <c r="AB24" s="111" t="s">
        <v>342</v>
      </c>
      <c r="AC24" s="112" t="s">
        <v>343</v>
      </c>
      <c r="AD24" s="68">
        <v>113</v>
      </c>
      <c r="AE24" s="109">
        <v>221</v>
      </c>
      <c r="AF24" s="81">
        <v>16.5</v>
      </c>
      <c r="AG24" s="71">
        <v>42.4</v>
      </c>
      <c r="AH24" s="71">
        <v>52.8</v>
      </c>
      <c r="AI24" s="68">
        <v>0.94</v>
      </c>
      <c r="AJ24" s="68">
        <v>0.7</v>
      </c>
      <c r="AK24" s="68">
        <v>1.28</v>
      </c>
      <c r="AL24" s="68">
        <v>0.70899999999999996</v>
      </c>
      <c r="AM24" s="114" t="s">
        <v>229</v>
      </c>
      <c r="AN24" s="72">
        <v>113</v>
      </c>
      <c r="AO24" s="105">
        <v>221</v>
      </c>
      <c r="AP24" s="82">
        <v>4.2</v>
      </c>
      <c r="AQ24" s="69">
        <v>4.5999999999999996</v>
      </c>
      <c r="AR24" s="69">
        <v>4.5999999999999996</v>
      </c>
      <c r="AS24" s="68">
        <v>0.68</v>
      </c>
      <c r="AT24" s="68">
        <v>0.51</v>
      </c>
      <c r="AU24" s="68">
        <v>0.9</v>
      </c>
      <c r="AV24" s="68">
        <v>3.0000000000000001E-3</v>
      </c>
      <c r="AW24" s="68" t="s">
        <v>227</v>
      </c>
      <c r="AX24" s="68" t="s">
        <v>227</v>
      </c>
      <c r="AY24" s="68" t="s">
        <v>227</v>
      </c>
      <c r="AZ24" s="84" t="s">
        <v>227</v>
      </c>
      <c r="BA24" s="68" t="s">
        <v>227</v>
      </c>
      <c r="BB24" s="68" t="s">
        <v>227</v>
      </c>
      <c r="BC24" s="68" t="s">
        <v>227</v>
      </c>
      <c r="BD24" s="79" t="s">
        <v>227</v>
      </c>
      <c r="BE24" s="72" t="s">
        <v>227</v>
      </c>
      <c r="BF24" s="97" t="s">
        <v>227</v>
      </c>
      <c r="BG24" s="81" t="s">
        <v>227</v>
      </c>
      <c r="BH24" s="107" t="s">
        <v>231</v>
      </c>
      <c r="BI24" s="107" t="s">
        <v>231</v>
      </c>
      <c r="BJ24" s="101" t="s">
        <v>231</v>
      </c>
      <c r="BK24" s="101" t="s">
        <v>231</v>
      </c>
      <c r="BL24" s="101" t="s">
        <v>231</v>
      </c>
      <c r="BM24" s="101" t="s">
        <v>231</v>
      </c>
      <c r="BN24" s="101" t="s">
        <v>231</v>
      </c>
      <c r="BO24" s="101" t="s">
        <v>231</v>
      </c>
      <c r="BP24" s="101" t="s">
        <v>231</v>
      </c>
      <c r="BQ24" s="101" t="s">
        <v>231</v>
      </c>
      <c r="BR24" s="101" t="s">
        <v>231</v>
      </c>
      <c r="BS24" s="101" t="s">
        <v>231</v>
      </c>
      <c r="BT24" s="101" t="s">
        <v>231</v>
      </c>
      <c r="BU24" s="101" t="s">
        <v>231</v>
      </c>
      <c r="BV24" s="101" t="s">
        <v>231</v>
      </c>
      <c r="BW24" s="101" t="s">
        <v>231</v>
      </c>
      <c r="BX24" s="101" t="s">
        <v>231</v>
      </c>
      <c r="BY24" s="101" t="s">
        <v>231</v>
      </c>
      <c r="BZ24" s="101" t="s">
        <v>231</v>
      </c>
      <c r="CA24" s="101" t="s">
        <v>231</v>
      </c>
      <c r="CB24" s="101" t="s">
        <v>231</v>
      </c>
      <c r="CC24" s="101" t="s">
        <v>231</v>
      </c>
      <c r="CD24" s="101" t="s">
        <v>231</v>
      </c>
      <c r="CE24" s="101" t="s">
        <v>231</v>
      </c>
      <c r="CF24" s="101" t="s">
        <v>231</v>
      </c>
      <c r="CG24" s="101" t="s">
        <v>231</v>
      </c>
      <c r="CH24" s="101" t="s">
        <v>231</v>
      </c>
      <c r="CI24" s="101" t="s">
        <v>231</v>
      </c>
      <c r="CJ24" s="101" t="s">
        <v>231</v>
      </c>
      <c r="CK24" s="101" t="s">
        <v>231</v>
      </c>
      <c r="CL24" s="101" t="s">
        <v>231</v>
      </c>
      <c r="CM24" s="74" t="s">
        <v>231</v>
      </c>
      <c r="CN24" s="74" t="s">
        <v>231</v>
      </c>
      <c r="CO24" s="74" t="s">
        <v>231</v>
      </c>
      <c r="CP24" s="74" t="s">
        <v>231</v>
      </c>
      <c r="CQ24" s="74" t="s">
        <v>231</v>
      </c>
      <c r="CR24" s="101" t="s">
        <v>231</v>
      </c>
      <c r="CS24" s="74" t="s">
        <v>231</v>
      </c>
      <c r="CT24" s="101" t="s">
        <v>231</v>
      </c>
      <c r="CU24" s="74" t="s">
        <v>231</v>
      </c>
      <c r="CV24" s="74" t="s">
        <v>231</v>
      </c>
      <c r="CW24" s="74" t="s">
        <v>231</v>
      </c>
      <c r="CX24" s="74" t="s">
        <v>231</v>
      </c>
      <c r="CY24" s="74" t="s">
        <v>231</v>
      </c>
      <c r="CZ24" s="74" t="s">
        <v>231</v>
      </c>
      <c r="DA24" s="74" t="s">
        <v>231</v>
      </c>
      <c r="DB24" s="74" t="s">
        <v>231</v>
      </c>
      <c r="DC24" s="74" t="s">
        <v>231</v>
      </c>
      <c r="DD24" s="74" t="s">
        <v>231</v>
      </c>
      <c r="DE24" s="74" t="s">
        <v>231</v>
      </c>
      <c r="DF24" s="74" t="s">
        <v>231</v>
      </c>
      <c r="DG24" s="74" t="s">
        <v>231</v>
      </c>
      <c r="DH24" s="74" t="s">
        <v>231</v>
      </c>
      <c r="DI24" s="74" t="s">
        <v>231</v>
      </c>
      <c r="DJ24" s="74" t="s">
        <v>231</v>
      </c>
      <c r="DK24" s="74" t="s">
        <v>231</v>
      </c>
      <c r="DL24" s="74" t="s">
        <v>231</v>
      </c>
      <c r="DM24" s="74" t="s">
        <v>231</v>
      </c>
      <c r="DN24" s="74" t="s">
        <v>231</v>
      </c>
      <c r="DO24" s="74" t="s">
        <v>231</v>
      </c>
      <c r="DP24" s="74" t="s">
        <v>231</v>
      </c>
      <c r="DQ24" s="74" t="s">
        <v>231</v>
      </c>
    </row>
    <row r="25" spans="1:121" ht="18" customHeight="1" x14ac:dyDescent="0.3">
      <c r="A25" s="124"/>
      <c r="B25" s="124"/>
      <c r="C25" s="106" t="str">
        <f>C24</f>
        <v>Original</v>
      </c>
      <c r="D25" s="109"/>
      <c r="E25" s="125"/>
      <c r="F25" s="109"/>
      <c r="G25" s="127"/>
      <c r="H25" s="129"/>
      <c r="I25" s="110"/>
      <c r="J25" s="128"/>
      <c r="K25" s="121"/>
      <c r="L25" s="131"/>
      <c r="M25" s="133"/>
      <c r="N25" s="121"/>
      <c r="O25" s="134"/>
      <c r="P25" s="117"/>
      <c r="Q25" s="103"/>
      <c r="R25" s="119"/>
      <c r="S25" s="66" t="s">
        <v>344</v>
      </c>
      <c r="T25" s="90" t="s">
        <v>227</v>
      </c>
      <c r="U25" s="92" t="s">
        <v>345</v>
      </c>
      <c r="V25" s="121"/>
      <c r="W25" s="93" t="s">
        <v>346</v>
      </c>
      <c r="X25" s="122"/>
      <c r="Y25" s="94" t="s">
        <v>347</v>
      </c>
      <c r="Z25" s="110"/>
      <c r="AA25" s="95" t="s">
        <v>348</v>
      </c>
      <c r="AB25" s="106"/>
      <c r="AC25" s="113"/>
      <c r="AD25" s="68">
        <v>108</v>
      </c>
      <c r="AE25" s="109"/>
      <c r="AF25" s="81">
        <v>13.6</v>
      </c>
      <c r="AG25" s="75">
        <v>33.6</v>
      </c>
      <c r="AH25" s="75">
        <v>44.4</v>
      </c>
      <c r="AI25" s="68" t="s">
        <v>227</v>
      </c>
      <c r="AJ25" s="68" t="s">
        <v>227</v>
      </c>
      <c r="AK25" s="68" t="s">
        <v>227</v>
      </c>
      <c r="AL25" s="68" t="s">
        <v>227</v>
      </c>
      <c r="AM25" s="115"/>
      <c r="AN25" s="72">
        <v>108</v>
      </c>
      <c r="AO25" s="106"/>
      <c r="AP25" s="68">
        <v>2.7</v>
      </c>
      <c r="AQ25" s="69">
        <v>4.5999999999999996</v>
      </c>
      <c r="AR25" s="69">
        <v>4.5999999999999996</v>
      </c>
      <c r="AS25" s="68" t="s">
        <v>227</v>
      </c>
      <c r="AT25" s="68" t="s">
        <v>227</v>
      </c>
      <c r="AU25" s="68" t="s">
        <v>227</v>
      </c>
      <c r="AV25" s="68" t="s">
        <v>227</v>
      </c>
      <c r="AW25" s="68" t="s">
        <v>227</v>
      </c>
      <c r="AX25" s="68" t="s">
        <v>227</v>
      </c>
      <c r="AY25" s="68" t="s">
        <v>227</v>
      </c>
      <c r="AZ25" s="84" t="s">
        <v>227</v>
      </c>
      <c r="BA25" s="68" t="s">
        <v>227</v>
      </c>
      <c r="BB25" s="68" t="s">
        <v>227</v>
      </c>
      <c r="BC25" s="68" t="s">
        <v>227</v>
      </c>
      <c r="BD25" s="79" t="s">
        <v>227</v>
      </c>
      <c r="BE25" s="72" t="s">
        <v>227</v>
      </c>
      <c r="BF25" s="97" t="s">
        <v>227</v>
      </c>
      <c r="BG25" s="81" t="s">
        <v>227</v>
      </c>
      <c r="BH25" s="108"/>
      <c r="BI25" s="108"/>
      <c r="BJ25" s="103"/>
      <c r="BK25" s="103"/>
      <c r="BL25" s="103"/>
      <c r="BM25" s="103"/>
      <c r="BN25" s="103"/>
      <c r="BO25" s="103"/>
      <c r="BP25" s="103"/>
      <c r="BQ25" s="103"/>
      <c r="BR25" s="102"/>
      <c r="BS25" s="102"/>
      <c r="BT25" s="102"/>
      <c r="BU25" s="102"/>
      <c r="BV25" s="102"/>
      <c r="BW25" s="102"/>
      <c r="BX25" s="102"/>
      <c r="BY25" s="102"/>
      <c r="BZ25" s="102"/>
      <c r="CA25" s="102"/>
      <c r="CB25" s="102"/>
      <c r="CC25" s="103"/>
      <c r="CD25" s="103"/>
      <c r="CE25" s="103"/>
      <c r="CF25" s="103"/>
      <c r="CG25" s="103"/>
      <c r="CH25" s="104"/>
      <c r="CI25" s="104"/>
      <c r="CJ25" s="104"/>
      <c r="CK25" s="104"/>
      <c r="CL25" s="104"/>
      <c r="CM25" s="74" t="s">
        <v>231</v>
      </c>
      <c r="CN25" s="74" t="s">
        <v>231</v>
      </c>
      <c r="CO25" s="74" t="s">
        <v>231</v>
      </c>
      <c r="CP25" s="74" t="s">
        <v>231</v>
      </c>
      <c r="CQ25" s="74" t="s">
        <v>231</v>
      </c>
      <c r="CR25" s="104"/>
      <c r="CS25" s="74" t="s">
        <v>231</v>
      </c>
      <c r="CT25" s="104"/>
      <c r="CU25" s="74" t="s">
        <v>231</v>
      </c>
      <c r="CV25" s="74" t="s">
        <v>231</v>
      </c>
      <c r="CW25" s="74" t="s">
        <v>231</v>
      </c>
      <c r="CX25" s="74" t="s">
        <v>231</v>
      </c>
      <c r="CY25" s="74" t="s">
        <v>231</v>
      </c>
      <c r="CZ25" s="74" t="s">
        <v>231</v>
      </c>
      <c r="DA25" s="74" t="s">
        <v>231</v>
      </c>
      <c r="DB25" s="74" t="s">
        <v>231</v>
      </c>
      <c r="DC25" s="74" t="s">
        <v>231</v>
      </c>
      <c r="DD25" s="74" t="s">
        <v>231</v>
      </c>
      <c r="DE25" s="74" t="s">
        <v>231</v>
      </c>
      <c r="DF25" s="74" t="s">
        <v>231</v>
      </c>
      <c r="DG25" s="74" t="s">
        <v>231</v>
      </c>
      <c r="DH25" s="74" t="s">
        <v>231</v>
      </c>
      <c r="DI25" s="74" t="s">
        <v>231</v>
      </c>
      <c r="DJ25" s="74" t="s">
        <v>231</v>
      </c>
      <c r="DK25" s="74" t="s">
        <v>231</v>
      </c>
      <c r="DL25" s="74" t="s">
        <v>231</v>
      </c>
      <c r="DM25" s="74" t="s">
        <v>231</v>
      </c>
      <c r="DN25" s="74" t="s">
        <v>231</v>
      </c>
      <c r="DO25" s="74" t="s">
        <v>231</v>
      </c>
      <c r="DP25" s="74" t="s">
        <v>231</v>
      </c>
      <c r="DQ25" s="74" t="s">
        <v>231</v>
      </c>
    </row>
    <row r="26" spans="1:121" ht="18" customHeight="1" x14ac:dyDescent="0.3">
      <c r="A26" s="123">
        <v>4</v>
      </c>
      <c r="B26" s="123">
        <v>78</v>
      </c>
      <c r="C26" s="105" t="s">
        <v>213</v>
      </c>
      <c r="D26" s="109" t="s">
        <v>690</v>
      </c>
      <c r="E26" s="105" t="s">
        <v>349</v>
      </c>
      <c r="F26" s="109" t="s">
        <v>682</v>
      </c>
      <c r="G26" s="126" t="s">
        <v>350</v>
      </c>
      <c r="H26" s="128" t="s">
        <v>351</v>
      </c>
      <c r="I26" s="109" t="s">
        <v>217</v>
      </c>
      <c r="J26" s="128" t="s">
        <v>352</v>
      </c>
      <c r="K26" s="122" t="s">
        <v>353</v>
      </c>
      <c r="L26" s="130" t="s">
        <v>354</v>
      </c>
      <c r="M26" s="132" t="s">
        <v>221</v>
      </c>
      <c r="N26" s="122" t="s">
        <v>312</v>
      </c>
      <c r="O26" s="109" t="s">
        <v>278</v>
      </c>
      <c r="P26" s="116" t="s">
        <v>355</v>
      </c>
      <c r="Q26" s="101" t="s">
        <v>314</v>
      </c>
      <c r="R26" s="118">
        <v>2</v>
      </c>
      <c r="S26" s="66" t="s">
        <v>356</v>
      </c>
      <c r="T26" s="90" t="s">
        <v>227</v>
      </c>
      <c r="U26" s="92" t="s">
        <v>357</v>
      </c>
      <c r="V26" s="120" t="s">
        <v>358</v>
      </c>
      <c r="W26" s="93" t="s">
        <v>359</v>
      </c>
      <c r="X26" s="122" t="s">
        <v>319</v>
      </c>
      <c r="Y26" s="94" t="s">
        <v>360</v>
      </c>
      <c r="Z26" s="109" t="s">
        <v>361</v>
      </c>
      <c r="AA26" s="95" t="s">
        <v>227</v>
      </c>
      <c r="AB26" s="111" t="s">
        <v>227</v>
      </c>
      <c r="AC26" s="112" t="s">
        <v>343</v>
      </c>
      <c r="AD26" s="68">
        <v>60</v>
      </c>
      <c r="AE26" s="109">
        <v>117</v>
      </c>
      <c r="AF26" s="70">
        <v>40.4</v>
      </c>
      <c r="AG26" s="96">
        <v>24.9</v>
      </c>
      <c r="AH26" s="75">
        <v>44.4</v>
      </c>
      <c r="AI26" s="69">
        <v>0.79</v>
      </c>
      <c r="AJ26" s="69">
        <v>0.67</v>
      </c>
      <c r="AK26" s="69">
        <v>0.95</v>
      </c>
      <c r="AL26" s="69">
        <v>4.4999999999999997E-3</v>
      </c>
      <c r="AM26" s="114" t="s">
        <v>229</v>
      </c>
      <c r="AN26" s="72">
        <v>60</v>
      </c>
      <c r="AO26" s="105">
        <v>117</v>
      </c>
      <c r="AP26" s="82">
        <v>10.3</v>
      </c>
      <c r="AQ26" s="82">
        <v>6.5</v>
      </c>
      <c r="AR26" s="69">
        <v>4.8</v>
      </c>
      <c r="AS26" s="68">
        <v>0.51</v>
      </c>
      <c r="AT26" s="68">
        <v>0.32</v>
      </c>
      <c r="AU26" s="68">
        <v>0.82</v>
      </c>
      <c r="AV26" s="68" t="s">
        <v>227</v>
      </c>
      <c r="AW26" s="68" t="s">
        <v>227</v>
      </c>
      <c r="AX26" s="68" t="s">
        <v>227</v>
      </c>
      <c r="AY26" s="68" t="s">
        <v>227</v>
      </c>
      <c r="AZ26" s="84" t="s">
        <v>227</v>
      </c>
      <c r="BA26" s="68" t="s">
        <v>227</v>
      </c>
      <c r="BB26" s="68" t="s">
        <v>227</v>
      </c>
      <c r="BC26" s="68" t="s">
        <v>227</v>
      </c>
      <c r="BD26" s="79" t="s">
        <v>227</v>
      </c>
      <c r="BE26" s="72" t="s">
        <v>227</v>
      </c>
      <c r="BF26" s="97" t="s">
        <v>227</v>
      </c>
      <c r="BG26" s="81" t="s">
        <v>227</v>
      </c>
      <c r="BH26" s="107" t="s">
        <v>231</v>
      </c>
      <c r="BI26" s="107" t="s">
        <v>231</v>
      </c>
      <c r="BJ26" s="101" t="s">
        <v>231</v>
      </c>
      <c r="BK26" s="101" t="s">
        <v>231</v>
      </c>
      <c r="BL26" s="101" t="s">
        <v>231</v>
      </c>
      <c r="BM26" s="101" t="s">
        <v>231</v>
      </c>
      <c r="BN26" s="101" t="s">
        <v>231</v>
      </c>
      <c r="BO26" s="101" t="s">
        <v>231</v>
      </c>
      <c r="BP26" s="101" t="s">
        <v>231</v>
      </c>
      <c r="BQ26" s="101" t="s">
        <v>231</v>
      </c>
      <c r="BR26" s="101" t="s">
        <v>231</v>
      </c>
      <c r="BS26" s="101" t="s">
        <v>231</v>
      </c>
      <c r="BT26" s="101" t="s">
        <v>231</v>
      </c>
      <c r="BU26" s="101" t="s">
        <v>231</v>
      </c>
      <c r="BV26" s="101" t="s">
        <v>231</v>
      </c>
      <c r="BW26" s="101" t="s">
        <v>231</v>
      </c>
      <c r="BX26" s="101" t="s">
        <v>231</v>
      </c>
      <c r="BY26" s="101" t="s">
        <v>231</v>
      </c>
      <c r="BZ26" s="101" t="s">
        <v>231</v>
      </c>
      <c r="CA26" s="101" t="s">
        <v>231</v>
      </c>
      <c r="CB26" s="101" t="s">
        <v>231</v>
      </c>
      <c r="CC26" s="101" t="s">
        <v>231</v>
      </c>
      <c r="CD26" s="101" t="s">
        <v>231</v>
      </c>
      <c r="CE26" s="101" t="s">
        <v>231</v>
      </c>
      <c r="CF26" s="101" t="s">
        <v>231</v>
      </c>
      <c r="CG26" s="101" t="s">
        <v>231</v>
      </c>
      <c r="CH26" s="101" t="s">
        <v>231</v>
      </c>
      <c r="CI26" s="101" t="s">
        <v>231</v>
      </c>
      <c r="CJ26" s="101" t="s">
        <v>231</v>
      </c>
      <c r="CK26" s="101" t="s">
        <v>231</v>
      </c>
      <c r="CL26" s="101" t="s">
        <v>231</v>
      </c>
      <c r="CM26" s="74" t="s">
        <v>231</v>
      </c>
      <c r="CN26" s="74" t="s">
        <v>231</v>
      </c>
      <c r="CO26" s="74" t="s">
        <v>231</v>
      </c>
      <c r="CP26" s="74" t="s">
        <v>231</v>
      </c>
      <c r="CQ26" s="74" t="s">
        <v>231</v>
      </c>
      <c r="CR26" s="101" t="s">
        <v>231</v>
      </c>
      <c r="CS26" s="74" t="s">
        <v>231</v>
      </c>
      <c r="CT26" s="101" t="s">
        <v>231</v>
      </c>
      <c r="CU26" s="74" t="s">
        <v>231</v>
      </c>
      <c r="CV26" s="74" t="s">
        <v>231</v>
      </c>
      <c r="CW26" s="74" t="s">
        <v>231</v>
      </c>
      <c r="CX26" s="74" t="s">
        <v>231</v>
      </c>
      <c r="CY26" s="74" t="s">
        <v>231</v>
      </c>
      <c r="CZ26" s="74" t="s">
        <v>231</v>
      </c>
      <c r="DA26" s="74" t="s">
        <v>231</v>
      </c>
      <c r="DB26" s="74" t="s">
        <v>231</v>
      </c>
      <c r="DC26" s="74" t="s">
        <v>231</v>
      </c>
      <c r="DD26" s="74" t="s">
        <v>231</v>
      </c>
      <c r="DE26" s="74" t="s">
        <v>231</v>
      </c>
      <c r="DF26" s="74" t="s">
        <v>231</v>
      </c>
      <c r="DG26" s="74" t="s">
        <v>231</v>
      </c>
      <c r="DH26" s="74" t="s">
        <v>231</v>
      </c>
      <c r="DI26" s="74" t="s">
        <v>231</v>
      </c>
      <c r="DJ26" s="74" t="s">
        <v>231</v>
      </c>
      <c r="DK26" s="74" t="s">
        <v>231</v>
      </c>
      <c r="DL26" s="74" t="s">
        <v>231</v>
      </c>
      <c r="DM26" s="74" t="s">
        <v>231</v>
      </c>
      <c r="DN26" s="74" t="s">
        <v>231</v>
      </c>
      <c r="DO26" s="74" t="s">
        <v>231</v>
      </c>
      <c r="DP26" s="74" t="s">
        <v>231</v>
      </c>
      <c r="DQ26" s="74" t="s">
        <v>231</v>
      </c>
    </row>
    <row r="27" spans="1:121" ht="18" customHeight="1" x14ac:dyDescent="0.3">
      <c r="A27" s="124"/>
      <c r="B27" s="124"/>
      <c r="C27" s="106" t="str">
        <f>C26</f>
        <v>Original</v>
      </c>
      <c r="D27" s="109"/>
      <c r="E27" s="125"/>
      <c r="F27" s="109"/>
      <c r="G27" s="127"/>
      <c r="H27" s="129"/>
      <c r="I27" s="110"/>
      <c r="J27" s="128"/>
      <c r="K27" s="121"/>
      <c r="L27" s="131"/>
      <c r="M27" s="133"/>
      <c r="N27" s="121"/>
      <c r="O27" s="134"/>
      <c r="P27" s="117"/>
      <c r="Q27" s="103"/>
      <c r="R27" s="119"/>
      <c r="S27" s="66" t="s">
        <v>322</v>
      </c>
      <c r="T27" s="90" t="s">
        <v>227</v>
      </c>
      <c r="U27" s="92" t="s">
        <v>362</v>
      </c>
      <c r="V27" s="121"/>
      <c r="W27" s="93" t="s">
        <v>324</v>
      </c>
      <c r="X27" s="122"/>
      <c r="Y27" s="94" t="s">
        <v>363</v>
      </c>
      <c r="Z27" s="110"/>
      <c r="AA27" s="95" t="s">
        <v>227</v>
      </c>
      <c r="AB27" s="106"/>
      <c r="AC27" s="113"/>
      <c r="AD27" s="68">
        <v>57</v>
      </c>
      <c r="AE27" s="109"/>
      <c r="AF27" s="81">
        <v>17.399999999999999</v>
      </c>
      <c r="AG27" s="96">
        <v>13.8</v>
      </c>
      <c r="AH27" s="75">
        <v>44.4</v>
      </c>
      <c r="AI27" s="69" t="s">
        <v>227</v>
      </c>
      <c r="AJ27" s="69" t="s">
        <v>227</v>
      </c>
      <c r="AK27" s="69" t="s">
        <v>227</v>
      </c>
      <c r="AL27" s="69" t="s">
        <v>227</v>
      </c>
      <c r="AM27" s="115"/>
      <c r="AN27" s="72">
        <v>57</v>
      </c>
      <c r="AO27" s="106"/>
      <c r="AP27" s="68">
        <v>4.7</v>
      </c>
      <c r="AQ27" s="82">
        <v>2.8</v>
      </c>
      <c r="AR27" s="68">
        <v>7.6</v>
      </c>
      <c r="AS27" s="68" t="s">
        <v>227</v>
      </c>
      <c r="AT27" s="68" t="s">
        <v>227</v>
      </c>
      <c r="AU27" s="68" t="s">
        <v>227</v>
      </c>
      <c r="AV27" s="68" t="s">
        <v>227</v>
      </c>
      <c r="AW27" s="68" t="s">
        <v>227</v>
      </c>
      <c r="AX27" s="68" t="s">
        <v>227</v>
      </c>
      <c r="AY27" s="68" t="s">
        <v>227</v>
      </c>
      <c r="AZ27" s="84" t="s">
        <v>227</v>
      </c>
      <c r="BA27" s="68" t="s">
        <v>227</v>
      </c>
      <c r="BB27" s="68" t="s">
        <v>227</v>
      </c>
      <c r="BC27" s="68" t="s">
        <v>227</v>
      </c>
      <c r="BD27" s="79" t="s">
        <v>227</v>
      </c>
      <c r="BE27" s="72" t="s">
        <v>227</v>
      </c>
      <c r="BF27" s="97" t="s">
        <v>227</v>
      </c>
      <c r="BG27" s="81" t="s">
        <v>227</v>
      </c>
      <c r="BH27" s="108"/>
      <c r="BI27" s="108"/>
      <c r="BJ27" s="103"/>
      <c r="BK27" s="103"/>
      <c r="BL27" s="103"/>
      <c r="BM27" s="103"/>
      <c r="BN27" s="103"/>
      <c r="BO27" s="103"/>
      <c r="BP27" s="103"/>
      <c r="BQ27" s="103"/>
      <c r="BR27" s="102"/>
      <c r="BS27" s="102"/>
      <c r="BT27" s="102"/>
      <c r="BU27" s="102"/>
      <c r="BV27" s="102"/>
      <c r="BW27" s="102"/>
      <c r="BX27" s="102"/>
      <c r="BY27" s="102"/>
      <c r="BZ27" s="102"/>
      <c r="CA27" s="102"/>
      <c r="CB27" s="102"/>
      <c r="CC27" s="103"/>
      <c r="CD27" s="103"/>
      <c r="CE27" s="103"/>
      <c r="CF27" s="103"/>
      <c r="CG27" s="103"/>
      <c r="CH27" s="104"/>
      <c r="CI27" s="104"/>
      <c r="CJ27" s="104"/>
      <c r="CK27" s="104"/>
      <c r="CL27" s="104"/>
      <c r="CM27" s="74" t="s">
        <v>231</v>
      </c>
      <c r="CN27" s="74" t="s">
        <v>231</v>
      </c>
      <c r="CO27" s="74" t="s">
        <v>231</v>
      </c>
      <c r="CP27" s="74" t="s">
        <v>231</v>
      </c>
      <c r="CQ27" s="74" t="s">
        <v>231</v>
      </c>
      <c r="CR27" s="104"/>
      <c r="CS27" s="74" t="s">
        <v>231</v>
      </c>
      <c r="CT27" s="104"/>
      <c r="CU27" s="74" t="s">
        <v>231</v>
      </c>
      <c r="CV27" s="74" t="s">
        <v>231</v>
      </c>
      <c r="CW27" s="74" t="s">
        <v>231</v>
      </c>
      <c r="CX27" s="74" t="s">
        <v>231</v>
      </c>
      <c r="CY27" s="74" t="s">
        <v>231</v>
      </c>
      <c r="CZ27" s="74" t="s">
        <v>231</v>
      </c>
      <c r="DA27" s="74" t="s">
        <v>231</v>
      </c>
      <c r="DB27" s="74" t="s">
        <v>231</v>
      </c>
      <c r="DC27" s="74" t="s">
        <v>231</v>
      </c>
      <c r="DD27" s="74" t="s">
        <v>231</v>
      </c>
      <c r="DE27" s="74" t="s">
        <v>231</v>
      </c>
      <c r="DF27" s="74" t="s">
        <v>231</v>
      </c>
      <c r="DG27" s="74" t="s">
        <v>231</v>
      </c>
      <c r="DH27" s="74" t="s">
        <v>231</v>
      </c>
      <c r="DI27" s="74" t="s">
        <v>231</v>
      </c>
      <c r="DJ27" s="74" t="s">
        <v>231</v>
      </c>
      <c r="DK27" s="74" t="s">
        <v>231</v>
      </c>
      <c r="DL27" s="74" t="s">
        <v>231</v>
      </c>
      <c r="DM27" s="74" t="s">
        <v>231</v>
      </c>
      <c r="DN27" s="74" t="s">
        <v>231</v>
      </c>
      <c r="DO27" s="74" t="s">
        <v>231</v>
      </c>
      <c r="DP27" s="74" t="s">
        <v>231</v>
      </c>
      <c r="DQ27" s="74" t="s">
        <v>231</v>
      </c>
    </row>
    <row r="28" spans="1:121" ht="18" customHeight="1" x14ac:dyDescent="0.3">
      <c r="A28" s="123">
        <v>36</v>
      </c>
      <c r="B28" s="123" t="s">
        <v>364</v>
      </c>
      <c r="C28" s="105" t="s">
        <v>365</v>
      </c>
      <c r="D28" s="109" t="s">
        <v>690</v>
      </c>
      <c r="E28" s="105" t="s">
        <v>366</v>
      </c>
      <c r="F28" s="109" t="s">
        <v>682</v>
      </c>
      <c r="G28" s="126" t="s">
        <v>367</v>
      </c>
      <c r="H28" s="128" t="s">
        <v>368</v>
      </c>
      <c r="I28" s="109" t="s">
        <v>217</v>
      </c>
      <c r="J28" s="128" t="s">
        <v>369</v>
      </c>
      <c r="K28" s="122" t="s">
        <v>370</v>
      </c>
      <c r="L28" s="130" t="s">
        <v>371</v>
      </c>
      <c r="M28" s="132" t="s">
        <v>221</v>
      </c>
      <c r="N28" s="122" t="s">
        <v>372</v>
      </c>
      <c r="O28" s="109" t="s">
        <v>278</v>
      </c>
      <c r="P28" s="116" t="s">
        <v>373</v>
      </c>
      <c r="Q28" s="101" t="s">
        <v>334</v>
      </c>
      <c r="R28" s="118">
        <v>2</v>
      </c>
      <c r="S28" s="66" t="s">
        <v>374</v>
      </c>
      <c r="T28" s="90" t="s">
        <v>227</v>
      </c>
      <c r="U28" s="92" t="s">
        <v>375</v>
      </c>
      <c r="V28" s="120" t="s">
        <v>376</v>
      </c>
      <c r="W28" s="93" t="s">
        <v>227</v>
      </c>
      <c r="X28" s="122" t="s">
        <v>337</v>
      </c>
      <c r="Y28" s="94" t="s">
        <v>227</v>
      </c>
      <c r="Z28" s="109" t="s">
        <v>227</v>
      </c>
      <c r="AA28" s="95" t="s">
        <v>227</v>
      </c>
      <c r="AB28" s="111" t="s">
        <v>227</v>
      </c>
      <c r="AC28" s="112" t="s">
        <v>228</v>
      </c>
      <c r="AD28" s="69">
        <v>396</v>
      </c>
      <c r="AE28" s="135">
        <v>792</v>
      </c>
      <c r="AF28" s="70">
        <v>48.3</v>
      </c>
      <c r="AG28" s="71">
        <v>42.4</v>
      </c>
      <c r="AH28" s="71">
        <v>52.8</v>
      </c>
      <c r="AI28" s="69">
        <v>0.79</v>
      </c>
      <c r="AJ28" s="69">
        <v>0.67</v>
      </c>
      <c r="AK28" s="69">
        <v>0.95</v>
      </c>
      <c r="AL28" s="69">
        <v>4.4999999999999997E-3</v>
      </c>
      <c r="AM28" s="114" t="s">
        <v>229</v>
      </c>
      <c r="AN28" s="72">
        <v>312</v>
      </c>
      <c r="AO28" s="105">
        <v>466</v>
      </c>
      <c r="AP28" s="82">
        <v>28.6</v>
      </c>
      <c r="AQ28" s="69">
        <v>4.5999999999999996</v>
      </c>
      <c r="AR28" s="69">
        <v>4.5999999999999996</v>
      </c>
      <c r="AS28" s="68">
        <v>0.59</v>
      </c>
      <c r="AT28" s="68">
        <v>0.45</v>
      </c>
      <c r="AU28" s="68">
        <v>0.78</v>
      </c>
      <c r="AV28" s="68" t="s">
        <v>227</v>
      </c>
      <c r="AW28" s="68" t="s">
        <v>227</v>
      </c>
      <c r="AX28" s="68" t="s">
        <v>227</v>
      </c>
      <c r="AY28" s="68" t="s">
        <v>227</v>
      </c>
      <c r="AZ28" s="84" t="s">
        <v>227</v>
      </c>
      <c r="BA28" s="68" t="s">
        <v>227</v>
      </c>
      <c r="BB28" s="68" t="s">
        <v>227</v>
      </c>
      <c r="BC28" s="68" t="s">
        <v>227</v>
      </c>
      <c r="BD28" s="79" t="s">
        <v>227</v>
      </c>
      <c r="BE28" s="72" t="s">
        <v>227</v>
      </c>
      <c r="BF28" s="97" t="s">
        <v>227</v>
      </c>
      <c r="BG28" s="81" t="s">
        <v>227</v>
      </c>
      <c r="BH28" s="107" t="s">
        <v>231</v>
      </c>
      <c r="BI28" s="107" t="s">
        <v>231</v>
      </c>
      <c r="BJ28" s="101" t="s">
        <v>231</v>
      </c>
      <c r="BK28" s="101" t="s">
        <v>231</v>
      </c>
      <c r="BL28" s="101" t="s">
        <v>231</v>
      </c>
      <c r="BM28" s="101" t="s">
        <v>231</v>
      </c>
      <c r="BN28" s="101" t="s">
        <v>231</v>
      </c>
      <c r="BO28" s="101" t="s">
        <v>231</v>
      </c>
      <c r="BP28" s="101" t="s">
        <v>231</v>
      </c>
      <c r="BQ28" s="101" t="s">
        <v>231</v>
      </c>
      <c r="BR28" s="101" t="s">
        <v>231</v>
      </c>
      <c r="BS28" s="101" t="s">
        <v>231</v>
      </c>
      <c r="BT28" s="101" t="s">
        <v>231</v>
      </c>
      <c r="BU28" s="101" t="s">
        <v>231</v>
      </c>
      <c r="BV28" s="101" t="s">
        <v>231</v>
      </c>
      <c r="BW28" s="101" t="s">
        <v>231</v>
      </c>
      <c r="BX28" s="101" t="s">
        <v>231</v>
      </c>
      <c r="BY28" s="101" t="s">
        <v>231</v>
      </c>
      <c r="BZ28" s="101" t="s">
        <v>231</v>
      </c>
      <c r="CA28" s="101" t="s">
        <v>231</v>
      </c>
      <c r="CB28" s="101" t="s">
        <v>231</v>
      </c>
      <c r="CC28" s="101" t="s">
        <v>231</v>
      </c>
      <c r="CD28" s="101" t="s">
        <v>231</v>
      </c>
      <c r="CE28" s="101" t="s">
        <v>231</v>
      </c>
      <c r="CF28" s="101" t="s">
        <v>231</v>
      </c>
      <c r="CG28" s="101" t="s">
        <v>231</v>
      </c>
      <c r="CH28" s="101" t="s">
        <v>231</v>
      </c>
      <c r="CI28" s="101" t="s">
        <v>231</v>
      </c>
      <c r="CJ28" s="101" t="s">
        <v>231</v>
      </c>
      <c r="CK28" s="101" t="s">
        <v>231</v>
      </c>
      <c r="CL28" s="101" t="s">
        <v>231</v>
      </c>
      <c r="CM28" s="74" t="s">
        <v>231</v>
      </c>
      <c r="CN28" s="74" t="s">
        <v>231</v>
      </c>
      <c r="CO28" s="74" t="s">
        <v>231</v>
      </c>
      <c r="CP28" s="74" t="s">
        <v>231</v>
      </c>
      <c r="CQ28" s="74" t="s">
        <v>231</v>
      </c>
      <c r="CR28" s="101" t="s">
        <v>231</v>
      </c>
      <c r="CS28" s="74" t="s">
        <v>231</v>
      </c>
      <c r="CT28" s="101" t="s">
        <v>231</v>
      </c>
      <c r="CU28" s="74" t="s">
        <v>231</v>
      </c>
      <c r="CV28" s="74" t="s">
        <v>231</v>
      </c>
      <c r="CW28" s="74" t="s">
        <v>231</v>
      </c>
      <c r="CX28" s="74" t="s">
        <v>231</v>
      </c>
      <c r="CY28" s="74" t="s">
        <v>231</v>
      </c>
      <c r="CZ28" s="74" t="s">
        <v>231</v>
      </c>
      <c r="DA28" s="74" t="s">
        <v>231</v>
      </c>
      <c r="DB28" s="74" t="s">
        <v>231</v>
      </c>
      <c r="DC28" s="74" t="s">
        <v>231</v>
      </c>
      <c r="DD28" s="74" t="s">
        <v>231</v>
      </c>
      <c r="DE28" s="74" t="s">
        <v>231</v>
      </c>
      <c r="DF28" s="74" t="s">
        <v>231</v>
      </c>
      <c r="DG28" s="74" t="s">
        <v>231</v>
      </c>
      <c r="DH28" s="74" t="s">
        <v>231</v>
      </c>
      <c r="DI28" s="74" t="s">
        <v>231</v>
      </c>
      <c r="DJ28" s="74" t="s">
        <v>231</v>
      </c>
      <c r="DK28" s="74" t="s">
        <v>231</v>
      </c>
      <c r="DL28" s="74" t="s">
        <v>231</v>
      </c>
      <c r="DM28" s="74" t="s">
        <v>231</v>
      </c>
      <c r="DN28" s="74" t="s">
        <v>231</v>
      </c>
      <c r="DO28" s="74" t="s">
        <v>231</v>
      </c>
      <c r="DP28" s="74" t="s">
        <v>231</v>
      </c>
      <c r="DQ28" s="74" t="s">
        <v>231</v>
      </c>
    </row>
    <row r="29" spans="1:121" ht="18" customHeight="1" x14ac:dyDescent="0.3">
      <c r="A29" s="124"/>
      <c r="B29" s="124"/>
      <c r="C29" s="106" t="str">
        <f>C28</f>
        <v>Original &amp; Update</v>
      </c>
      <c r="D29" s="109"/>
      <c r="E29" s="125"/>
      <c r="F29" s="109"/>
      <c r="G29" s="127"/>
      <c r="H29" s="129"/>
      <c r="I29" s="110"/>
      <c r="J29" s="128"/>
      <c r="K29" s="121"/>
      <c r="L29" s="131"/>
      <c r="M29" s="133"/>
      <c r="N29" s="121"/>
      <c r="O29" s="134"/>
      <c r="P29" s="117"/>
      <c r="Q29" s="103"/>
      <c r="R29" s="119"/>
      <c r="S29" s="66" t="s">
        <v>377</v>
      </c>
      <c r="T29" s="90" t="s">
        <v>227</v>
      </c>
      <c r="U29" s="92" t="s">
        <v>316</v>
      </c>
      <c r="V29" s="121"/>
      <c r="W29" s="93" t="s">
        <v>227</v>
      </c>
      <c r="X29" s="122"/>
      <c r="Y29" s="94" t="s">
        <v>227</v>
      </c>
      <c r="Z29" s="110"/>
      <c r="AA29" s="95" t="s">
        <v>227</v>
      </c>
      <c r="AB29" s="106"/>
      <c r="AC29" s="113"/>
      <c r="AD29" s="69">
        <v>396</v>
      </c>
      <c r="AE29" s="136"/>
      <c r="AF29" s="70">
        <v>40.4</v>
      </c>
      <c r="AG29" s="75">
        <v>33.6</v>
      </c>
      <c r="AH29" s="75">
        <v>44.4</v>
      </c>
      <c r="AI29" s="69" t="s">
        <v>227</v>
      </c>
      <c r="AJ29" s="69" t="s">
        <v>227</v>
      </c>
      <c r="AK29" s="69" t="s">
        <v>227</v>
      </c>
      <c r="AL29" s="69" t="s">
        <v>227</v>
      </c>
      <c r="AM29" s="115"/>
      <c r="AN29" s="72">
        <v>154</v>
      </c>
      <c r="AO29" s="106"/>
      <c r="AP29" s="68">
        <v>15.2</v>
      </c>
      <c r="AQ29" s="69">
        <v>4.5999999999999996</v>
      </c>
      <c r="AR29" s="69">
        <v>4.5999999999999996</v>
      </c>
      <c r="AS29" s="68" t="s">
        <v>227</v>
      </c>
      <c r="AT29" s="68" t="s">
        <v>227</v>
      </c>
      <c r="AU29" s="68" t="s">
        <v>227</v>
      </c>
      <c r="AV29" s="68" t="s">
        <v>227</v>
      </c>
      <c r="AW29" s="68" t="s">
        <v>227</v>
      </c>
      <c r="AX29" s="68" t="s">
        <v>227</v>
      </c>
      <c r="AY29" s="68" t="s">
        <v>227</v>
      </c>
      <c r="AZ29" s="84" t="s">
        <v>227</v>
      </c>
      <c r="BA29" s="68" t="s">
        <v>227</v>
      </c>
      <c r="BB29" s="68" t="s">
        <v>227</v>
      </c>
      <c r="BC29" s="68" t="s">
        <v>227</v>
      </c>
      <c r="BD29" s="79" t="s">
        <v>227</v>
      </c>
      <c r="BE29" s="72" t="s">
        <v>227</v>
      </c>
      <c r="BF29" s="97" t="s">
        <v>227</v>
      </c>
      <c r="BG29" s="81" t="s">
        <v>227</v>
      </c>
      <c r="BH29" s="108"/>
      <c r="BI29" s="108"/>
      <c r="BJ29" s="103"/>
      <c r="BK29" s="103"/>
      <c r="BL29" s="103"/>
      <c r="BM29" s="103"/>
      <c r="BN29" s="103"/>
      <c r="BO29" s="103"/>
      <c r="BP29" s="103"/>
      <c r="BQ29" s="103"/>
      <c r="BR29" s="102"/>
      <c r="BS29" s="102"/>
      <c r="BT29" s="102"/>
      <c r="BU29" s="102"/>
      <c r="BV29" s="102"/>
      <c r="BW29" s="102"/>
      <c r="BX29" s="102"/>
      <c r="BY29" s="102"/>
      <c r="BZ29" s="102"/>
      <c r="CA29" s="102"/>
      <c r="CB29" s="102"/>
      <c r="CC29" s="103"/>
      <c r="CD29" s="103"/>
      <c r="CE29" s="103"/>
      <c r="CF29" s="103"/>
      <c r="CG29" s="103"/>
      <c r="CH29" s="104"/>
      <c r="CI29" s="104"/>
      <c r="CJ29" s="104"/>
      <c r="CK29" s="104"/>
      <c r="CL29" s="104"/>
      <c r="CM29" s="74" t="s">
        <v>231</v>
      </c>
      <c r="CN29" s="74" t="s">
        <v>231</v>
      </c>
      <c r="CO29" s="74" t="s">
        <v>231</v>
      </c>
      <c r="CP29" s="74" t="s">
        <v>231</v>
      </c>
      <c r="CQ29" s="74" t="s">
        <v>231</v>
      </c>
      <c r="CR29" s="104"/>
      <c r="CS29" s="74" t="s">
        <v>231</v>
      </c>
      <c r="CT29" s="104"/>
      <c r="CU29" s="74" t="s">
        <v>231</v>
      </c>
      <c r="CV29" s="74" t="s">
        <v>231</v>
      </c>
      <c r="CW29" s="74" t="s">
        <v>231</v>
      </c>
      <c r="CX29" s="74" t="s">
        <v>231</v>
      </c>
      <c r="CY29" s="74" t="s">
        <v>231</v>
      </c>
      <c r="CZ29" s="74" t="s">
        <v>231</v>
      </c>
      <c r="DA29" s="74" t="s">
        <v>231</v>
      </c>
      <c r="DB29" s="74" t="s">
        <v>231</v>
      </c>
      <c r="DC29" s="74" t="s">
        <v>231</v>
      </c>
      <c r="DD29" s="74" t="s">
        <v>231</v>
      </c>
      <c r="DE29" s="74" t="s">
        <v>231</v>
      </c>
      <c r="DF29" s="74" t="s">
        <v>231</v>
      </c>
      <c r="DG29" s="74" t="s">
        <v>231</v>
      </c>
      <c r="DH29" s="74" t="s">
        <v>231</v>
      </c>
      <c r="DI29" s="74" t="s">
        <v>231</v>
      </c>
      <c r="DJ29" s="74" t="s">
        <v>231</v>
      </c>
      <c r="DK29" s="74" t="s">
        <v>231</v>
      </c>
      <c r="DL29" s="74" t="s">
        <v>231</v>
      </c>
      <c r="DM29" s="74" t="s">
        <v>231</v>
      </c>
      <c r="DN29" s="74" t="s">
        <v>231</v>
      </c>
      <c r="DO29" s="74" t="s">
        <v>231</v>
      </c>
      <c r="DP29" s="74" t="s">
        <v>231</v>
      </c>
      <c r="DQ29" s="74" t="s">
        <v>231</v>
      </c>
    </row>
    <row r="30" spans="1:121" ht="18" customHeight="1" x14ac:dyDescent="0.3">
      <c r="A30" s="123">
        <v>38</v>
      </c>
      <c r="B30" s="123" t="s">
        <v>378</v>
      </c>
      <c r="C30" s="105" t="s">
        <v>213</v>
      </c>
      <c r="D30" s="109" t="s">
        <v>690</v>
      </c>
      <c r="E30" s="105" t="s">
        <v>379</v>
      </c>
      <c r="F30" s="109" t="s">
        <v>682</v>
      </c>
      <c r="G30" s="126" t="s">
        <v>380</v>
      </c>
      <c r="H30" s="128" t="s">
        <v>381</v>
      </c>
      <c r="I30" s="109" t="s">
        <v>382</v>
      </c>
      <c r="J30" s="128" t="s">
        <v>383</v>
      </c>
      <c r="K30" s="122" t="s">
        <v>384</v>
      </c>
      <c r="L30" s="130" t="s">
        <v>385</v>
      </c>
      <c r="M30" s="132" t="s">
        <v>221</v>
      </c>
      <c r="N30" s="122" t="s">
        <v>386</v>
      </c>
      <c r="O30" s="109" t="s">
        <v>278</v>
      </c>
      <c r="P30" s="116" t="s">
        <v>387</v>
      </c>
      <c r="Q30" s="101" t="s">
        <v>334</v>
      </c>
      <c r="R30" s="118">
        <v>2</v>
      </c>
      <c r="S30" s="66" t="s">
        <v>388</v>
      </c>
      <c r="T30" s="90" t="s">
        <v>227</v>
      </c>
      <c r="U30" s="92" t="s">
        <v>389</v>
      </c>
      <c r="V30" s="120" t="s">
        <v>390</v>
      </c>
      <c r="W30" s="93" t="s">
        <v>391</v>
      </c>
      <c r="X30" s="122" t="s">
        <v>391</v>
      </c>
      <c r="Y30" s="94" t="s">
        <v>392</v>
      </c>
      <c r="Z30" s="109" t="s">
        <v>393</v>
      </c>
      <c r="AA30" s="95" t="s">
        <v>394</v>
      </c>
      <c r="AB30" s="111" t="s">
        <v>395</v>
      </c>
      <c r="AC30" s="112" t="s">
        <v>228</v>
      </c>
      <c r="AD30" s="68">
        <v>286</v>
      </c>
      <c r="AE30" s="109">
        <v>569</v>
      </c>
      <c r="AF30" s="70">
        <v>48.3</v>
      </c>
      <c r="AG30" s="71">
        <v>42.4</v>
      </c>
      <c r="AH30" s="71">
        <v>52.8</v>
      </c>
      <c r="AI30" s="69">
        <v>0.79</v>
      </c>
      <c r="AJ30" s="69">
        <v>0.67</v>
      </c>
      <c r="AK30" s="69">
        <v>0.95</v>
      </c>
      <c r="AL30" s="69">
        <v>4.4999999999999997E-3</v>
      </c>
      <c r="AM30" s="114" t="s">
        <v>229</v>
      </c>
      <c r="AN30" s="72">
        <v>286</v>
      </c>
      <c r="AO30" s="105">
        <v>569</v>
      </c>
      <c r="AP30" s="82">
        <v>44.5</v>
      </c>
      <c r="AQ30" s="82">
        <v>34.1</v>
      </c>
      <c r="AR30" s="69">
        <v>4.8</v>
      </c>
      <c r="AS30" s="68">
        <v>0.44</v>
      </c>
      <c r="AT30" s="68">
        <v>0.35</v>
      </c>
      <c r="AU30" s="68">
        <v>0.55000000000000004</v>
      </c>
      <c r="AV30" s="68" t="s">
        <v>303</v>
      </c>
      <c r="AW30" s="68" t="s">
        <v>227</v>
      </c>
      <c r="AX30" s="68" t="s">
        <v>227</v>
      </c>
      <c r="AY30" s="68" t="s">
        <v>227</v>
      </c>
      <c r="AZ30" s="84" t="s">
        <v>227</v>
      </c>
      <c r="BA30" s="68" t="s">
        <v>227</v>
      </c>
      <c r="BB30" s="68" t="s">
        <v>227</v>
      </c>
      <c r="BC30" s="68" t="s">
        <v>227</v>
      </c>
      <c r="BD30" s="79" t="s">
        <v>227</v>
      </c>
      <c r="BE30" s="72" t="s">
        <v>227</v>
      </c>
      <c r="BF30" s="97" t="s">
        <v>227</v>
      </c>
      <c r="BG30" s="81" t="s">
        <v>227</v>
      </c>
      <c r="BH30" s="107" t="s">
        <v>231</v>
      </c>
      <c r="BI30" s="107" t="s">
        <v>231</v>
      </c>
      <c r="BJ30" s="101" t="s">
        <v>231</v>
      </c>
      <c r="BK30" s="101" t="s">
        <v>231</v>
      </c>
      <c r="BL30" s="101" t="s">
        <v>231</v>
      </c>
      <c r="BM30" s="101" t="s">
        <v>231</v>
      </c>
      <c r="BN30" s="101" t="s">
        <v>231</v>
      </c>
      <c r="BO30" s="101" t="s">
        <v>231</v>
      </c>
      <c r="BP30" s="101" t="s">
        <v>231</v>
      </c>
      <c r="BQ30" s="101" t="s">
        <v>231</v>
      </c>
      <c r="BR30" s="101" t="s">
        <v>231</v>
      </c>
      <c r="BS30" s="101" t="s">
        <v>231</v>
      </c>
      <c r="BT30" s="101" t="s">
        <v>231</v>
      </c>
      <c r="BU30" s="101" t="s">
        <v>231</v>
      </c>
      <c r="BV30" s="101" t="s">
        <v>231</v>
      </c>
      <c r="BW30" s="101" t="s">
        <v>231</v>
      </c>
      <c r="BX30" s="101" t="s">
        <v>231</v>
      </c>
      <c r="BY30" s="101" t="s">
        <v>231</v>
      </c>
      <c r="BZ30" s="101" t="s">
        <v>231</v>
      </c>
      <c r="CA30" s="101" t="s">
        <v>231</v>
      </c>
      <c r="CB30" s="101" t="s">
        <v>231</v>
      </c>
      <c r="CC30" s="101" t="s">
        <v>231</v>
      </c>
      <c r="CD30" s="101" t="s">
        <v>231</v>
      </c>
      <c r="CE30" s="101" t="s">
        <v>231</v>
      </c>
      <c r="CF30" s="101" t="s">
        <v>231</v>
      </c>
      <c r="CG30" s="101" t="s">
        <v>231</v>
      </c>
      <c r="CH30" s="101" t="s">
        <v>231</v>
      </c>
      <c r="CI30" s="101" t="s">
        <v>231</v>
      </c>
      <c r="CJ30" s="101" t="s">
        <v>231</v>
      </c>
      <c r="CK30" s="101" t="s">
        <v>231</v>
      </c>
      <c r="CL30" s="101" t="s">
        <v>231</v>
      </c>
      <c r="CM30" s="74" t="s">
        <v>231</v>
      </c>
      <c r="CN30" s="74" t="s">
        <v>231</v>
      </c>
      <c r="CO30" s="74" t="s">
        <v>231</v>
      </c>
      <c r="CP30" s="74" t="s">
        <v>231</v>
      </c>
      <c r="CQ30" s="74" t="s">
        <v>231</v>
      </c>
      <c r="CR30" s="101" t="s">
        <v>231</v>
      </c>
      <c r="CS30" s="74" t="s">
        <v>231</v>
      </c>
      <c r="CT30" s="101" t="s">
        <v>231</v>
      </c>
      <c r="CU30" s="74" t="s">
        <v>231</v>
      </c>
      <c r="CV30" s="74" t="s">
        <v>231</v>
      </c>
      <c r="CW30" s="74" t="s">
        <v>231</v>
      </c>
      <c r="CX30" s="74" t="s">
        <v>231</v>
      </c>
      <c r="CY30" s="74" t="s">
        <v>231</v>
      </c>
      <c r="CZ30" s="74" t="s">
        <v>231</v>
      </c>
      <c r="DA30" s="74" t="s">
        <v>231</v>
      </c>
      <c r="DB30" s="74" t="s">
        <v>231</v>
      </c>
      <c r="DC30" s="74" t="s">
        <v>231</v>
      </c>
      <c r="DD30" s="74" t="s">
        <v>231</v>
      </c>
      <c r="DE30" s="74" t="s">
        <v>231</v>
      </c>
      <c r="DF30" s="74" t="s">
        <v>231</v>
      </c>
      <c r="DG30" s="74" t="s">
        <v>231</v>
      </c>
      <c r="DH30" s="74" t="s">
        <v>231</v>
      </c>
      <c r="DI30" s="74" t="s">
        <v>231</v>
      </c>
      <c r="DJ30" s="74" t="s">
        <v>231</v>
      </c>
      <c r="DK30" s="74" t="s">
        <v>231</v>
      </c>
      <c r="DL30" s="74" t="s">
        <v>231</v>
      </c>
      <c r="DM30" s="74" t="s">
        <v>231</v>
      </c>
      <c r="DN30" s="74" t="s">
        <v>231</v>
      </c>
      <c r="DO30" s="74" t="s">
        <v>231</v>
      </c>
      <c r="DP30" s="74" t="s">
        <v>231</v>
      </c>
      <c r="DQ30" s="74" t="s">
        <v>231</v>
      </c>
    </row>
    <row r="31" spans="1:121" ht="18" customHeight="1" x14ac:dyDescent="0.3">
      <c r="A31" s="124"/>
      <c r="B31" s="124"/>
      <c r="C31" s="106" t="str">
        <f>C30</f>
        <v>Original</v>
      </c>
      <c r="D31" s="109"/>
      <c r="E31" s="125"/>
      <c r="F31" s="109"/>
      <c r="G31" s="127"/>
      <c r="H31" s="129"/>
      <c r="I31" s="110"/>
      <c r="J31" s="128"/>
      <c r="K31" s="121"/>
      <c r="L31" s="131"/>
      <c r="M31" s="133"/>
      <c r="N31" s="121"/>
      <c r="O31" s="134"/>
      <c r="P31" s="117"/>
      <c r="Q31" s="103"/>
      <c r="R31" s="119"/>
      <c r="S31" s="66" t="s">
        <v>226</v>
      </c>
      <c r="T31" s="90" t="s">
        <v>227</v>
      </c>
      <c r="U31" s="92" t="s">
        <v>396</v>
      </c>
      <c r="V31" s="121"/>
      <c r="W31" s="93" t="s">
        <v>391</v>
      </c>
      <c r="X31" s="122"/>
      <c r="Y31" s="94" t="s">
        <v>397</v>
      </c>
      <c r="Z31" s="110"/>
      <c r="AA31" s="95" t="s">
        <v>398</v>
      </c>
      <c r="AB31" s="106"/>
      <c r="AC31" s="113"/>
      <c r="AD31" s="68">
        <v>283</v>
      </c>
      <c r="AE31" s="109"/>
      <c r="AF31" s="70">
        <v>40.4</v>
      </c>
      <c r="AG31" s="75">
        <v>33.6</v>
      </c>
      <c r="AH31" s="75">
        <v>44.4</v>
      </c>
      <c r="AI31" s="69" t="s">
        <v>227</v>
      </c>
      <c r="AJ31" s="69" t="s">
        <v>227</v>
      </c>
      <c r="AK31" s="69" t="s">
        <v>227</v>
      </c>
      <c r="AL31" s="69" t="s">
        <v>227</v>
      </c>
      <c r="AM31" s="115"/>
      <c r="AN31" s="72">
        <v>283</v>
      </c>
      <c r="AO31" s="106"/>
      <c r="AP31" s="68">
        <v>17.5</v>
      </c>
      <c r="AQ31" s="82">
        <v>13.9</v>
      </c>
      <c r="AR31" s="68">
        <v>20.8</v>
      </c>
      <c r="AS31" s="68" t="s">
        <v>227</v>
      </c>
      <c r="AT31" s="68" t="s">
        <v>227</v>
      </c>
      <c r="AU31" s="68" t="s">
        <v>227</v>
      </c>
      <c r="AV31" s="68" t="s">
        <v>227</v>
      </c>
      <c r="AW31" s="68" t="s">
        <v>227</v>
      </c>
      <c r="AX31" s="68" t="s">
        <v>227</v>
      </c>
      <c r="AY31" s="68" t="s">
        <v>227</v>
      </c>
      <c r="AZ31" s="84" t="s">
        <v>227</v>
      </c>
      <c r="BA31" s="68" t="s">
        <v>227</v>
      </c>
      <c r="BB31" s="68" t="s">
        <v>227</v>
      </c>
      <c r="BC31" s="68" t="s">
        <v>227</v>
      </c>
      <c r="BD31" s="79" t="s">
        <v>227</v>
      </c>
      <c r="BE31" s="72" t="s">
        <v>227</v>
      </c>
      <c r="BF31" s="97" t="s">
        <v>227</v>
      </c>
      <c r="BG31" s="81" t="s">
        <v>227</v>
      </c>
      <c r="BH31" s="108"/>
      <c r="BI31" s="108"/>
      <c r="BJ31" s="103"/>
      <c r="BK31" s="103"/>
      <c r="BL31" s="103"/>
      <c r="BM31" s="103"/>
      <c r="BN31" s="103"/>
      <c r="BO31" s="103"/>
      <c r="BP31" s="103"/>
      <c r="BQ31" s="103"/>
      <c r="BR31" s="102"/>
      <c r="BS31" s="102"/>
      <c r="BT31" s="102"/>
      <c r="BU31" s="102"/>
      <c r="BV31" s="102"/>
      <c r="BW31" s="102"/>
      <c r="BX31" s="102"/>
      <c r="BY31" s="102"/>
      <c r="BZ31" s="102"/>
      <c r="CA31" s="102"/>
      <c r="CB31" s="102"/>
      <c r="CC31" s="103"/>
      <c r="CD31" s="103"/>
      <c r="CE31" s="103"/>
      <c r="CF31" s="103"/>
      <c r="CG31" s="103"/>
      <c r="CH31" s="104"/>
      <c r="CI31" s="104"/>
      <c r="CJ31" s="104"/>
      <c r="CK31" s="104"/>
      <c r="CL31" s="104"/>
      <c r="CM31" s="74" t="s">
        <v>231</v>
      </c>
      <c r="CN31" s="74" t="s">
        <v>231</v>
      </c>
      <c r="CO31" s="74" t="s">
        <v>231</v>
      </c>
      <c r="CP31" s="74" t="s">
        <v>231</v>
      </c>
      <c r="CQ31" s="74" t="s">
        <v>231</v>
      </c>
      <c r="CR31" s="104"/>
      <c r="CS31" s="74" t="s">
        <v>231</v>
      </c>
      <c r="CT31" s="104"/>
      <c r="CU31" s="74" t="s">
        <v>231</v>
      </c>
      <c r="CV31" s="74" t="s">
        <v>231</v>
      </c>
      <c r="CW31" s="74" t="s">
        <v>231</v>
      </c>
      <c r="CX31" s="74" t="s">
        <v>231</v>
      </c>
      <c r="CY31" s="74" t="s">
        <v>231</v>
      </c>
      <c r="CZ31" s="74" t="s">
        <v>231</v>
      </c>
      <c r="DA31" s="74" t="s">
        <v>231</v>
      </c>
      <c r="DB31" s="74" t="s">
        <v>231</v>
      </c>
      <c r="DC31" s="74" t="s">
        <v>231</v>
      </c>
      <c r="DD31" s="74" t="s">
        <v>231</v>
      </c>
      <c r="DE31" s="74" t="s">
        <v>231</v>
      </c>
      <c r="DF31" s="74" t="s">
        <v>231</v>
      </c>
      <c r="DG31" s="74" t="s">
        <v>231</v>
      </c>
      <c r="DH31" s="74" t="s">
        <v>231</v>
      </c>
      <c r="DI31" s="74" t="s">
        <v>231</v>
      </c>
      <c r="DJ31" s="74" t="s">
        <v>231</v>
      </c>
      <c r="DK31" s="74" t="s">
        <v>231</v>
      </c>
      <c r="DL31" s="74" t="s">
        <v>231</v>
      </c>
      <c r="DM31" s="74" t="s">
        <v>231</v>
      </c>
      <c r="DN31" s="74" t="s">
        <v>231</v>
      </c>
      <c r="DO31" s="74" t="s">
        <v>231</v>
      </c>
      <c r="DP31" s="74" t="s">
        <v>231</v>
      </c>
      <c r="DQ31" s="74" t="s">
        <v>231</v>
      </c>
    </row>
    <row r="32" spans="1:121" ht="18" customHeight="1" x14ac:dyDescent="0.3">
      <c r="A32" s="123">
        <v>39</v>
      </c>
      <c r="B32" s="123" t="s">
        <v>399</v>
      </c>
      <c r="C32" s="105" t="s">
        <v>213</v>
      </c>
      <c r="D32" s="109" t="s">
        <v>690</v>
      </c>
      <c r="E32" s="105" t="s">
        <v>400</v>
      </c>
      <c r="F32" s="109" t="s">
        <v>682</v>
      </c>
      <c r="G32" s="126" t="s">
        <v>401</v>
      </c>
      <c r="H32" s="128" t="s">
        <v>402</v>
      </c>
      <c r="I32" s="109" t="s">
        <v>403</v>
      </c>
      <c r="J32" s="128" t="s">
        <v>404</v>
      </c>
      <c r="K32" s="122" t="s">
        <v>405</v>
      </c>
      <c r="L32" s="130" t="s">
        <v>406</v>
      </c>
      <c r="M32" s="132" t="s">
        <v>221</v>
      </c>
      <c r="N32" s="122" t="s">
        <v>407</v>
      </c>
      <c r="O32" s="109" t="s">
        <v>278</v>
      </c>
      <c r="P32" s="116" t="s">
        <v>408</v>
      </c>
      <c r="Q32" s="101" t="s">
        <v>334</v>
      </c>
      <c r="R32" s="118">
        <v>2</v>
      </c>
      <c r="S32" s="66" t="s">
        <v>409</v>
      </c>
      <c r="T32" s="90" t="s">
        <v>227</v>
      </c>
      <c r="U32" s="92" t="s">
        <v>410</v>
      </c>
      <c r="V32" s="120" t="s">
        <v>411</v>
      </c>
      <c r="W32" s="93" t="s">
        <v>337</v>
      </c>
      <c r="X32" s="122" t="s">
        <v>337</v>
      </c>
      <c r="Y32" s="94" t="s">
        <v>227</v>
      </c>
      <c r="Z32" s="109" t="s">
        <v>227</v>
      </c>
      <c r="AA32" s="95" t="s">
        <v>227</v>
      </c>
      <c r="AB32" s="111" t="s">
        <v>227</v>
      </c>
      <c r="AC32" s="112" t="s">
        <v>228</v>
      </c>
      <c r="AD32" s="68">
        <v>251</v>
      </c>
      <c r="AE32" s="135">
        <v>792</v>
      </c>
      <c r="AF32" s="70">
        <v>48.3</v>
      </c>
      <c r="AG32" s="71">
        <v>42.4</v>
      </c>
      <c r="AH32" s="71">
        <v>52.8</v>
      </c>
      <c r="AI32" s="69">
        <v>0.79</v>
      </c>
      <c r="AJ32" s="69">
        <v>0.67</v>
      </c>
      <c r="AK32" s="69">
        <v>0.95</v>
      </c>
      <c r="AL32" s="69">
        <v>4.4999999999999997E-3</v>
      </c>
      <c r="AM32" s="114" t="s">
        <v>229</v>
      </c>
      <c r="AN32" s="72">
        <v>251</v>
      </c>
      <c r="AO32" s="105">
        <v>498</v>
      </c>
      <c r="AP32" s="82">
        <v>16.7</v>
      </c>
      <c r="AQ32" s="69">
        <v>4.5999999999999996</v>
      </c>
      <c r="AR32" s="69">
        <v>4.5999999999999996</v>
      </c>
      <c r="AS32" s="68">
        <v>0.31</v>
      </c>
      <c r="AT32" s="68">
        <v>0.24</v>
      </c>
      <c r="AU32" s="68">
        <v>0.39</v>
      </c>
      <c r="AV32" s="68" t="s">
        <v>303</v>
      </c>
      <c r="AW32" s="68" t="s">
        <v>227</v>
      </c>
      <c r="AX32" s="68" t="s">
        <v>227</v>
      </c>
      <c r="AY32" s="68" t="s">
        <v>227</v>
      </c>
      <c r="AZ32" s="84" t="s">
        <v>227</v>
      </c>
      <c r="BA32" s="68" t="s">
        <v>227</v>
      </c>
      <c r="BB32" s="68" t="s">
        <v>227</v>
      </c>
      <c r="BC32" s="68" t="s">
        <v>227</v>
      </c>
      <c r="BD32" s="79" t="s">
        <v>227</v>
      </c>
      <c r="BE32" s="72" t="s">
        <v>227</v>
      </c>
      <c r="BF32" s="97" t="s">
        <v>227</v>
      </c>
      <c r="BG32" s="81" t="s">
        <v>227</v>
      </c>
      <c r="BH32" s="107" t="s">
        <v>231</v>
      </c>
      <c r="BI32" s="107" t="s">
        <v>231</v>
      </c>
      <c r="BJ32" s="101" t="s">
        <v>231</v>
      </c>
      <c r="BK32" s="101" t="s">
        <v>231</v>
      </c>
      <c r="BL32" s="101" t="s">
        <v>231</v>
      </c>
      <c r="BM32" s="101" t="s">
        <v>231</v>
      </c>
      <c r="BN32" s="101" t="s">
        <v>231</v>
      </c>
      <c r="BO32" s="101" t="s">
        <v>231</v>
      </c>
      <c r="BP32" s="101" t="s">
        <v>231</v>
      </c>
      <c r="BQ32" s="101" t="s">
        <v>231</v>
      </c>
      <c r="BR32" s="101" t="s">
        <v>231</v>
      </c>
      <c r="BS32" s="101" t="s">
        <v>231</v>
      </c>
      <c r="BT32" s="101" t="s">
        <v>231</v>
      </c>
      <c r="BU32" s="101" t="s">
        <v>231</v>
      </c>
      <c r="BV32" s="101" t="s">
        <v>231</v>
      </c>
      <c r="BW32" s="101" t="s">
        <v>231</v>
      </c>
      <c r="BX32" s="101" t="s">
        <v>231</v>
      </c>
      <c r="BY32" s="101" t="s">
        <v>231</v>
      </c>
      <c r="BZ32" s="101" t="s">
        <v>231</v>
      </c>
      <c r="CA32" s="101" t="s">
        <v>231</v>
      </c>
      <c r="CB32" s="101" t="s">
        <v>231</v>
      </c>
      <c r="CC32" s="101" t="s">
        <v>231</v>
      </c>
      <c r="CD32" s="101" t="s">
        <v>231</v>
      </c>
      <c r="CE32" s="101" t="s">
        <v>231</v>
      </c>
      <c r="CF32" s="101" t="s">
        <v>231</v>
      </c>
      <c r="CG32" s="101" t="s">
        <v>231</v>
      </c>
      <c r="CH32" s="101" t="s">
        <v>231</v>
      </c>
      <c r="CI32" s="101" t="s">
        <v>231</v>
      </c>
      <c r="CJ32" s="101" t="s">
        <v>231</v>
      </c>
      <c r="CK32" s="101" t="s">
        <v>231</v>
      </c>
      <c r="CL32" s="101" t="s">
        <v>231</v>
      </c>
      <c r="CM32" s="74" t="s">
        <v>231</v>
      </c>
      <c r="CN32" s="74" t="s">
        <v>231</v>
      </c>
      <c r="CO32" s="74" t="s">
        <v>231</v>
      </c>
      <c r="CP32" s="74" t="s">
        <v>231</v>
      </c>
      <c r="CQ32" s="74" t="s">
        <v>231</v>
      </c>
      <c r="CR32" s="101" t="s">
        <v>231</v>
      </c>
      <c r="CS32" s="74" t="s">
        <v>231</v>
      </c>
      <c r="CT32" s="101" t="s">
        <v>231</v>
      </c>
      <c r="CU32" s="74" t="s">
        <v>231</v>
      </c>
      <c r="CV32" s="74" t="s">
        <v>231</v>
      </c>
      <c r="CW32" s="74" t="s">
        <v>231</v>
      </c>
      <c r="CX32" s="74" t="s">
        <v>231</v>
      </c>
      <c r="CY32" s="74" t="s">
        <v>231</v>
      </c>
      <c r="CZ32" s="74" t="s">
        <v>231</v>
      </c>
      <c r="DA32" s="74" t="s">
        <v>231</v>
      </c>
      <c r="DB32" s="74" t="s">
        <v>231</v>
      </c>
      <c r="DC32" s="74" t="s">
        <v>231</v>
      </c>
      <c r="DD32" s="74" t="s">
        <v>231</v>
      </c>
      <c r="DE32" s="74" t="s">
        <v>231</v>
      </c>
      <c r="DF32" s="74" t="s">
        <v>231</v>
      </c>
      <c r="DG32" s="74" t="s">
        <v>231</v>
      </c>
      <c r="DH32" s="74" t="s">
        <v>231</v>
      </c>
      <c r="DI32" s="74" t="s">
        <v>231</v>
      </c>
      <c r="DJ32" s="74" t="s">
        <v>231</v>
      </c>
      <c r="DK32" s="74" t="s">
        <v>231</v>
      </c>
      <c r="DL32" s="74" t="s">
        <v>231</v>
      </c>
      <c r="DM32" s="74" t="s">
        <v>231</v>
      </c>
      <c r="DN32" s="74" t="s">
        <v>231</v>
      </c>
      <c r="DO32" s="74" t="s">
        <v>231</v>
      </c>
      <c r="DP32" s="74" t="s">
        <v>231</v>
      </c>
      <c r="DQ32" s="74" t="s">
        <v>231</v>
      </c>
    </row>
    <row r="33" spans="1:121" ht="18" customHeight="1" x14ac:dyDescent="0.3">
      <c r="A33" s="124"/>
      <c r="B33" s="124"/>
      <c r="C33" s="106" t="str">
        <f>C32</f>
        <v>Original</v>
      </c>
      <c r="D33" s="109"/>
      <c r="E33" s="125"/>
      <c r="F33" s="109"/>
      <c r="G33" s="127"/>
      <c r="H33" s="129"/>
      <c r="I33" s="110"/>
      <c r="J33" s="128"/>
      <c r="K33" s="121"/>
      <c r="L33" s="131"/>
      <c r="M33" s="133"/>
      <c r="N33" s="121"/>
      <c r="O33" s="134"/>
      <c r="P33" s="117"/>
      <c r="Q33" s="103"/>
      <c r="R33" s="119"/>
      <c r="S33" s="66" t="s">
        <v>256</v>
      </c>
      <c r="T33" s="90" t="s">
        <v>227</v>
      </c>
      <c r="U33" s="92" t="s">
        <v>412</v>
      </c>
      <c r="V33" s="121"/>
      <c r="W33" s="93" t="s">
        <v>337</v>
      </c>
      <c r="X33" s="122"/>
      <c r="Y33" s="94" t="s">
        <v>227</v>
      </c>
      <c r="Z33" s="110"/>
      <c r="AA33" s="95" t="s">
        <v>227</v>
      </c>
      <c r="AB33" s="106"/>
      <c r="AC33" s="113"/>
      <c r="AD33" s="68">
        <v>247</v>
      </c>
      <c r="AE33" s="136"/>
      <c r="AF33" s="70">
        <v>40.4</v>
      </c>
      <c r="AG33" s="75">
        <v>33.6</v>
      </c>
      <c r="AH33" s="75">
        <v>44.4</v>
      </c>
      <c r="AI33" s="69" t="s">
        <v>227</v>
      </c>
      <c r="AJ33" s="69" t="s">
        <v>227</v>
      </c>
      <c r="AK33" s="69" t="s">
        <v>227</v>
      </c>
      <c r="AL33" s="69" t="s">
        <v>227</v>
      </c>
      <c r="AM33" s="115"/>
      <c r="AN33" s="72">
        <v>247</v>
      </c>
      <c r="AO33" s="106"/>
      <c r="AP33" s="68">
        <v>7.1</v>
      </c>
      <c r="AQ33" s="69">
        <v>4.5999999999999996</v>
      </c>
      <c r="AR33" s="69">
        <v>4.5999999999999996</v>
      </c>
      <c r="AS33" s="68" t="s">
        <v>227</v>
      </c>
      <c r="AT33" s="68" t="s">
        <v>227</v>
      </c>
      <c r="AU33" s="68" t="s">
        <v>227</v>
      </c>
      <c r="AV33" s="68" t="s">
        <v>227</v>
      </c>
      <c r="AW33" s="68" t="s">
        <v>227</v>
      </c>
      <c r="AX33" s="68" t="s">
        <v>227</v>
      </c>
      <c r="AY33" s="68" t="s">
        <v>227</v>
      </c>
      <c r="AZ33" s="84" t="s">
        <v>227</v>
      </c>
      <c r="BA33" s="68" t="s">
        <v>227</v>
      </c>
      <c r="BB33" s="68" t="s">
        <v>227</v>
      </c>
      <c r="BC33" s="68" t="s">
        <v>227</v>
      </c>
      <c r="BD33" s="79" t="s">
        <v>227</v>
      </c>
      <c r="BE33" s="72" t="s">
        <v>227</v>
      </c>
      <c r="BF33" s="97" t="s">
        <v>227</v>
      </c>
      <c r="BG33" s="81" t="s">
        <v>227</v>
      </c>
      <c r="BH33" s="108"/>
      <c r="BI33" s="108"/>
      <c r="BJ33" s="103"/>
      <c r="BK33" s="103"/>
      <c r="BL33" s="103"/>
      <c r="BM33" s="103"/>
      <c r="BN33" s="103"/>
      <c r="BO33" s="103"/>
      <c r="BP33" s="103"/>
      <c r="BQ33" s="103"/>
      <c r="BR33" s="102"/>
      <c r="BS33" s="102"/>
      <c r="BT33" s="102"/>
      <c r="BU33" s="102"/>
      <c r="BV33" s="102"/>
      <c r="BW33" s="102"/>
      <c r="BX33" s="102"/>
      <c r="BY33" s="102"/>
      <c r="BZ33" s="102"/>
      <c r="CA33" s="102"/>
      <c r="CB33" s="102"/>
      <c r="CC33" s="103"/>
      <c r="CD33" s="103"/>
      <c r="CE33" s="103"/>
      <c r="CF33" s="103"/>
      <c r="CG33" s="103"/>
      <c r="CH33" s="104"/>
      <c r="CI33" s="104"/>
      <c r="CJ33" s="104"/>
      <c r="CK33" s="104"/>
      <c r="CL33" s="104"/>
      <c r="CM33" s="74" t="s">
        <v>231</v>
      </c>
      <c r="CN33" s="74" t="s">
        <v>231</v>
      </c>
      <c r="CO33" s="74" t="s">
        <v>231</v>
      </c>
      <c r="CP33" s="74" t="s">
        <v>231</v>
      </c>
      <c r="CQ33" s="74" t="s">
        <v>231</v>
      </c>
      <c r="CR33" s="104"/>
      <c r="CS33" s="74" t="s">
        <v>231</v>
      </c>
      <c r="CT33" s="104"/>
      <c r="CU33" s="74" t="s">
        <v>231</v>
      </c>
      <c r="CV33" s="74" t="s">
        <v>231</v>
      </c>
      <c r="CW33" s="74" t="s">
        <v>231</v>
      </c>
      <c r="CX33" s="74" t="s">
        <v>231</v>
      </c>
      <c r="CY33" s="74" t="s">
        <v>231</v>
      </c>
      <c r="CZ33" s="74" t="s">
        <v>231</v>
      </c>
      <c r="DA33" s="74" t="s">
        <v>231</v>
      </c>
      <c r="DB33" s="74" t="s">
        <v>231</v>
      </c>
      <c r="DC33" s="74" t="s">
        <v>231</v>
      </c>
      <c r="DD33" s="74" t="s">
        <v>231</v>
      </c>
      <c r="DE33" s="74" t="s">
        <v>231</v>
      </c>
      <c r="DF33" s="74" t="s">
        <v>231</v>
      </c>
      <c r="DG33" s="74" t="s">
        <v>231</v>
      </c>
      <c r="DH33" s="74" t="s">
        <v>231</v>
      </c>
      <c r="DI33" s="74" t="s">
        <v>231</v>
      </c>
      <c r="DJ33" s="74" t="s">
        <v>231</v>
      </c>
      <c r="DK33" s="74" t="s">
        <v>231</v>
      </c>
      <c r="DL33" s="74" t="s">
        <v>231</v>
      </c>
      <c r="DM33" s="74" t="s">
        <v>231</v>
      </c>
      <c r="DN33" s="74" t="s">
        <v>231</v>
      </c>
      <c r="DO33" s="74" t="s">
        <v>231</v>
      </c>
      <c r="DP33" s="74" t="s">
        <v>231</v>
      </c>
      <c r="DQ33" s="74" t="s">
        <v>231</v>
      </c>
    </row>
    <row r="34" spans="1:121" ht="18" customHeight="1" x14ac:dyDescent="0.3">
      <c r="A34" s="123">
        <v>44</v>
      </c>
      <c r="B34" s="123">
        <v>70</v>
      </c>
      <c r="C34" s="105" t="s">
        <v>213</v>
      </c>
      <c r="D34" s="109" t="s">
        <v>690</v>
      </c>
      <c r="E34" s="105" t="s">
        <v>413</v>
      </c>
      <c r="F34" s="109" t="s">
        <v>682</v>
      </c>
      <c r="G34" s="126" t="s">
        <v>414</v>
      </c>
      <c r="H34" s="128" t="s">
        <v>415</v>
      </c>
      <c r="I34" s="109" t="s">
        <v>416</v>
      </c>
      <c r="J34" s="128" t="s">
        <v>417</v>
      </c>
      <c r="K34" s="122" t="s">
        <v>418</v>
      </c>
      <c r="L34" s="130" t="s">
        <v>419</v>
      </c>
      <c r="M34" s="132" t="s">
        <v>221</v>
      </c>
      <c r="N34" s="122" t="s">
        <v>289</v>
      </c>
      <c r="O34" s="109" t="s">
        <v>278</v>
      </c>
      <c r="P34" s="116" t="s">
        <v>420</v>
      </c>
      <c r="Q34" s="101" t="s">
        <v>334</v>
      </c>
      <c r="R34" s="118">
        <v>2</v>
      </c>
      <c r="S34" s="66" t="s">
        <v>421</v>
      </c>
      <c r="T34" s="90" t="s">
        <v>227</v>
      </c>
      <c r="U34" s="92" t="s">
        <v>422</v>
      </c>
      <c r="V34" s="120" t="s">
        <v>423</v>
      </c>
      <c r="W34" s="93" t="s">
        <v>391</v>
      </c>
      <c r="X34" s="122" t="s">
        <v>391</v>
      </c>
      <c r="Y34" s="94" t="s">
        <v>424</v>
      </c>
      <c r="Z34" s="109" t="s">
        <v>425</v>
      </c>
      <c r="AA34" s="95" t="s">
        <v>426</v>
      </c>
      <c r="AB34" s="111" t="s">
        <v>427</v>
      </c>
      <c r="AC34" s="112" t="s">
        <v>343</v>
      </c>
      <c r="AD34" s="68">
        <v>77</v>
      </c>
      <c r="AE34" s="109">
        <v>152</v>
      </c>
      <c r="AF34" s="70">
        <v>48.3</v>
      </c>
      <c r="AG34" s="71">
        <v>42.4</v>
      </c>
      <c r="AH34" s="71">
        <v>52.8</v>
      </c>
      <c r="AI34" s="68">
        <v>0.61</v>
      </c>
      <c r="AJ34" s="68">
        <v>0.32</v>
      </c>
      <c r="AK34" s="68">
        <v>1.1499999999999999</v>
      </c>
      <c r="AL34" s="69">
        <v>4.4999999999999997E-3</v>
      </c>
      <c r="AM34" s="114" t="s">
        <v>229</v>
      </c>
      <c r="AN34" s="72">
        <v>77</v>
      </c>
      <c r="AO34" s="105">
        <v>152</v>
      </c>
      <c r="AP34" s="82">
        <v>9.6999999999999993</v>
      </c>
      <c r="AQ34" s="82">
        <v>7.4</v>
      </c>
      <c r="AR34" s="68">
        <v>12.2</v>
      </c>
      <c r="AS34" s="68">
        <v>0.72</v>
      </c>
      <c r="AT34" s="68">
        <v>0.49</v>
      </c>
      <c r="AU34" s="68">
        <v>1.06</v>
      </c>
      <c r="AV34" s="68">
        <v>0.09</v>
      </c>
      <c r="AW34" s="68" t="s">
        <v>227</v>
      </c>
      <c r="AX34" s="68" t="s">
        <v>227</v>
      </c>
      <c r="AY34" s="68" t="s">
        <v>227</v>
      </c>
      <c r="AZ34" s="84" t="s">
        <v>227</v>
      </c>
      <c r="BA34" s="68" t="s">
        <v>227</v>
      </c>
      <c r="BB34" s="68" t="s">
        <v>227</v>
      </c>
      <c r="BC34" s="68" t="s">
        <v>227</v>
      </c>
      <c r="BD34" s="79" t="s">
        <v>227</v>
      </c>
      <c r="BE34" s="72" t="s">
        <v>227</v>
      </c>
      <c r="BF34" s="97" t="s">
        <v>227</v>
      </c>
      <c r="BG34" s="81" t="s">
        <v>227</v>
      </c>
      <c r="BH34" s="107" t="s">
        <v>231</v>
      </c>
      <c r="BI34" s="107" t="s">
        <v>231</v>
      </c>
      <c r="BJ34" s="101" t="s">
        <v>231</v>
      </c>
      <c r="BK34" s="101" t="s">
        <v>231</v>
      </c>
      <c r="BL34" s="101" t="s">
        <v>231</v>
      </c>
      <c r="BM34" s="101" t="s">
        <v>231</v>
      </c>
      <c r="BN34" s="101" t="s">
        <v>231</v>
      </c>
      <c r="BO34" s="101" t="s">
        <v>231</v>
      </c>
      <c r="BP34" s="101" t="s">
        <v>231</v>
      </c>
      <c r="BQ34" s="101" t="s">
        <v>231</v>
      </c>
      <c r="BR34" s="101" t="s">
        <v>231</v>
      </c>
      <c r="BS34" s="101" t="s">
        <v>231</v>
      </c>
      <c r="BT34" s="101" t="s">
        <v>231</v>
      </c>
      <c r="BU34" s="101" t="s">
        <v>231</v>
      </c>
      <c r="BV34" s="101" t="s">
        <v>231</v>
      </c>
      <c r="BW34" s="101" t="s">
        <v>231</v>
      </c>
      <c r="BX34" s="101" t="s">
        <v>231</v>
      </c>
      <c r="BY34" s="101" t="s">
        <v>231</v>
      </c>
      <c r="BZ34" s="101" t="s">
        <v>231</v>
      </c>
      <c r="CA34" s="101" t="s">
        <v>231</v>
      </c>
      <c r="CB34" s="101" t="s">
        <v>231</v>
      </c>
      <c r="CC34" s="101" t="s">
        <v>231</v>
      </c>
      <c r="CD34" s="101" t="s">
        <v>231</v>
      </c>
      <c r="CE34" s="101" t="s">
        <v>231</v>
      </c>
      <c r="CF34" s="101" t="s">
        <v>231</v>
      </c>
      <c r="CG34" s="101" t="s">
        <v>231</v>
      </c>
      <c r="CH34" s="101" t="s">
        <v>231</v>
      </c>
      <c r="CI34" s="101" t="s">
        <v>231</v>
      </c>
      <c r="CJ34" s="101" t="s">
        <v>231</v>
      </c>
      <c r="CK34" s="101" t="s">
        <v>231</v>
      </c>
      <c r="CL34" s="101" t="s">
        <v>231</v>
      </c>
      <c r="CM34" s="74" t="s">
        <v>231</v>
      </c>
      <c r="CN34" s="74" t="s">
        <v>231</v>
      </c>
      <c r="CO34" s="74" t="s">
        <v>231</v>
      </c>
      <c r="CP34" s="74" t="s">
        <v>231</v>
      </c>
      <c r="CQ34" s="74" t="s">
        <v>231</v>
      </c>
      <c r="CR34" s="101" t="s">
        <v>231</v>
      </c>
      <c r="CS34" s="74" t="s">
        <v>231</v>
      </c>
      <c r="CT34" s="101" t="s">
        <v>231</v>
      </c>
      <c r="CU34" s="74" t="s">
        <v>231</v>
      </c>
      <c r="CV34" s="74" t="s">
        <v>231</v>
      </c>
      <c r="CW34" s="74" t="s">
        <v>231</v>
      </c>
      <c r="CX34" s="74" t="s">
        <v>231</v>
      </c>
      <c r="CY34" s="74" t="s">
        <v>231</v>
      </c>
      <c r="CZ34" s="74" t="s">
        <v>231</v>
      </c>
      <c r="DA34" s="74" t="s">
        <v>231</v>
      </c>
      <c r="DB34" s="74" t="s">
        <v>231</v>
      </c>
      <c r="DC34" s="74" t="s">
        <v>231</v>
      </c>
      <c r="DD34" s="74" t="s">
        <v>231</v>
      </c>
      <c r="DE34" s="74" t="s">
        <v>231</v>
      </c>
      <c r="DF34" s="74" t="s">
        <v>231</v>
      </c>
      <c r="DG34" s="74" t="s">
        <v>231</v>
      </c>
      <c r="DH34" s="74" t="s">
        <v>231</v>
      </c>
      <c r="DI34" s="74" t="s">
        <v>231</v>
      </c>
      <c r="DJ34" s="74" t="s">
        <v>231</v>
      </c>
      <c r="DK34" s="74" t="s">
        <v>231</v>
      </c>
      <c r="DL34" s="74" t="s">
        <v>231</v>
      </c>
      <c r="DM34" s="74" t="s">
        <v>231</v>
      </c>
      <c r="DN34" s="74" t="s">
        <v>231</v>
      </c>
      <c r="DO34" s="74" t="s">
        <v>231</v>
      </c>
      <c r="DP34" s="74" t="s">
        <v>231</v>
      </c>
      <c r="DQ34" s="74" t="s">
        <v>231</v>
      </c>
    </row>
    <row r="35" spans="1:121" ht="18" customHeight="1" x14ac:dyDescent="0.3">
      <c r="A35" s="124"/>
      <c r="B35" s="124"/>
      <c r="C35" s="106" t="str">
        <f>C34</f>
        <v>Original</v>
      </c>
      <c r="D35" s="109"/>
      <c r="E35" s="125"/>
      <c r="F35" s="109"/>
      <c r="G35" s="127"/>
      <c r="H35" s="129"/>
      <c r="I35" s="110"/>
      <c r="J35" s="128"/>
      <c r="K35" s="121"/>
      <c r="L35" s="131"/>
      <c r="M35" s="133"/>
      <c r="N35" s="121"/>
      <c r="O35" s="134"/>
      <c r="P35" s="117"/>
      <c r="Q35" s="103"/>
      <c r="R35" s="119"/>
      <c r="S35" s="66" t="s">
        <v>256</v>
      </c>
      <c r="T35" s="90" t="s">
        <v>227</v>
      </c>
      <c r="U35" s="92" t="s">
        <v>428</v>
      </c>
      <c r="V35" s="121"/>
      <c r="W35" s="93" t="s">
        <v>391</v>
      </c>
      <c r="X35" s="122"/>
      <c r="Y35" s="94" t="s">
        <v>429</v>
      </c>
      <c r="Z35" s="110"/>
      <c r="AA35" s="95" t="s">
        <v>430</v>
      </c>
      <c r="AB35" s="106"/>
      <c r="AC35" s="113"/>
      <c r="AD35" s="68">
        <v>75</v>
      </c>
      <c r="AE35" s="109"/>
      <c r="AF35" s="70">
        <v>40.4</v>
      </c>
      <c r="AG35" s="75">
        <v>33.6</v>
      </c>
      <c r="AH35" s="75">
        <v>44.4</v>
      </c>
      <c r="AI35" s="68" t="s">
        <v>227</v>
      </c>
      <c r="AJ35" s="68" t="s">
        <v>227</v>
      </c>
      <c r="AK35" s="68" t="s">
        <v>227</v>
      </c>
      <c r="AL35" s="69" t="s">
        <v>227</v>
      </c>
      <c r="AM35" s="115"/>
      <c r="AN35" s="72">
        <v>75</v>
      </c>
      <c r="AO35" s="106"/>
      <c r="AP35" s="68">
        <v>6.9</v>
      </c>
      <c r="AQ35" s="82">
        <v>5.0999999999999996</v>
      </c>
      <c r="AR35" s="68">
        <v>10.199999999999999</v>
      </c>
      <c r="AS35" s="68" t="s">
        <v>227</v>
      </c>
      <c r="AT35" s="68" t="s">
        <v>227</v>
      </c>
      <c r="AU35" s="68" t="s">
        <v>227</v>
      </c>
      <c r="AV35" s="68" t="s">
        <v>227</v>
      </c>
      <c r="AW35" s="68" t="s">
        <v>227</v>
      </c>
      <c r="AX35" s="68" t="s">
        <v>227</v>
      </c>
      <c r="AY35" s="68" t="s">
        <v>227</v>
      </c>
      <c r="AZ35" s="84" t="s">
        <v>227</v>
      </c>
      <c r="BA35" s="68" t="s">
        <v>227</v>
      </c>
      <c r="BB35" s="68" t="s">
        <v>227</v>
      </c>
      <c r="BC35" s="68" t="s">
        <v>227</v>
      </c>
      <c r="BD35" s="79" t="s">
        <v>227</v>
      </c>
      <c r="BE35" s="72" t="s">
        <v>227</v>
      </c>
      <c r="BF35" s="97" t="s">
        <v>227</v>
      </c>
      <c r="BG35" s="81" t="s">
        <v>227</v>
      </c>
      <c r="BH35" s="108"/>
      <c r="BI35" s="108"/>
      <c r="BJ35" s="103"/>
      <c r="BK35" s="103"/>
      <c r="BL35" s="103"/>
      <c r="BM35" s="103"/>
      <c r="BN35" s="103"/>
      <c r="BO35" s="103"/>
      <c r="BP35" s="103"/>
      <c r="BQ35" s="103"/>
      <c r="BR35" s="102"/>
      <c r="BS35" s="102"/>
      <c r="BT35" s="102"/>
      <c r="BU35" s="102"/>
      <c r="BV35" s="102"/>
      <c r="BW35" s="102"/>
      <c r="BX35" s="102"/>
      <c r="BY35" s="102"/>
      <c r="BZ35" s="102"/>
      <c r="CA35" s="102"/>
      <c r="CB35" s="102"/>
      <c r="CC35" s="103"/>
      <c r="CD35" s="103"/>
      <c r="CE35" s="103"/>
      <c r="CF35" s="103"/>
      <c r="CG35" s="103"/>
      <c r="CH35" s="104"/>
      <c r="CI35" s="104"/>
      <c r="CJ35" s="104"/>
      <c r="CK35" s="104"/>
      <c r="CL35" s="104"/>
      <c r="CM35" s="74" t="s">
        <v>231</v>
      </c>
      <c r="CN35" s="74" t="s">
        <v>231</v>
      </c>
      <c r="CO35" s="74" t="s">
        <v>231</v>
      </c>
      <c r="CP35" s="74" t="s">
        <v>231</v>
      </c>
      <c r="CQ35" s="74" t="s">
        <v>231</v>
      </c>
      <c r="CR35" s="104"/>
      <c r="CS35" s="74" t="s">
        <v>231</v>
      </c>
      <c r="CT35" s="104"/>
      <c r="CU35" s="74" t="s">
        <v>231</v>
      </c>
      <c r="CV35" s="74" t="s">
        <v>231</v>
      </c>
      <c r="CW35" s="74" t="s">
        <v>231</v>
      </c>
      <c r="CX35" s="74" t="s">
        <v>231</v>
      </c>
      <c r="CY35" s="74" t="s">
        <v>231</v>
      </c>
      <c r="CZ35" s="74" t="s">
        <v>231</v>
      </c>
      <c r="DA35" s="74" t="s">
        <v>231</v>
      </c>
      <c r="DB35" s="74" t="s">
        <v>231</v>
      </c>
      <c r="DC35" s="74" t="s">
        <v>231</v>
      </c>
      <c r="DD35" s="74" t="s">
        <v>231</v>
      </c>
      <c r="DE35" s="74" t="s">
        <v>231</v>
      </c>
      <c r="DF35" s="74" t="s">
        <v>231</v>
      </c>
      <c r="DG35" s="74" t="s">
        <v>231</v>
      </c>
      <c r="DH35" s="74" t="s">
        <v>231</v>
      </c>
      <c r="DI35" s="74" t="s">
        <v>231</v>
      </c>
      <c r="DJ35" s="74" t="s">
        <v>231</v>
      </c>
      <c r="DK35" s="74" t="s">
        <v>231</v>
      </c>
      <c r="DL35" s="74" t="s">
        <v>231</v>
      </c>
      <c r="DM35" s="74" t="s">
        <v>231</v>
      </c>
      <c r="DN35" s="74" t="s">
        <v>231</v>
      </c>
      <c r="DO35" s="74" t="s">
        <v>231</v>
      </c>
      <c r="DP35" s="74" t="s">
        <v>231</v>
      </c>
      <c r="DQ35" s="74" t="s">
        <v>231</v>
      </c>
    </row>
    <row r="36" spans="1:121" ht="18" customHeight="1" x14ac:dyDescent="0.3">
      <c r="A36" s="123">
        <v>47</v>
      </c>
      <c r="B36" s="123">
        <v>77</v>
      </c>
      <c r="C36" s="105" t="s">
        <v>213</v>
      </c>
      <c r="D36" s="109" t="s">
        <v>690</v>
      </c>
      <c r="E36" s="105" t="s">
        <v>431</v>
      </c>
      <c r="F36" s="109" t="s">
        <v>682</v>
      </c>
      <c r="G36" s="126" t="s">
        <v>432</v>
      </c>
      <c r="H36" s="128" t="s">
        <v>433</v>
      </c>
      <c r="I36" s="109" t="s">
        <v>243</v>
      </c>
      <c r="J36" s="128" t="s">
        <v>434</v>
      </c>
      <c r="K36" s="122" t="s">
        <v>435</v>
      </c>
      <c r="L36" s="130" t="s">
        <v>436</v>
      </c>
      <c r="M36" s="132" t="s">
        <v>221</v>
      </c>
      <c r="N36" s="122" t="s">
        <v>437</v>
      </c>
      <c r="O36" s="109" t="s">
        <v>278</v>
      </c>
      <c r="P36" s="116" t="s">
        <v>438</v>
      </c>
      <c r="Q36" s="101" t="s">
        <v>334</v>
      </c>
      <c r="R36" s="118">
        <v>2</v>
      </c>
      <c r="S36" s="66" t="s">
        <v>439</v>
      </c>
      <c r="T36" s="90" t="s">
        <v>227</v>
      </c>
      <c r="U36" s="92" t="s">
        <v>359</v>
      </c>
      <c r="V36" s="120" t="s">
        <v>440</v>
      </c>
      <c r="W36" s="93" t="s">
        <v>227</v>
      </c>
      <c r="X36" s="122" t="s">
        <v>227</v>
      </c>
      <c r="Y36" s="94" t="s">
        <v>441</v>
      </c>
      <c r="Z36" s="109" t="s">
        <v>442</v>
      </c>
      <c r="AA36" s="95" t="s">
        <v>443</v>
      </c>
      <c r="AB36" s="111" t="s">
        <v>444</v>
      </c>
      <c r="AC36" s="112" t="s">
        <v>228</v>
      </c>
      <c r="AD36" s="68">
        <v>69</v>
      </c>
      <c r="AE36" s="109">
        <v>134</v>
      </c>
      <c r="AF36" s="81">
        <v>32.700000000000003</v>
      </c>
      <c r="AG36" s="96">
        <v>16.7</v>
      </c>
      <c r="AH36" s="71">
        <v>52.8</v>
      </c>
      <c r="AI36" s="68">
        <v>0.73399999999999999</v>
      </c>
      <c r="AJ36" s="68">
        <v>0.38</v>
      </c>
      <c r="AK36" s="68">
        <v>1.419</v>
      </c>
      <c r="AL36" s="68">
        <v>0.35599999999999998</v>
      </c>
      <c r="AM36" s="114" t="s">
        <v>229</v>
      </c>
      <c r="AN36" s="72">
        <v>69</v>
      </c>
      <c r="AO36" s="105">
        <v>134</v>
      </c>
      <c r="AP36" s="82">
        <v>5.2</v>
      </c>
      <c r="AQ36" s="82">
        <v>3.7</v>
      </c>
      <c r="AR36" s="68">
        <v>10.5</v>
      </c>
      <c r="AS36" s="68">
        <v>1.2689999999999999</v>
      </c>
      <c r="AT36" s="68">
        <v>0.81699999999999995</v>
      </c>
      <c r="AU36" s="68">
        <v>1.9690000000000001</v>
      </c>
      <c r="AV36" s="68">
        <v>0.28699999999999998</v>
      </c>
      <c r="AW36" s="68" t="s">
        <v>227</v>
      </c>
      <c r="AX36" s="68" t="s">
        <v>227</v>
      </c>
      <c r="AY36" s="68" t="s">
        <v>227</v>
      </c>
      <c r="AZ36" s="84" t="s">
        <v>227</v>
      </c>
      <c r="BA36" s="68" t="s">
        <v>227</v>
      </c>
      <c r="BB36" s="68" t="s">
        <v>227</v>
      </c>
      <c r="BC36" s="68" t="s">
        <v>227</v>
      </c>
      <c r="BD36" s="79" t="s">
        <v>227</v>
      </c>
      <c r="BE36" s="72" t="s">
        <v>227</v>
      </c>
      <c r="BF36" s="97" t="s">
        <v>227</v>
      </c>
      <c r="BG36" s="81" t="s">
        <v>227</v>
      </c>
      <c r="BH36" s="107" t="s">
        <v>231</v>
      </c>
      <c r="BI36" s="107" t="s">
        <v>231</v>
      </c>
      <c r="BJ36" s="101" t="s">
        <v>231</v>
      </c>
      <c r="BK36" s="101" t="s">
        <v>231</v>
      </c>
      <c r="BL36" s="101" t="s">
        <v>231</v>
      </c>
      <c r="BM36" s="101" t="s">
        <v>231</v>
      </c>
      <c r="BN36" s="101" t="s">
        <v>231</v>
      </c>
      <c r="BO36" s="101" t="s">
        <v>231</v>
      </c>
      <c r="BP36" s="101" t="s">
        <v>231</v>
      </c>
      <c r="BQ36" s="101" t="s">
        <v>231</v>
      </c>
      <c r="BR36" s="101" t="s">
        <v>231</v>
      </c>
      <c r="BS36" s="101" t="s">
        <v>231</v>
      </c>
      <c r="BT36" s="101" t="s">
        <v>231</v>
      </c>
      <c r="BU36" s="101" t="s">
        <v>231</v>
      </c>
      <c r="BV36" s="101" t="s">
        <v>231</v>
      </c>
      <c r="BW36" s="101" t="s">
        <v>231</v>
      </c>
      <c r="BX36" s="101" t="s">
        <v>231</v>
      </c>
      <c r="BY36" s="101" t="s">
        <v>231</v>
      </c>
      <c r="BZ36" s="101" t="s">
        <v>231</v>
      </c>
      <c r="CA36" s="101" t="s">
        <v>231</v>
      </c>
      <c r="CB36" s="101" t="s">
        <v>231</v>
      </c>
      <c r="CC36" s="101" t="s">
        <v>231</v>
      </c>
      <c r="CD36" s="101" t="s">
        <v>231</v>
      </c>
      <c r="CE36" s="101" t="s">
        <v>231</v>
      </c>
      <c r="CF36" s="101" t="s">
        <v>231</v>
      </c>
      <c r="CG36" s="101" t="s">
        <v>231</v>
      </c>
      <c r="CH36" s="101" t="s">
        <v>231</v>
      </c>
      <c r="CI36" s="101" t="s">
        <v>231</v>
      </c>
      <c r="CJ36" s="101" t="s">
        <v>231</v>
      </c>
      <c r="CK36" s="101" t="s">
        <v>231</v>
      </c>
      <c r="CL36" s="101" t="s">
        <v>231</v>
      </c>
      <c r="CM36" s="74" t="s">
        <v>231</v>
      </c>
      <c r="CN36" s="74" t="s">
        <v>231</v>
      </c>
      <c r="CO36" s="74" t="s">
        <v>231</v>
      </c>
      <c r="CP36" s="74" t="s">
        <v>231</v>
      </c>
      <c r="CQ36" s="74" t="s">
        <v>231</v>
      </c>
      <c r="CR36" s="101" t="s">
        <v>231</v>
      </c>
      <c r="CS36" s="74" t="s">
        <v>231</v>
      </c>
      <c r="CT36" s="101" t="s">
        <v>231</v>
      </c>
      <c r="CU36" s="74" t="s">
        <v>231</v>
      </c>
      <c r="CV36" s="74" t="s">
        <v>231</v>
      </c>
      <c r="CW36" s="74" t="s">
        <v>231</v>
      </c>
      <c r="CX36" s="74" t="s">
        <v>231</v>
      </c>
      <c r="CY36" s="74" t="s">
        <v>231</v>
      </c>
      <c r="CZ36" s="74" t="s">
        <v>231</v>
      </c>
      <c r="DA36" s="74" t="s">
        <v>231</v>
      </c>
      <c r="DB36" s="74" t="s">
        <v>231</v>
      </c>
      <c r="DC36" s="74" t="s">
        <v>231</v>
      </c>
      <c r="DD36" s="74" t="s">
        <v>231</v>
      </c>
      <c r="DE36" s="74" t="s">
        <v>231</v>
      </c>
      <c r="DF36" s="74" t="s">
        <v>231</v>
      </c>
      <c r="DG36" s="74" t="s">
        <v>231</v>
      </c>
      <c r="DH36" s="74" t="s">
        <v>231</v>
      </c>
      <c r="DI36" s="74" t="s">
        <v>231</v>
      </c>
      <c r="DJ36" s="74" t="s">
        <v>231</v>
      </c>
      <c r="DK36" s="74" t="s">
        <v>231</v>
      </c>
      <c r="DL36" s="74" t="s">
        <v>231</v>
      </c>
      <c r="DM36" s="74" t="s">
        <v>231</v>
      </c>
      <c r="DN36" s="74" t="s">
        <v>231</v>
      </c>
      <c r="DO36" s="74" t="s">
        <v>231</v>
      </c>
      <c r="DP36" s="74" t="s">
        <v>231</v>
      </c>
      <c r="DQ36" s="74" t="s">
        <v>231</v>
      </c>
    </row>
    <row r="37" spans="1:121" ht="18" customHeight="1" x14ac:dyDescent="0.3">
      <c r="A37" s="124"/>
      <c r="B37" s="124"/>
      <c r="C37" s="106" t="str">
        <f>C36</f>
        <v>Original</v>
      </c>
      <c r="D37" s="109"/>
      <c r="E37" s="125"/>
      <c r="F37" s="109"/>
      <c r="G37" s="127"/>
      <c r="H37" s="129"/>
      <c r="I37" s="110"/>
      <c r="J37" s="128"/>
      <c r="K37" s="121"/>
      <c r="L37" s="131"/>
      <c r="M37" s="133"/>
      <c r="N37" s="121"/>
      <c r="O37" s="134"/>
      <c r="P37" s="117"/>
      <c r="Q37" s="103"/>
      <c r="R37" s="119"/>
      <c r="S37" s="66" t="s">
        <v>445</v>
      </c>
      <c r="T37" s="90" t="s">
        <v>227</v>
      </c>
      <c r="U37" s="92" t="s">
        <v>324</v>
      </c>
      <c r="V37" s="121"/>
      <c r="W37" s="93" t="s">
        <v>227</v>
      </c>
      <c r="X37" s="122"/>
      <c r="Y37" s="94" t="s">
        <v>446</v>
      </c>
      <c r="Z37" s="110"/>
      <c r="AA37" s="95" t="s">
        <v>447</v>
      </c>
      <c r="AB37" s="106"/>
      <c r="AC37" s="113"/>
      <c r="AD37" s="68">
        <v>65</v>
      </c>
      <c r="AE37" s="109"/>
      <c r="AF37" s="81">
        <v>19.2</v>
      </c>
      <c r="AG37" s="96">
        <v>11.8</v>
      </c>
      <c r="AH37" s="75">
        <v>44.4</v>
      </c>
      <c r="AI37" s="68" t="s">
        <v>227</v>
      </c>
      <c r="AJ37" s="68" t="s">
        <v>227</v>
      </c>
      <c r="AK37" s="68" t="s">
        <v>227</v>
      </c>
      <c r="AL37" s="68" t="s">
        <v>227</v>
      </c>
      <c r="AM37" s="115"/>
      <c r="AN37" s="72">
        <v>65</v>
      </c>
      <c r="AO37" s="106"/>
      <c r="AP37" s="68">
        <v>9</v>
      </c>
      <c r="AQ37" s="82">
        <v>4.2</v>
      </c>
      <c r="AR37" s="68">
        <v>11.5</v>
      </c>
      <c r="AS37" s="68" t="s">
        <v>227</v>
      </c>
      <c r="AT37" s="68" t="s">
        <v>227</v>
      </c>
      <c r="AU37" s="68" t="s">
        <v>227</v>
      </c>
      <c r="AV37" s="68" t="s">
        <v>227</v>
      </c>
      <c r="AW37" s="68" t="s">
        <v>227</v>
      </c>
      <c r="AX37" s="68" t="s">
        <v>227</v>
      </c>
      <c r="AY37" s="68" t="s">
        <v>227</v>
      </c>
      <c r="AZ37" s="84" t="s">
        <v>227</v>
      </c>
      <c r="BA37" s="68" t="s">
        <v>227</v>
      </c>
      <c r="BB37" s="68" t="s">
        <v>227</v>
      </c>
      <c r="BC37" s="68" t="s">
        <v>227</v>
      </c>
      <c r="BD37" s="79" t="s">
        <v>227</v>
      </c>
      <c r="BE37" s="72" t="s">
        <v>227</v>
      </c>
      <c r="BF37" s="97" t="s">
        <v>227</v>
      </c>
      <c r="BG37" s="81" t="s">
        <v>227</v>
      </c>
      <c r="BH37" s="108"/>
      <c r="BI37" s="108"/>
      <c r="BJ37" s="103"/>
      <c r="BK37" s="103"/>
      <c r="BL37" s="103"/>
      <c r="BM37" s="103"/>
      <c r="BN37" s="103"/>
      <c r="BO37" s="103"/>
      <c r="BP37" s="103"/>
      <c r="BQ37" s="103"/>
      <c r="BR37" s="102"/>
      <c r="BS37" s="102"/>
      <c r="BT37" s="102"/>
      <c r="BU37" s="102"/>
      <c r="BV37" s="102"/>
      <c r="BW37" s="102"/>
      <c r="BX37" s="102"/>
      <c r="BY37" s="102"/>
      <c r="BZ37" s="102"/>
      <c r="CA37" s="102"/>
      <c r="CB37" s="102"/>
      <c r="CC37" s="103"/>
      <c r="CD37" s="103"/>
      <c r="CE37" s="103"/>
      <c r="CF37" s="103"/>
      <c r="CG37" s="103"/>
      <c r="CH37" s="104"/>
      <c r="CI37" s="104"/>
      <c r="CJ37" s="104"/>
      <c r="CK37" s="104"/>
      <c r="CL37" s="104"/>
      <c r="CM37" s="74" t="s">
        <v>231</v>
      </c>
      <c r="CN37" s="74" t="s">
        <v>231</v>
      </c>
      <c r="CO37" s="74" t="s">
        <v>231</v>
      </c>
      <c r="CP37" s="74" t="s">
        <v>231</v>
      </c>
      <c r="CQ37" s="74" t="s">
        <v>231</v>
      </c>
      <c r="CR37" s="104"/>
      <c r="CS37" s="74" t="s">
        <v>231</v>
      </c>
      <c r="CT37" s="104"/>
      <c r="CU37" s="74" t="s">
        <v>231</v>
      </c>
      <c r="CV37" s="74" t="s">
        <v>231</v>
      </c>
      <c r="CW37" s="74" t="s">
        <v>231</v>
      </c>
      <c r="CX37" s="74" t="s">
        <v>231</v>
      </c>
      <c r="CY37" s="74" t="s">
        <v>231</v>
      </c>
      <c r="CZ37" s="74" t="s">
        <v>231</v>
      </c>
      <c r="DA37" s="74" t="s">
        <v>231</v>
      </c>
      <c r="DB37" s="74" t="s">
        <v>231</v>
      </c>
      <c r="DC37" s="74" t="s">
        <v>231</v>
      </c>
      <c r="DD37" s="74" t="s">
        <v>231</v>
      </c>
      <c r="DE37" s="74" t="s">
        <v>231</v>
      </c>
      <c r="DF37" s="74" t="s">
        <v>231</v>
      </c>
      <c r="DG37" s="74" t="s">
        <v>231</v>
      </c>
      <c r="DH37" s="74" t="s">
        <v>231</v>
      </c>
      <c r="DI37" s="74" t="s">
        <v>231</v>
      </c>
      <c r="DJ37" s="74" t="s">
        <v>231</v>
      </c>
      <c r="DK37" s="74" t="s">
        <v>231</v>
      </c>
      <c r="DL37" s="74" t="s">
        <v>231</v>
      </c>
      <c r="DM37" s="74" t="s">
        <v>231</v>
      </c>
      <c r="DN37" s="74" t="s">
        <v>231</v>
      </c>
      <c r="DO37" s="74" t="s">
        <v>231</v>
      </c>
      <c r="DP37" s="74" t="s">
        <v>231</v>
      </c>
      <c r="DQ37" s="74" t="s">
        <v>231</v>
      </c>
    </row>
    <row r="38" spans="1:121" ht="18" customHeight="1" x14ac:dyDescent="0.3">
      <c r="A38" s="123">
        <v>49</v>
      </c>
      <c r="B38" s="123" t="s">
        <v>448</v>
      </c>
      <c r="C38" s="105" t="s">
        <v>213</v>
      </c>
      <c r="D38" s="109" t="s">
        <v>690</v>
      </c>
      <c r="E38" s="105" t="s">
        <v>449</v>
      </c>
      <c r="F38" s="109" t="s">
        <v>682</v>
      </c>
      <c r="G38" s="126" t="s">
        <v>450</v>
      </c>
      <c r="H38" s="128" t="s">
        <v>451</v>
      </c>
      <c r="I38" s="109" t="s">
        <v>452</v>
      </c>
      <c r="J38" s="128" t="s">
        <v>453</v>
      </c>
      <c r="K38" s="122" t="s">
        <v>454</v>
      </c>
      <c r="L38" s="130" t="s">
        <v>455</v>
      </c>
      <c r="M38" s="132" t="s">
        <v>221</v>
      </c>
      <c r="N38" s="122" t="s">
        <v>456</v>
      </c>
      <c r="O38" s="109" t="s">
        <v>223</v>
      </c>
      <c r="P38" s="116" t="s">
        <v>457</v>
      </c>
      <c r="Q38" s="101" t="s">
        <v>458</v>
      </c>
      <c r="R38" s="118">
        <v>2</v>
      </c>
      <c r="S38" s="66" t="s">
        <v>459</v>
      </c>
      <c r="T38" s="90" t="s">
        <v>227</v>
      </c>
      <c r="U38" s="92" t="s">
        <v>460</v>
      </c>
      <c r="V38" s="120" t="s">
        <v>461</v>
      </c>
      <c r="W38" s="93" t="s">
        <v>337</v>
      </c>
      <c r="X38" s="122" t="s">
        <v>337</v>
      </c>
      <c r="Y38" s="94" t="s">
        <v>462</v>
      </c>
      <c r="Z38" s="109" t="s">
        <v>463</v>
      </c>
      <c r="AA38" s="95" t="s">
        <v>464</v>
      </c>
      <c r="AB38" s="111" t="s">
        <v>465</v>
      </c>
      <c r="AC38" s="112" t="s">
        <v>228</v>
      </c>
      <c r="AD38" s="68">
        <v>79</v>
      </c>
      <c r="AE38" s="109">
        <v>155</v>
      </c>
      <c r="AF38" s="81">
        <v>36.200000000000003</v>
      </c>
      <c r="AG38" s="71">
        <v>42.4</v>
      </c>
      <c r="AH38" s="71">
        <v>52.8</v>
      </c>
      <c r="AI38" s="69">
        <v>0.79</v>
      </c>
      <c r="AJ38" s="69">
        <v>0.67</v>
      </c>
      <c r="AK38" s="69">
        <v>0.95</v>
      </c>
      <c r="AL38" s="68">
        <v>0.83</v>
      </c>
      <c r="AM38" s="114" t="s">
        <v>229</v>
      </c>
      <c r="AN38" s="72">
        <v>79</v>
      </c>
      <c r="AO38" s="105">
        <v>155</v>
      </c>
      <c r="AP38" s="82">
        <v>18.600000000000001</v>
      </c>
      <c r="AQ38" s="82">
        <v>14.7</v>
      </c>
      <c r="AR38" s="68">
        <v>25.5</v>
      </c>
      <c r="AS38" s="68">
        <v>0.98</v>
      </c>
      <c r="AT38" s="68">
        <v>0.68</v>
      </c>
      <c r="AU38" s="68">
        <v>1.39</v>
      </c>
      <c r="AV38" s="68">
        <v>0.89</v>
      </c>
      <c r="AW38" s="68" t="s">
        <v>227</v>
      </c>
      <c r="AX38" s="68" t="s">
        <v>227</v>
      </c>
      <c r="AY38" s="68" t="s">
        <v>227</v>
      </c>
      <c r="AZ38" s="84" t="s">
        <v>227</v>
      </c>
      <c r="BA38" s="68" t="s">
        <v>227</v>
      </c>
      <c r="BB38" s="68" t="s">
        <v>227</v>
      </c>
      <c r="BC38" s="68" t="s">
        <v>227</v>
      </c>
      <c r="BD38" s="79" t="s">
        <v>227</v>
      </c>
      <c r="BE38" s="72" t="s">
        <v>227</v>
      </c>
      <c r="BF38" s="97" t="s">
        <v>227</v>
      </c>
      <c r="BG38" s="81" t="s">
        <v>227</v>
      </c>
      <c r="BH38" s="107" t="s">
        <v>231</v>
      </c>
      <c r="BI38" s="107" t="s">
        <v>231</v>
      </c>
      <c r="BJ38" s="101" t="s">
        <v>231</v>
      </c>
      <c r="BK38" s="101" t="s">
        <v>231</v>
      </c>
      <c r="BL38" s="101" t="s">
        <v>231</v>
      </c>
      <c r="BM38" s="101" t="s">
        <v>231</v>
      </c>
      <c r="BN38" s="101" t="s">
        <v>231</v>
      </c>
      <c r="BO38" s="101" t="s">
        <v>231</v>
      </c>
      <c r="BP38" s="101" t="s">
        <v>231</v>
      </c>
      <c r="BQ38" s="101" t="s">
        <v>231</v>
      </c>
      <c r="BR38" s="101" t="s">
        <v>231</v>
      </c>
      <c r="BS38" s="101" t="s">
        <v>231</v>
      </c>
      <c r="BT38" s="101" t="s">
        <v>231</v>
      </c>
      <c r="BU38" s="101" t="s">
        <v>231</v>
      </c>
      <c r="BV38" s="101" t="s">
        <v>231</v>
      </c>
      <c r="BW38" s="101" t="s">
        <v>231</v>
      </c>
      <c r="BX38" s="101" t="s">
        <v>231</v>
      </c>
      <c r="BY38" s="101" t="s">
        <v>231</v>
      </c>
      <c r="BZ38" s="101" t="s">
        <v>231</v>
      </c>
      <c r="CA38" s="101" t="s">
        <v>231</v>
      </c>
      <c r="CB38" s="101" t="s">
        <v>231</v>
      </c>
      <c r="CC38" s="101" t="s">
        <v>231</v>
      </c>
      <c r="CD38" s="101" t="s">
        <v>231</v>
      </c>
      <c r="CE38" s="101" t="s">
        <v>231</v>
      </c>
      <c r="CF38" s="101" t="s">
        <v>231</v>
      </c>
      <c r="CG38" s="101" t="s">
        <v>231</v>
      </c>
      <c r="CH38" s="101" t="s">
        <v>231</v>
      </c>
      <c r="CI38" s="101" t="s">
        <v>231</v>
      </c>
      <c r="CJ38" s="101" t="s">
        <v>231</v>
      </c>
      <c r="CK38" s="101" t="s">
        <v>231</v>
      </c>
      <c r="CL38" s="101" t="s">
        <v>231</v>
      </c>
      <c r="CM38" s="74" t="s">
        <v>231</v>
      </c>
      <c r="CN38" s="74" t="s">
        <v>231</v>
      </c>
      <c r="CO38" s="74" t="s">
        <v>231</v>
      </c>
      <c r="CP38" s="74" t="s">
        <v>231</v>
      </c>
      <c r="CQ38" s="74" t="s">
        <v>231</v>
      </c>
      <c r="CR38" s="101" t="s">
        <v>231</v>
      </c>
      <c r="CS38" s="74" t="s">
        <v>231</v>
      </c>
      <c r="CT38" s="101" t="s">
        <v>231</v>
      </c>
      <c r="CU38" s="74" t="s">
        <v>231</v>
      </c>
      <c r="CV38" s="74" t="s">
        <v>231</v>
      </c>
      <c r="CW38" s="74" t="s">
        <v>231</v>
      </c>
      <c r="CX38" s="74" t="s">
        <v>231</v>
      </c>
      <c r="CY38" s="74" t="s">
        <v>231</v>
      </c>
      <c r="CZ38" s="74" t="s">
        <v>231</v>
      </c>
      <c r="DA38" s="74" t="s">
        <v>231</v>
      </c>
      <c r="DB38" s="74" t="s">
        <v>231</v>
      </c>
      <c r="DC38" s="74" t="s">
        <v>231</v>
      </c>
      <c r="DD38" s="74" t="s">
        <v>231</v>
      </c>
      <c r="DE38" s="74" t="s">
        <v>231</v>
      </c>
      <c r="DF38" s="74" t="s">
        <v>231</v>
      </c>
      <c r="DG38" s="74" t="s">
        <v>231</v>
      </c>
      <c r="DH38" s="74" t="s">
        <v>231</v>
      </c>
      <c r="DI38" s="74" t="s">
        <v>231</v>
      </c>
      <c r="DJ38" s="74" t="s">
        <v>231</v>
      </c>
      <c r="DK38" s="74" t="s">
        <v>231</v>
      </c>
      <c r="DL38" s="74" t="s">
        <v>231</v>
      </c>
      <c r="DM38" s="74" t="s">
        <v>231</v>
      </c>
      <c r="DN38" s="74" t="s">
        <v>231</v>
      </c>
      <c r="DO38" s="74" t="s">
        <v>231</v>
      </c>
      <c r="DP38" s="74" t="s">
        <v>231</v>
      </c>
      <c r="DQ38" s="74" t="s">
        <v>231</v>
      </c>
    </row>
    <row r="39" spans="1:121" ht="18" customHeight="1" x14ac:dyDescent="0.3">
      <c r="A39" s="124"/>
      <c r="B39" s="124"/>
      <c r="C39" s="106" t="str">
        <f>C38</f>
        <v>Original</v>
      </c>
      <c r="D39" s="109"/>
      <c r="E39" s="125"/>
      <c r="F39" s="109"/>
      <c r="G39" s="127"/>
      <c r="H39" s="129"/>
      <c r="I39" s="110"/>
      <c r="J39" s="128"/>
      <c r="K39" s="121"/>
      <c r="L39" s="131"/>
      <c r="M39" s="133"/>
      <c r="N39" s="121"/>
      <c r="O39" s="134"/>
      <c r="P39" s="117"/>
      <c r="Q39" s="103"/>
      <c r="R39" s="119"/>
      <c r="S39" s="66" t="s">
        <v>466</v>
      </c>
      <c r="T39" s="90" t="s">
        <v>227</v>
      </c>
      <c r="U39" s="92" t="s">
        <v>467</v>
      </c>
      <c r="V39" s="121"/>
      <c r="W39" s="93" t="s">
        <v>391</v>
      </c>
      <c r="X39" s="122"/>
      <c r="Y39" s="94" t="s">
        <v>468</v>
      </c>
      <c r="Z39" s="110"/>
      <c r="AA39" s="95" t="s">
        <v>469</v>
      </c>
      <c r="AB39" s="106"/>
      <c r="AC39" s="113"/>
      <c r="AD39" s="68">
        <v>76</v>
      </c>
      <c r="AE39" s="109"/>
      <c r="AF39" s="81">
        <v>31.1</v>
      </c>
      <c r="AG39" s="75">
        <v>33.6</v>
      </c>
      <c r="AH39" s="75">
        <v>44.4</v>
      </c>
      <c r="AI39" s="69" t="s">
        <v>227</v>
      </c>
      <c r="AJ39" s="69" t="s">
        <v>227</v>
      </c>
      <c r="AK39" s="69" t="s">
        <v>227</v>
      </c>
      <c r="AL39" s="68" t="s">
        <v>227</v>
      </c>
      <c r="AM39" s="115"/>
      <c r="AN39" s="72">
        <v>76</v>
      </c>
      <c r="AO39" s="106"/>
      <c r="AP39" s="68">
        <v>16.3</v>
      </c>
      <c r="AQ39" s="82">
        <v>12.1</v>
      </c>
      <c r="AR39" s="68">
        <v>22.4</v>
      </c>
      <c r="AS39" s="68" t="s">
        <v>227</v>
      </c>
      <c r="AT39" s="68" t="s">
        <v>227</v>
      </c>
      <c r="AU39" s="68" t="s">
        <v>227</v>
      </c>
      <c r="AV39" s="68" t="s">
        <v>227</v>
      </c>
      <c r="AW39" s="68" t="s">
        <v>227</v>
      </c>
      <c r="AX39" s="68" t="s">
        <v>227</v>
      </c>
      <c r="AY39" s="68" t="s">
        <v>227</v>
      </c>
      <c r="AZ39" s="84" t="s">
        <v>227</v>
      </c>
      <c r="BA39" s="68" t="s">
        <v>227</v>
      </c>
      <c r="BB39" s="68" t="s">
        <v>227</v>
      </c>
      <c r="BC39" s="68" t="s">
        <v>227</v>
      </c>
      <c r="BD39" s="79" t="s">
        <v>227</v>
      </c>
      <c r="BE39" s="72" t="s">
        <v>227</v>
      </c>
      <c r="BF39" s="97" t="s">
        <v>227</v>
      </c>
      <c r="BG39" s="81" t="s">
        <v>227</v>
      </c>
      <c r="BH39" s="108"/>
      <c r="BI39" s="108"/>
      <c r="BJ39" s="103"/>
      <c r="BK39" s="103"/>
      <c r="BL39" s="103"/>
      <c r="BM39" s="103"/>
      <c r="BN39" s="103"/>
      <c r="BO39" s="103"/>
      <c r="BP39" s="103"/>
      <c r="BQ39" s="103"/>
      <c r="BR39" s="102"/>
      <c r="BS39" s="102"/>
      <c r="BT39" s="102"/>
      <c r="BU39" s="102"/>
      <c r="BV39" s="102"/>
      <c r="BW39" s="102"/>
      <c r="BX39" s="102"/>
      <c r="BY39" s="102"/>
      <c r="BZ39" s="102"/>
      <c r="CA39" s="102"/>
      <c r="CB39" s="102"/>
      <c r="CC39" s="103"/>
      <c r="CD39" s="103"/>
      <c r="CE39" s="103"/>
      <c r="CF39" s="103"/>
      <c r="CG39" s="103"/>
      <c r="CH39" s="104"/>
      <c r="CI39" s="104"/>
      <c r="CJ39" s="104"/>
      <c r="CK39" s="104"/>
      <c r="CL39" s="104"/>
      <c r="CM39" s="74" t="s">
        <v>231</v>
      </c>
      <c r="CN39" s="74" t="s">
        <v>231</v>
      </c>
      <c r="CO39" s="74" t="s">
        <v>231</v>
      </c>
      <c r="CP39" s="74" t="s">
        <v>231</v>
      </c>
      <c r="CQ39" s="74" t="s">
        <v>231</v>
      </c>
      <c r="CR39" s="104"/>
      <c r="CS39" s="74" t="s">
        <v>231</v>
      </c>
      <c r="CT39" s="104"/>
      <c r="CU39" s="74" t="s">
        <v>231</v>
      </c>
      <c r="CV39" s="74" t="s">
        <v>231</v>
      </c>
      <c r="CW39" s="74" t="s">
        <v>231</v>
      </c>
      <c r="CX39" s="74" t="s">
        <v>231</v>
      </c>
      <c r="CY39" s="74" t="s">
        <v>231</v>
      </c>
      <c r="CZ39" s="74" t="s">
        <v>231</v>
      </c>
      <c r="DA39" s="74" t="s">
        <v>231</v>
      </c>
      <c r="DB39" s="74" t="s">
        <v>231</v>
      </c>
      <c r="DC39" s="74" t="s">
        <v>231</v>
      </c>
      <c r="DD39" s="74" t="s">
        <v>231</v>
      </c>
      <c r="DE39" s="74" t="s">
        <v>231</v>
      </c>
      <c r="DF39" s="74" t="s">
        <v>231</v>
      </c>
      <c r="DG39" s="74" t="s">
        <v>231</v>
      </c>
      <c r="DH39" s="74" t="s">
        <v>231</v>
      </c>
      <c r="DI39" s="74" t="s">
        <v>231</v>
      </c>
      <c r="DJ39" s="74" t="s">
        <v>231</v>
      </c>
      <c r="DK39" s="74" t="s">
        <v>231</v>
      </c>
      <c r="DL39" s="74" t="s">
        <v>231</v>
      </c>
      <c r="DM39" s="74" t="s">
        <v>231</v>
      </c>
      <c r="DN39" s="74" t="s">
        <v>231</v>
      </c>
      <c r="DO39" s="74" t="s">
        <v>231</v>
      </c>
      <c r="DP39" s="74" t="s">
        <v>231</v>
      </c>
      <c r="DQ39" s="74" t="s">
        <v>231</v>
      </c>
    </row>
    <row r="40" spans="1:121" ht="18" customHeight="1" x14ac:dyDescent="0.3">
      <c r="A40" s="123">
        <v>52</v>
      </c>
      <c r="B40" s="123">
        <v>84</v>
      </c>
      <c r="C40" s="105" t="s">
        <v>213</v>
      </c>
      <c r="D40" s="109" t="s">
        <v>690</v>
      </c>
      <c r="E40" s="105" t="s">
        <v>470</v>
      </c>
      <c r="F40" s="109" t="s">
        <v>682</v>
      </c>
      <c r="G40" s="126" t="s">
        <v>471</v>
      </c>
      <c r="H40" s="128" t="s">
        <v>472</v>
      </c>
      <c r="I40" s="109" t="s">
        <v>243</v>
      </c>
      <c r="J40" s="128" t="s">
        <v>473</v>
      </c>
      <c r="K40" s="122" t="s">
        <v>474</v>
      </c>
      <c r="L40" s="130" t="s">
        <v>475</v>
      </c>
      <c r="M40" s="132" t="s">
        <v>221</v>
      </c>
      <c r="N40" s="122" t="s">
        <v>476</v>
      </c>
      <c r="O40" s="109" t="s">
        <v>278</v>
      </c>
      <c r="P40" s="116" t="s">
        <v>477</v>
      </c>
      <c r="Q40" s="101" t="s">
        <v>334</v>
      </c>
      <c r="R40" s="118">
        <v>2</v>
      </c>
      <c r="S40" s="66" t="s">
        <v>478</v>
      </c>
      <c r="T40" s="90" t="s">
        <v>227</v>
      </c>
      <c r="U40" s="92" t="s">
        <v>479</v>
      </c>
      <c r="V40" s="120" t="s">
        <v>480</v>
      </c>
      <c r="W40" s="93" t="s">
        <v>319</v>
      </c>
      <c r="X40" s="122" t="s">
        <v>319</v>
      </c>
      <c r="Y40" s="94" t="s">
        <v>481</v>
      </c>
      <c r="Z40" s="109" t="s">
        <v>482</v>
      </c>
      <c r="AA40" s="95" t="s">
        <v>483</v>
      </c>
      <c r="AB40" s="111" t="s">
        <v>484</v>
      </c>
      <c r="AC40" s="112" t="s">
        <v>228</v>
      </c>
      <c r="AD40" s="68">
        <v>281</v>
      </c>
      <c r="AE40" s="109">
        <v>559</v>
      </c>
      <c r="AF40" s="70">
        <v>48.3</v>
      </c>
      <c r="AG40" s="71">
        <v>42.4</v>
      </c>
      <c r="AH40" s="71">
        <v>52.8</v>
      </c>
      <c r="AI40" s="68">
        <v>0.98</v>
      </c>
      <c r="AJ40" s="68">
        <v>0.73</v>
      </c>
      <c r="AK40" s="68">
        <v>1.32</v>
      </c>
      <c r="AL40" s="68">
        <v>0.89</v>
      </c>
      <c r="AM40" s="114" t="s">
        <v>229</v>
      </c>
      <c r="AN40" s="72">
        <v>281</v>
      </c>
      <c r="AO40" s="105">
        <v>559</v>
      </c>
      <c r="AP40" s="82">
        <v>11.2</v>
      </c>
      <c r="AQ40" s="82">
        <v>9.66</v>
      </c>
      <c r="AR40" s="68">
        <v>13.73</v>
      </c>
      <c r="AS40" s="68">
        <v>0.61</v>
      </c>
      <c r="AT40" s="68">
        <v>0.49</v>
      </c>
      <c r="AU40" s="68">
        <v>0.77</v>
      </c>
      <c r="AV40" s="68" t="s">
        <v>227</v>
      </c>
      <c r="AW40" s="68" t="s">
        <v>227</v>
      </c>
      <c r="AX40" s="68" t="s">
        <v>227</v>
      </c>
      <c r="AY40" s="68" t="s">
        <v>227</v>
      </c>
      <c r="AZ40" s="84" t="s">
        <v>227</v>
      </c>
      <c r="BA40" s="68" t="s">
        <v>227</v>
      </c>
      <c r="BB40" s="68" t="s">
        <v>227</v>
      </c>
      <c r="BC40" s="68" t="s">
        <v>227</v>
      </c>
      <c r="BD40" s="79" t="s">
        <v>227</v>
      </c>
      <c r="BE40" s="72" t="s">
        <v>227</v>
      </c>
      <c r="BF40" s="97" t="s">
        <v>227</v>
      </c>
      <c r="BG40" s="81" t="s">
        <v>227</v>
      </c>
      <c r="BH40" s="107" t="s">
        <v>231</v>
      </c>
      <c r="BI40" s="107" t="s">
        <v>231</v>
      </c>
      <c r="BJ40" s="101" t="s">
        <v>231</v>
      </c>
      <c r="BK40" s="101" t="s">
        <v>231</v>
      </c>
      <c r="BL40" s="101" t="s">
        <v>231</v>
      </c>
      <c r="BM40" s="101" t="s">
        <v>231</v>
      </c>
      <c r="BN40" s="101" t="s">
        <v>231</v>
      </c>
      <c r="BO40" s="101" t="s">
        <v>231</v>
      </c>
      <c r="BP40" s="101" t="s">
        <v>231</v>
      </c>
      <c r="BQ40" s="101" t="s">
        <v>231</v>
      </c>
      <c r="BR40" s="101" t="s">
        <v>231</v>
      </c>
      <c r="BS40" s="101" t="s">
        <v>231</v>
      </c>
      <c r="BT40" s="101" t="s">
        <v>231</v>
      </c>
      <c r="BU40" s="101" t="s">
        <v>231</v>
      </c>
      <c r="BV40" s="101" t="s">
        <v>231</v>
      </c>
      <c r="BW40" s="101" t="s">
        <v>231</v>
      </c>
      <c r="BX40" s="101" t="s">
        <v>231</v>
      </c>
      <c r="BY40" s="101" t="s">
        <v>231</v>
      </c>
      <c r="BZ40" s="101" t="s">
        <v>231</v>
      </c>
      <c r="CA40" s="101" t="s">
        <v>231</v>
      </c>
      <c r="CB40" s="101" t="s">
        <v>231</v>
      </c>
      <c r="CC40" s="101" t="s">
        <v>231</v>
      </c>
      <c r="CD40" s="101" t="s">
        <v>231</v>
      </c>
      <c r="CE40" s="101" t="s">
        <v>231</v>
      </c>
      <c r="CF40" s="101" t="s">
        <v>231</v>
      </c>
      <c r="CG40" s="101" t="s">
        <v>231</v>
      </c>
      <c r="CH40" s="101" t="s">
        <v>231</v>
      </c>
      <c r="CI40" s="101" t="s">
        <v>231</v>
      </c>
      <c r="CJ40" s="101" t="s">
        <v>231</v>
      </c>
      <c r="CK40" s="101" t="s">
        <v>231</v>
      </c>
      <c r="CL40" s="101" t="s">
        <v>231</v>
      </c>
      <c r="CM40" s="74" t="s">
        <v>231</v>
      </c>
      <c r="CN40" s="74" t="s">
        <v>231</v>
      </c>
      <c r="CO40" s="74" t="s">
        <v>231</v>
      </c>
      <c r="CP40" s="74" t="s">
        <v>231</v>
      </c>
      <c r="CQ40" s="74" t="s">
        <v>231</v>
      </c>
      <c r="CR40" s="101" t="s">
        <v>231</v>
      </c>
      <c r="CS40" s="74" t="s">
        <v>231</v>
      </c>
      <c r="CT40" s="101" t="s">
        <v>231</v>
      </c>
      <c r="CU40" s="74" t="s">
        <v>231</v>
      </c>
      <c r="CV40" s="74" t="s">
        <v>231</v>
      </c>
      <c r="CW40" s="74" t="s">
        <v>231</v>
      </c>
      <c r="CX40" s="74" t="s">
        <v>231</v>
      </c>
      <c r="CY40" s="74" t="s">
        <v>231</v>
      </c>
      <c r="CZ40" s="74" t="s">
        <v>231</v>
      </c>
      <c r="DA40" s="74" t="s">
        <v>231</v>
      </c>
      <c r="DB40" s="74" t="s">
        <v>231</v>
      </c>
      <c r="DC40" s="74" t="s">
        <v>231</v>
      </c>
      <c r="DD40" s="74" t="s">
        <v>231</v>
      </c>
      <c r="DE40" s="74" t="s">
        <v>231</v>
      </c>
      <c r="DF40" s="74" t="s">
        <v>231</v>
      </c>
      <c r="DG40" s="74" t="s">
        <v>231</v>
      </c>
      <c r="DH40" s="74" t="s">
        <v>231</v>
      </c>
      <c r="DI40" s="74" t="s">
        <v>231</v>
      </c>
      <c r="DJ40" s="74" t="s">
        <v>231</v>
      </c>
      <c r="DK40" s="74" t="s">
        <v>231</v>
      </c>
      <c r="DL40" s="74" t="s">
        <v>231</v>
      </c>
      <c r="DM40" s="74" t="s">
        <v>231</v>
      </c>
      <c r="DN40" s="74" t="s">
        <v>231</v>
      </c>
      <c r="DO40" s="74" t="s">
        <v>231</v>
      </c>
      <c r="DP40" s="74" t="s">
        <v>231</v>
      </c>
      <c r="DQ40" s="74" t="s">
        <v>231</v>
      </c>
    </row>
    <row r="41" spans="1:121" ht="18" customHeight="1" x14ac:dyDescent="0.3">
      <c r="A41" s="124"/>
      <c r="B41" s="124"/>
      <c r="C41" s="106" t="str">
        <f>C40</f>
        <v>Original</v>
      </c>
      <c r="D41" s="109"/>
      <c r="E41" s="125"/>
      <c r="F41" s="109"/>
      <c r="G41" s="127"/>
      <c r="H41" s="129"/>
      <c r="I41" s="110"/>
      <c r="J41" s="128"/>
      <c r="K41" s="121"/>
      <c r="L41" s="131"/>
      <c r="M41" s="133"/>
      <c r="N41" s="121"/>
      <c r="O41" s="134"/>
      <c r="P41" s="117"/>
      <c r="Q41" s="103"/>
      <c r="R41" s="119"/>
      <c r="S41" s="66" t="s">
        <v>256</v>
      </c>
      <c r="T41" s="90" t="s">
        <v>227</v>
      </c>
      <c r="U41" s="92" t="s">
        <v>485</v>
      </c>
      <c r="V41" s="121"/>
      <c r="W41" s="93" t="s">
        <v>318</v>
      </c>
      <c r="X41" s="122"/>
      <c r="Y41" s="94" t="s">
        <v>486</v>
      </c>
      <c r="Z41" s="110"/>
      <c r="AA41" s="95" t="s">
        <v>487</v>
      </c>
      <c r="AB41" s="106"/>
      <c r="AC41" s="113"/>
      <c r="AD41" s="68">
        <v>278</v>
      </c>
      <c r="AE41" s="109"/>
      <c r="AF41" s="70">
        <v>40.4</v>
      </c>
      <c r="AG41" s="75">
        <v>33.6</v>
      </c>
      <c r="AH41" s="75">
        <v>44.4</v>
      </c>
      <c r="AI41" s="68" t="s">
        <v>227</v>
      </c>
      <c r="AJ41" s="68" t="s">
        <v>227</v>
      </c>
      <c r="AK41" s="68" t="s">
        <v>227</v>
      </c>
      <c r="AL41" s="68" t="s">
        <v>227</v>
      </c>
      <c r="AM41" s="115"/>
      <c r="AN41" s="72">
        <v>278</v>
      </c>
      <c r="AO41" s="106"/>
      <c r="AP41" s="68">
        <v>7.1</v>
      </c>
      <c r="AQ41" s="82">
        <v>5.88</v>
      </c>
      <c r="AR41" s="68">
        <v>8.48</v>
      </c>
      <c r="AS41" s="68" t="s">
        <v>227</v>
      </c>
      <c r="AT41" s="68" t="s">
        <v>227</v>
      </c>
      <c r="AU41" s="68" t="s">
        <v>227</v>
      </c>
      <c r="AV41" s="68" t="s">
        <v>227</v>
      </c>
      <c r="AW41" s="68" t="s">
        <v>227</v>
      </c>
      <c r="AX41" s="68" t="s">
        <v>227</v>
      </c>
      <c r="AY41" s="68" t="s">
        <v>227</v>
      </c>
      <c r="AZ41" s="84" t="s">
        <v>227</v>
      </c>
      <c r="BA41" s="68" t="s">
        <v>227</v>
      </c>
      <c r="BB41" s="68" t="s">
        <v>227</v>
      </c>
      <c r="BC41" s="68" t="s">
        <v>227</v>
      </c>
      <c r="BD41" s="79" t="s">
        <v>227</v>
      </c>
      <c r="BE41" s="72" t="s">
        <v>227</v>
      </c>
      <c r="BF41" s="97" t="s">
        <v>227</v>
      </c>
      <c r="BG41" s="81" t="s">
        <v>227</v>
      </c>
      <c r="BH41" s="108"/>
      <c r="BI41" s="108"/>
      <c r="BJ41" s="103"/>
      <c r="BK41" s="103"/>
      <c r="BL41" s="103"/>
      <c r="BM41" s="103"/>
      <c r="BN41" s="103"/>
      <c r="BO41" s="103"/>
      <c r="BP41" s="103"/>
      <c r="BQ41" s="103"/>
      <c r="BR41" s="102"/>
      <c r="BS41" s="102"/>
      <c r="BT41" s="102"/>
      <c r="BU41" s="102"/>
      <c r="BV41" s="102"/>
      <c r="BW41" s="102"/>
      <c r="BX41" s="102"/>
      <c r="BY41" s="102"/>
      <c r="BZ41" s="102"/>
      <c r="CA41" s="102"/>
      <c r="CB41" s="102"/>
      <c r="CC41" s="103"/>
      <c r="CD41" s="103"/>
      <c r="CE41" s="103"/>
      <c r="CF41" s="103"/>
      <c r="CG41" s="103"/>
      <c r="CH41" s="104"/>
      <c r="CI41" s="104"/>
      <c r="CJ41" s="104"/>
      <c r="CK41" s="104"/>
      <c r="CL41" s="104"/>
      <c r="CM41" s="74" t="s">
        <v>231</v>
      </c>
      <c r="CN41" s="74" t="s">
        <v>231</v>
      </c>
      <c r="CO41" s="74" t="s">
        <v>231</v>
      </c>
      <c r="CP41" s="74" t="s">
        <v>231</v>
      </c>
      <c r="CQ41" s="74" t="s">
        <v>231</v>
      </c>
      <c r="CR41" s="104"/>
      <c r="CS41" s="74" t="s">
        <v>231</v>
      </c>
      <c r="CT41" s="104"/>
      <c r="CU41" s="74" t="s">
        <v>231</v>
      </c>
      <c r="CV41" s="74" t="s">
        <v>231</v>
      </c>
      <c r="CW41" s="74" t="s">
        <v>231</v>
      </c>
      <c r="CX41" s="74" t="s">
        <v>231</v>
      </c>
      <c r="CY41" s="74" t="s">
        <v>231</v>
      </c>
      <c r="CZ41" s="74" t="s">
        <v>231</v>
      </c>
      <c r="DA41" s="74" t="s">
        <v>231</v>
      </c>
      <c r="DB41" s="74" t="s">
        <v>231</v>
      </c>
      <c r="DC41" s="74" t="s">
        <v>231</v>
      </c>
      <c r="DD41" s="74" t="s">
        <v>231</v>
      </c>
      <c r="DE41" s="74" t="s">
        <v>231</v>
      </c>
      <c r="DF41" s="74" t="s">
        <v>231</v>
      </c>
      <c r="DG41" s="74" t="s">
        <v>231</v>
      </c>
      <c r="DH41" s="74" t="s">
        <v>231</v>
      </c>
      <c r="DI41" s="74" t="s">
        <v>231</v>
      </c>
      <c r="DJ41" s="74" t="s">
        <v>231</v>
      </c>
      <c r="DK41" s="74" t="s">
        <v>231</v>
      </c>
      <c r="DL41" s="74" t="s">
        <v>231</v>
      </c>
      <c r="DM41" s="74" t="s">
        <v>231</v>
      </c>
      <c r="DN41" s="74" t="s">
        <v>231</v>
      </c>
      <c r="DO41" s="74" t="s">
        <v>231</v>
      </c>
      <c r="DP41" s="74" t="s">
        <v>231</v>
      </c>
      <c r="DQ41" s="74" t="s">
        <v>231</v>
      </c>
    </row>
    <row r="42" spans="1:121" ht="18" customHeight="1" x14ac:dyDescent="0.3">
      <c r="A42" s="123">
        <v>54</v>
      </c>
      <c r="B42" s="123" t="s">
        <v>488</v>
      </c>
      <c r="C42" s="105" t="s">
        <v>213</v>
      </c>
      <c r="D42" s="109" t="s">
        <v>690</v>
      </c>
      <c r="E42" s="105" t="s">
        <v>489</v>
      </c>
      <c r="F42" s="109" t="s">
        <v>682</v>
      </c>
      <c r="G42" s="126" t="s">
        <v>490</v>
      </c>
      <c r="H42" s="128" t="s">
        <v>491</v>
      </c>
      <c r="I42" s="109" t="s">
        <v>217</v>
      </c>
      <c r="J42" s="128" t="s">
        <v>492</v>
      </c>
      <c r="K42" s="122" t="s">
        <v>493</v>
      </c>
      <c r="L42" s="130" t="s">
        <v>494</v>
      </c>
      <c r="M42" s="132" t="s">
        <v>221</v>
      </c>
      <c r="N42" s="122" t="s">
        <v>476</v>
      </c>
      <c r="O42" s="109" t="s">
        <v>223</v>
      </c>
      <c r="P42" s="116" t="s">
        <v>495</v>
      </c>
      <c r="Q42" s="101" t="s">
        <v>334</v>
      </c>
      <c r="R42" s="118">
        <v>2</v>
      </c>
      <c r="S42" s="66" t="s">
        <v>377</v>
      </c>
      <c r="T42" s="90" t="s">
        <v>227</v>
      </c>
      <c r="U42" s="92" t="s">
        <v>496</v>
      </c>
      <c r="V42" s="120" t="s">
        <v>497</v>
      </c>
      <c r="W42" s="93" t="s">
        <v>391</v>
      </c>
      <c r="X42" s="122" t="s">
        <v>391</v>
      </c>
      <c r="Y42" s="94" t="s">
        <v>498</v>
      </c>
      <c r="Z42" s="109" t="s">
        <v>499</v>
      </c>
      <c r="AA42" s="95" t="s">
        <v>500</v>
      </c>
      <c r="AB42" s="111" t="s">
        <v>501</v>
      </c>
      <c r="AC42" s="112" t="s">
        <v>228</v>
      </c>
      <c r="AD42" s="68">
        <v>464</v>
      </c>
      <c r="AE42" s="109">
        <v>929</v>
      </c>
      <c r="AF42" s="81">
        <v>47.8</v>
      </c>
      <c r="AG42" s="96">
        <v>41.9</v>
      </c>
      <c r="AH42" s="75">
        <v>44.4</v>
      </c>
      <c r="AI42" s="68">
        <v>0.76</v>
      </c>
      <c r="AJ42" s="68">
        <v>0.63</v>
      </c>
      <c r="AK42" s="68">
        <v>0.92</v>
      </c>
      <c r="AL42" s="68">
        <v>1.6999999999999999E-3</v>
      </c>
      <c r="AM42" s="114" t="s">
        <v>229</v>
      </c>
      <c r="AN42" s="72">
        <v>464</v>
      </c>
      <c r="AO42" s="105">
        <v>929</v>
      </c>
      <c r="AP42" s="82">
        <v>18.7</v>
      </c>
      <c r="AQ42" s="82">
        <v>15.6</v>
      </c>
      <c r="AR42" s="69">
        <v>4.8</v>
      </c>
      <c r="AS42" s="68">
        <v>0.53</v>
      </c>
      <c r="AT42" s="68">
        <v>0.44</v>
      </c>
      <c r="AU42" s="68">
        <v>0.65</v>
      </c>
      <c r="AV42" s="68" t="s">
        <v>303</v>
      </c>
      <c r="AW42" s="68" t="s">
        <v>227</v>
      </c>
      <c r="AX42" s="68" t="s">
        <v>227</v>
      </c>
      <c r="AY42" s="68" t="s">
        <v>227</v>
      </c>
      <c r="AZ42" s="84" t="s">
        <v>227</v>
      </c>
      <c r="BA42" s="68" t="s">
        <v>227</v>
      </c>
      <c r="BB42" s="68" t="s">
        <v>227</v>
      </c>
      <c r="BC42" s="68" t="s">
        <v>227</v>
      </c>
      <c r="BD42" s="79" t="s">
        <v>227</v>
      </c>
      <c r="BE42" s="72" t="s">
        <v>227</v>
      </c>
      <c r="BF42" s="97" t="s">
        <v>227</v>
      </c>
      <c r="BG42" s="81" t="s">
        <v>227</v>
      </c>
      <c r="BH42" s="107" t="s">
        <v>231</v>
      </c>
      <c r="BI42" s="107" t="s">
        <v>231</v>
      </c>
      <c r="BJ42" s="101" t="s">
        <v>231</v>
      </c>
      <c r="BK42" s="101" t="s">
        <v>231</v>
      </c>
      <c r="BL42" s="101" t="s">
        <v>231</v>
      </c>
      <c r="BM42" s="101" t="s">
        <v>231</v>
      </c>
      <c r="BN42" s="101" t="s">
        <v>231</v>
      </c>
      <c r="BO42" s="101" t="s">
        <v>231</v>
      </c>
      <c r="BP42" s="101" t="s">
        <v>231</v>
      </c>
      <c r="BQ42" s="101" t="s">
        <v>231</v>
      </c>
      <c r="BR42" s="101" t="s">
        <v>231</v>
      </c>
      <c r="BS42" s="101" t="s">
        <v>231</v>
      </c>
      <c r="BT42" s="101" t="s">
        <v>231</v>
      </c>
      <c r="BU42" s="101" t="s">
        <v>231</v>
      </c>
      <c r="BV42" s="101" t="s">
        <v>231</v>
      </c>
      <c r="BW42" s="101" t="s">
        <v>231</v>
      </c>
      <c r="BX42" s="101" t="s">
        <v>231</v>
      </c>
      <c r="BY42" s="101" t="s">
        <v>231</v>
      </c>
      <c r="BZ42" s="101" t="s">
        <v>231</v>
      </c>
      <c r="CA42" s="101" t="s">
        <v>231</v>
      </c>
      <c r="CB42" s="101" t="s">
        <v>231</v>
      </c>
      <c r="CC42" s="101" t="s">
        <v>231</v>
      </c>
      <c r="CD42" s="101" t="s">
        <v>231</v>
      </c>
      <c r="CE42" s="101" t="s">
        <v>231</v>
      </c>
      <c r="CF42" s="101" t="s">
        <v>231</v>
      </c>
      <c r="CG42" s="101" t="s">
        <v>231</v>
      </c>
      <c r="CH42" s="101" t="s">
        <v>231</v>
      </c>
      <c r="CI42" s="101" t="s">
        <v>231</v>
      </c>
      <c r="CJ42" s="101" t="s">
        <v>231</v>
      </c>
      <c r="CK42" s="101" t="s">
        <v>231</v>
      </c>
      <c r="CL42" s="101" t="s">
        <v>231</v>
      </c>
      <c r="CM42" s="74" t="s">
        <v>231</v>
      </c>
      <c r="CN42" s="74" t="s">
        <v>231</v>
      </c>
      <c r="CO42" s="74" t="s">
        <v>231</v>
      </c>
      <c r="CP42" s="74" t="s">
        <v>231</v>
      </c>
      <c r="CQ42" s="74" t="s">
        <v>231</v>
      </c>
      <c r="CR42" s="101" t="s">
        <v>231</v>
      </c>
      <c r="CS42" s="74" t="s">
        <v>231</v>
      </c>
      <c r="CT42" s="101" t="s">
        <v>231</v>
      </c>
      <c r="CU42" s="74" t="s">
        <v>231</v>
      </c>
      <c r="CV42" s="74" t="s">
        <v>231</v>
      </c>
      <c r="CW42" s="74" t="s">
        <v>231</v>
      </c>
      <c r="CX42" s="74" t="s">
        <v>231</v>
      </c>
      <c r="CY42" s="74" t="s">
        <v>231</v>
      </c>
      <c r="CZ42" s="74" t="s">
        <v>231</v>
      </c>
      <c r="DA42" s="74" t="s">
        <v>231</v>
      </c>
      <c r="DB42" s="74" t="s">
        <v>231</v>
      </c>
      <c r="DC42" s="74" t="s">
        <v>231</v>
      </c>
      <c r="DD42" s="74" t="s">
        <v>231</v>
      </c>
      <c r="DE42" s="74" t="s">
        <v>231</v>
      </c>
      <c r="DF42" s="74" t="s">
        <v>231</v>
      </c>
      <c r="DG42" s="74" t="s">
        <v>231</v>
      </c>
      <c r="DH42" s="74" t="s">
        <v>231</v>
      </c>
      <c r="DI42" s="74" t="s">
        <v>231</v>
      </c>
      <c r="DJ42" s="74" t="s">
        <v>231</v>
      </c>
      <c r="DK42" s="74" t="s">
        <v>231</v>
      </c>
      <c r="DL42" s="74" t="s">
        <v>231</v>
      </c>
      <c r="DM42" s="74" t="s">
        <v>231</v>
      </c>
      <c r="DN42" s="74" t="s">
        <v>231</v>
      </c>
      <c r="DO42" s="74" t="s">
        <v>231</v>
      </c>
      <c r="DP42" s="74" t="s">
        <v>231</v>
      </c>
      <c r="DQ42" s="74" t="s">
        <v>231</v>
      </c>
    </row>
    <row r="43" spans="1:121" ht="18" customHeight="1" x14ac:dyDescent="0.3">
      <c r="A43" s="124"/>
      <c r="B43" s="124"/>
      <c r="C43" s="106" t="str">
        <f>C42</f>
        <v>Original</v>
      </c>
      <c r="D43" s="109"/>
      <c r="E43" s="125"/>
      <c r="F43" s="109"/>
      <c r="G43" s="127"/>
      <c r="H43" s="129"/>
      <c r="I43" s="110"/>
      <c r="J43" s="128"/>
      <c r="K43" s="121"/>
      <c r="L43" s="131"/>
      <c r="M43" s="133"/>
      <c r="N43" s="121"/>
      <c r="O43" s="134"/>
      <c r="P43" s="117"/>
      <c r="Q43" s="103"/>
      <c r="R43" s="119"/>
      <c r="S43" s="66" t="s">
        <v>256</v>
      </c>
      <c r="T43" s="90" t="s">
        <v>227</v>
      </c>
      <c r="U43" s="92" t="s">
        <v>502</v>
      </c>
      <c r="V43" s="121"/>
      <c r="W43" s="93" t="s">
        <v>391</v>
      </c>
      <c r="X43" s="122"/>
      <c r="Y43" s="94" t="s">
        <v>503</v>
      </c>
      <c r="Z43" s="110"/>
      <c r="AA43" s="95" t="s">
        <v>504</v>
      </c>
      <c r="AB43" s="106"/>
      <c r="AC43" s="113"/>
      <c r="AD43" s="68">
        <v>465</v>
      </c>
      <c r="AE43" s="109"/>
      <c r="AF43" s="81">
        <v>38.799999999999997</v>
      </c>
      <c r="AG43" s="96">
        <v>31.7</v>
      </c>
      <c r="AH43" s="68">
        <v>42.7</v>
      </c>
      <c r="AI43" s="68" t="s">
        <v>227</v>
      </c>
      <c r="AJ43" s="68" t="s">
        <v>227</v>
      </c>
      <c r="AK43" s="68" t="s">
        <v>227</v>
      </c>
      <c r="AL43" s="68" t="s">
        <v>227</v>
      </c>
      <c r="AM43" s="115"/>
      <c r="AN43" s="72">
        <v>465</v>
      </c>
      <c r="AO43" s="106"/>
      <c r="AP43" s="68">
        <v>9.4</v>
      </c>
      <c r="AQ43" s="82">
        <v>8.4</v>
      </c>
      <c r="AR43" s="68">
        <v>10.4</v>
      </c>
      <c r="AS43" s="68" t="s">
        <v>227</v>
      </c>
      <c r="AT43" s="68" t="s">
        <v>227</v>
      </c>
      <c r="AU43" s="68" t="s">
        <v>227</v>
      </c>
      <c r="AV43" s="68" t="s">
        <v>227</v>
      </c>
      <c r="AW43" s="68" t="s">
        <v>227</v>
      </c>
      <c r="AX43" s="68" t="s">
        <v>227</v>
      </c>
      <c r="AY43" s="68" t="s">
        <v>227</v>
      </c>
      <c r="AZ43" s="84" t="s">
        <v>227</v>
      </c>
      <c r="BA43" s="68" t="s">
        <v>227</v>
      </c>
      <c r="BB43" s="68" t="s">
        <v>227</v>
      </c>
      <c r="BC43" s="68" t="s">
        <v>227</v>
      </c>
      <c r="BD43" s="79" t="s">
        <v>227</v>
      </c>
      <c r="BE43" s="72" t="s">
        <v>227</v>
      </c>
      <c r="BF43" s="97" t="s">
        <v>227</v>
      </c>
      <c r="BG43" s="81" t="s">
        <v>227</v>
      </c>
      <c r="BH43" s="108"/>
      <c r="BI43" s="108"/>
      <c r="BJ43" s="103"/>
      <c r="BK43" s="103"/>
      <c r="BL43" s="103"/>
      <c r="BM43" s="103"/>
      <c r="BN43" s="103"/>
      <c r="BO43" s="103"/>
      <c r="BP43" s="103"/>
      <c r="BQ43" s="103"/>
      <c r="BR43" s="102"/>
      <c r="BS43" s="102"/>
      <c r="BT43" s="102"/>
      <c r="BU43" s="102"/>
      <c r="BV43" s="102"/>
      <c r="BW43" s="102"/>
      <c r="BX43" s="102"/>
      <c r="BY43" s="102"/>
      <c r="BZ43" s="102"/>
      <c r="CA43" s="102"/>
      <c r="CB43" s="102"/>
      <c r="CC43" s="103"/>
      <c r="CD43" s="103"/>
      <c r="CE43" s="103"/>
      <c r="CF43" s="103"/>
      <c r="CG43" s="103"/>
      <c r="CH43" s="104"/>
      <c r="CI43" s="104"/>
      <c r="CJ43" s="104"/>
      <c r="CK43" s="104"/>
      <c r="CL43" s="104"/>
      <c r="CM43" s="74" t="s">
        <v>231</v>
      </c>
      <c r="CN43" s="74" t="s">
        <v>231</v>
      </c>
      <c r="CO43" s="74" t="s">
        <v>231</v>
      </c>
      <c r="CP43" s="74" t="s">
        <v>231</v>
      </c>
      <c r="CQ43" s="74" t="s">
        <v>231</v>
      </c>
      <c r="CR43" s="104"/>
      <c r="CS43" s="74" t="s">
        <v>231</v>
      </c>
      <c r="CT43" s="104"/>
      <c r="CU43" s="74" t="s">
        <v>231</v>
      </c>
      <c r="CV43" s="74" t="s">
        <v>231</v>
      </c>
      <c r="CW43" s="74" t="s">
        <v>231</v>
      </c>
      <c r="CX43" s="74" t="s">
        <v>231</v>
      </c>
      <c r="CY43" s="74" t="s">
        <v>231</v>
      </c>
      <c r="CZ43" s="74" t="s">
        <v>231</v>
      </c>
      <c r="DA43" s="74" t="s">
        <v>231</v>
      </c>
      <c r="DB43" s="74" t="s">
        <v>231</v>
      </c>
      <c r="DC43" s="74" t="s">
        <v>231</v>
      </c>
      <c r="DD43" s="74" t="s">
        <v>231</v>
      </c>
      <c r="DE43" s="74" t="s">
        <v>231</v>
      </c>
      <c r="DF43" s="74" t="s">
        <v>231</v>
      </c>
      <c r="DG43" s="74" t="s">
        <v>231</v>
      </c>
      <c r="DH43" s="74" t="s">
        <v>231</v>
      </c>
      <c r="DI43" s="74" t="s">
        <v>231</v>
      </c>
      <c r="DJ43" s="74" t="s">
        <v>231</v>
      </c>
      <c r="DK43" s="74" t="s">
        <v>231</v>
      </c>
      <c r="DL43" s="74" t="s">
        <v>231</v>
      </c>
      <c r="DM43" s="74" t="s">
        <v>231</v>
      </c>
      <c r="DN43" s="74" t="s">
        <v>231</v>
      </c>
      <c r="DO43" s="74" t="s">
        <v>231</v>
      </c>
      <c r="DP43" s="74" t="s">
        <v>231</v>
      </c>
      <c r="DQ43" s="74" t="s">
        <v>231</v>
      </c>
    </row>
    <row r="44" spans="1:121" ht="18" customHeight="1" x14ac:dyDescent="0.3">
      <c r="A44" s="123">
        <v>55</v>
      </c>
      <c r="B44" s="123">
        <v>89</v>
      </c>
      <c r="C44" s="105" t="s">
        <v>213</v>
      </c>
      <c r="D44" s="109" t="s">
        <v>690</v>
      </c>
      <c r="E44" s="105" t="s">
        <v>505</v>
      </c>
      <c r="F44" s="109" t="s">
        <v>682</v>
      </c>
      <c r="G44" s="126" t="s">
        <v>506</v>
      </c>
      <c r="H44" s="128" t="s">
        <v>507</v>
      </c>
      <c r="I44" s="109" t="s">
        <v>508</v>
      </c>
      <c r="J44" s="128" t="s">
        <v>509</v>
      </c>
      <c r="K44" s="122" t="s">
        <v>510</v>
      </c>
      <c r="L44" s="130" t="s">
        <v>511</v>
      </c>
      <c r="M44" s="132" t="s">
        <v>221</v>
      </c>
      <c r="N44" s="122" t="s">
        <v>512</v>
      </c>
      <c r="O44" s="109" t="s">
        <v>278</v>
      </c>
      <c r="P44" s="116" t="s">
        <v>513</v>
      </c>
      <c r="Q44" s="101" t="s">
        <v>314</v>
      </c>
      <c r="R44" s="118">
        <v>2</v>
      </c>
      <c r="S44" s="66" t="s">
        <v>514</v>
      </c>
      <c r="T44" s="90" t="s">
        <v>227</v>
      </c>
      <c r="U44" s="92" t="s">
        <v>515</v>
      </c>
      <c r="V44" s="120" t="s">
        <v>516</v>
      </c>
      <c r="W44" s="93" t="s">
        <v>338</v>
      </c>
      <c r="X44" s="122" t="s">
        <v>391</v>
      </c>
      <c r="Y44" s="94" t="s">
        <v>517</v>
      </c>
      <c r="Z44" s="109" t="s">
        <v>518</v>
      </c>
      <c r="AA44" s="95" t="s">
        <v>519</v>
      </c>
      <c r="AB44" s="111" t="s">
        <v>520</v>
      </c>
      <c r="AC44" s="112" t="s">
        <v>228</v>
      </c>
      <c r="AD44" s="68">
        <v>157</v>
      </c>
      <c r="AE44" s="109">
        <v>315</v>
      </c>
      <c r="AF44" s="81">
        <v>10.199999999999999</v>
      </c>
      <c r="AG44" s="96">
        <v>8.5</v>
      </c>
      <c r="AH44" s="68">
        <v>14.4</v>
      </c>
      <c r="AI44" s="68">
        <v>0.97499999999999998</v>
      </c>
      <c r="AJ44" s="68">
        <v>0.76</v>
      </c>
      <c r="AK44" s="68">
        <v>1.2490000000000001</v>
      </c>
      <c r="AL44" s="68">
        <v>0.41720000000000002</v>
      </c>
      <c r="AM44" s="114" t="s">
        <v>229</v>
      </c>
      <c r="AN44" s="72">
        <v>157</v>
      </c>
      <c r="AO44" s="105">
        <v>315</v>
      </c>
      <c r="AP44" s="82">
        <v>3.7</v>
      </c>
      <c r="AQ44" s="82">
        <v>2.8</v>
      </c>
      <c r="AR44" s="68">
        <v>4.2</v>
      </c>
      <c r="AS44" s="68">
        <v>1.091</v>
      </c>
      <c r="AT44" s="68">
        <v>0.84299999999999997</v>
      </c>
      <c r="AU44" s="68">
        <v>1.41</v>
      </c>
      <c r="AV44" s="68">
        <v>0.24790000000000001</v>
      </c>
      <c r="AW44" s="68" t="s">
        <v>227</v>
      </c>
      <c r="AX44" s="68" t="s">
        <v>227</v>
      </c>
      <c r="AY44" s="68" t="s">
        <v>227</v>
      </c>
      <c r="AZ44" s="84" t="s">
        <v>227</v>
      </c>
      <c r="BA44" s="68" t="s">
        <v>227</v>
      </c>
      <c r="BB44" s="68" t="s">
        <v>227</v>
      </c>
      <c r="BC44" s="68" t="s">
        <v>227</v>
      </c>
      <c r="BD44" s="79" t="s">
        <v>227</v>
      </c>
      <c r="BE44" s="72" t="s">
        <v>227</v>
      </c>
      <c r="BF44" s="97" t="s">
        <v>227</v>
      </c>
      <c r="BG44" s="81" t="s">
        <v>227</v>
      </c>
      <c r="BH44" s="107" t="s">
        <v>231</v>
      </c>
      <c r="BI44" s="107" t="s">
        <v>231</v>
      </c>
      <c r="BJ44" s="101" t="s">
        <v>231</v>
      </c>
      <c r="BK44" s="101" t="s">
        <v>231</v>
      </c>
      <c r="BL44" s="101" t="s">
        <v>231</v>
      </c>
      <c r="BM44" s="101" t="s">
        <v>231</v>
      </c>
      <c r="BN44" s="101" t="s">
        <v>231</v>
      </c>
      <c r="BO44" s="101" t="s">
        <v>231</v>
      </c>
      <c r="BP44" s="101" t="s">
        <v>231</v>
      </c>
      <c r="BQ44" s="101" t="s">
        <v>231</v>
      </c>
      <c r="BR44" s="101" t="s">
        <v>231</v>
      </c>
      <c r="BS44" s="101" t="s">
        <v>231</v>
      </c>
      <c r="BT44" s="101" t="s">
        <v>231</v>
      </c>
      <c r="BU44" s="101" t="s">
        <v>231</v>
      </c>
      <c r="BV44" s="101" t="s">
        <v>231</v>
      </c>
      <c r="BW44" s="101" t="s">
        <v>231</v>
      </c>
      <c r="BX44" s="101" t="s">
        <v>231</v>
      </c>
      <c r="BY44" s="101" t="s">
        <v>231</v>
      </c>
      <c r="BZ44" s="101" t="s">
        <v>231</v>
      </c>
      <c r="CA44" s="101" t="s">
        <v>231</v>
      </c>
      <c r="CB44" s="101" t="s">
        <v>231</v>
      </c>
      <c r="CC44" s="101" t="s">
        <v>231</v>
      </c>
      <c r="CD44" s="101" t="s">
        <v>231</v>
      </c>
      <c r="CE44" s="101" t="s">
        <v>231</v>
      </c>
      <c r="CF44" s="101" t="s">
        <v>231</v>
      </c>
      <c r="CG44" s="101" t="s">
        <v>231</v>
      </c>
      <c r="CH44" s="101" t="s">
        <v>231</v>
      </c>
      <c r="CI44" s="101" t="s">
        <v>231</v>
      </c>
      <c r="CJ44" s="101" t="s">
        <v>231</v>
      </c>
      <c r="CK44" s="101" t="s">
        <v>231</v>
      </c>
      <c r="CL44" s="101" t="s">
        <v>231</v>
      </c>
      <c r="CM44" s="74" t="s">
        <v>231</v>
      </c>
      <c r="CN44" s="74" t="s">
        <v>231</v>
      </c>
      <c r="CO44" s="74" t="s">
        <v>231</v>
      </c>
      <c r="CP44" s="74" t="s">
        <v>231</v>
      </c>
      <c r="CQ44" s="74" t="s">
        <v>231</v>
      </c>
      <c r="CR44" s="101" t="s">
        <v>231</v>
      </c>
      <c r="CS44" s="74" t="s">
        <v>231</v>
      </c>
      <c r="CT44" s="101" t="s">
        <v>231</v>
      </c>
      <c r="CU44" s="74" t="s">
        <v>231</v>
      </c>
      <c r="CV44" s="74" t="s">
        <v>231</v>
      </c>
      <c r="CW44" s="74" t="s">
        <v>231</v>
      </c>
      <c r="CX44" s="74" t="s">
        <v>231</v>
      </c>
      <c r="CY44" s="74" t="s">
        <v>231</v>
      </c>
      <c r="CZ44" s="74" t="s">
        <v>231</v>
      </c>
      <c r="DA44" s="74" t="s">
        <v>231</v>
      </c>
      <c r="DB44" s="74" t="s">
        <v>231</v>
      </c>
      <c r="DC44" s="74" t="s">
        <v>231</v>
      </c>
      <c r="DD44" s="74" t="s">
        <v>231</v>
      </c>
      <c r="DE44" s="74" t="s">
        <v>231</v>
      </c>
      <c r="DF44" s="74" t="s">
        <v>231</v>
      </c>
      <c r="DG44" s="74" t="s">
        <v>231</v>
      </c>
      <c r="DH44" s="74" t="s">
        <v>231</v>
      </c>
      <c r="DI44" s="74" t="s">
        <v>231</v>
      </c>
      <c r="DJ44" s="74" t="s">
        <v>231</v>
      </c>
      <c r="DK44" s="74" t="s">
        <v>231</v>
      </c>
      <c r="DL44" s="74" t="s">
        <v>231</v>
      </c>
      <c r="DM44" s="74" t="s">
        <v>231</v>
      </c>
      <c r="DN44" s="74" t="s">
        <v>231</v>
      </c>
      <c r="DO44" s="74" t="s">
        <v>231</v>
      </c>
      <c r="DP44" s="74" t="s">
        <v>231</v>
      </c>
      <c r="DQ44" s="74" t="s">
        <v>231</v>
      </c>
    </row>
    <row r="45" spans="1:121" ht="18" customHeight="1" x14ac:dyDescent="0.3">
      <c r="A45" s="124"/>
      <c r="B45" s="124"/>
      <c r="C45" s="106" t="str">
        <f>C44</f>
        <v>Original</v>
      </c>
      <c r="D45" s="109"/>
      <c r="E45" s="125"/>
      <c r="F45" s="109"/>
      <c r="G45" s="127"/>
      <c r="H45" s="129"/>
      <c r="I45" s="110"/>
      <c r="J45" s="128"/>
      <c r="K45" s="121"/>
      <c r="L45" s="131"/>
      <c r="M45" s="133"/>
      <c r="N45" s="121"/>
      <c r="O45" s="134"/>
      <c r="P45" s="117"/>
      <c r="Q45" s="103"/>
      <c r="R45" s="119"/>
      <c r="S45" s="66" t="s">
        <v>521</v>
      </c>
      <c r="T45" s="90" t="s">
        <v>227</v>
      </c>
      <c r="U45" s="92" t="s">
        <v>522</v>
      </c>
      <c r="V45" s="121"/>
      <c r="W45" s="93" t="s">
        <v>324</v>
      </c>
      <c r="X45" s="122"/>
      <c r="Y45" s="94" t="s">
        <v>523</v>
      </c>
      <c r="Z45" s="110"/>
      <c r="AA45" s="95" t="s">
        <v>524</v>
      </c>
      <c r="AB45" s="106"/>
      <c r="AC45" s="113"/>
      <c r="AD45" s="68">
        <v>158</v>
      </c>
      <c r="AE45" s="109"/>
      <c r="AF45" s="81">
        <v>10</v>
      </c>
      <c r="AG45" s="96">
        <v>7.7</v>
      </c>
      <c r="AH45" s="68">
        <v>12</v>
      </c>
      <c r="AI45" s="68" t="s">
        <v>227</v>
      </c>
      <c r="AJ45" s="68" t="s">
        <v>227</v>
      </c>
      <c r="AK45" s="68" t="s">
        <v>227</v>
      </c>
      <c r="AL45" s="68" t="s">
        <v>227</v>
      </c>
      <c r="AM45" s="115"/>
      <c r="AN45" s="72">
        <v>158</v>
      </c>
      <c r="AO45" s="106"/>
      <c r="AP45" s="68">
        <v>3.3</v>
      </c>
      <c r="AQ45" s="82">
        <v>2.2000000000000002</v>
      </c>
      <c r="AR45" s="68">
        <v>5.2</v>
      </c>
      <c r="AS45" s="68" t="s">
        <v>227</v>
      </c>
      <c r="AT45" s="68" t="s">
        <v>227</v>
      </c>
      <c r="AU45" s="68" t="s">
        <v>227</v>
      </c>
      <c r="AV45" s="68" t="s">
        <v>227</v>
      </c>
      <c r="AW45" s="68" t="s">
        <v>227</v>
      </c>
      <c r="AX45" s="68" t="s">
        <v>227</v>
      </c>
      <c r="AY45" s="68" t="s">
        <v>227</v>
      </c>
      <c r="AZ45" s="84" t="s">
        <v>227</v>
      </c>
      <c r="BA45" s="68" t="s">
        <v>227</v>
      </c>
      <c r="BB45" s="68" t="s">
        <v>227</v>
      </c>
      <c r="BC45" s="68" t="s">
        <v>227</v>
      </c>
      <c r="BD45" s="79" t="s">
        <v>227</v>
      </c>
      <c r="BE45" s="72" t="s">
        <v>227</v>
      </c>
      <c r="BF45" s="97" t="s">
        <v>227</v>
      </c>
      <c r="BG45" s="81" t="s">
        <v>227</v>
      </c>
      <c r="BH45" s="108"/>
      <c r="BI45" s="108"/>
      <c r="BJ45" s="103"/>
      <c r="BK45" s="103"/>
      <c r="BL45" s="103"/>
      <c r="BM45" s="103"/>
      <c r="BN45" s="103"/>
      <c r="BO45" s="103"/>
      <c r="BP45" s="103"/>
      <c r="BQ45" s="103"/>
      <c r="BR45" s="102"/>
      <c r="BS45" s="102"/>
      <c r="BT45" s="102"/>
      <c r="BU45" s="102"/>
      <c r="BV45" s="102"/>
      <c r="BW45" s="102"/>
      <c r="BX45" s="102"/>
      <c r="BY45" s="102"/>
      <c r="BZ45" s="102"/>
      <c r="CA45" s="102"/>
      <c r="CB45" s="102"/>
      <c r="CC45" s="103"/>
      <c r="CD45" s="103"/>
      <c r="CE45" s="103"/>
      <c r="CF45" s="103"/>
      <c r="CG45" s="103"/>
      <c r="CH45" s="104"/>
      <c r="CI45" s="104"/>
      <c r="CJ45" s="104"/>
      <c r="CK45" s="104"/>
      <c r="CL45" s="104"/>
      <c r="CM45" s="74" t="s">
        <v>231</v>
      </c>
      <c r="CN45" s="74" t="s">
        <v>231</v>
      </c>
      <c r="CO45" s="74" t="s">
        <v>231</v>
      </c>
      <c r="CP45" s="74" t="s">
        <v>231</v>
      </c>
      <c r="CQ45" s="74" t="s">
        <v>231</v>
      </c>
      <c r="CR45" s="104"/>
      <c r="CS45" s="74" t="s">
        <v>231</v>
      </c>
      <c r="CT45" s="104"/>
      <c r="CU45" s="74" t="s">
        <v>231</v>
      </c>
      <c r="CV45" s="74" t="s">
        <v>231</v>
      </c>
      <c r="CW45" s="74" t="s">
        <v>231</v>
      </c>
      <c r="CX45" s="74" t="s">
        <v>231</v>
      </c>
      <c r="CY45" s="74" t="s">
        <v>231</v>
      </c>
      <c r="CZ45" s="74" t="s">
        <v>231</v>
      </c>
      <c r="DA45" s="74" t="s">
        <v>231</v>
      </c>
      <c r="DB45" s="74" t="s">
        <v>231</v>
      </c>
      <c r="DC45" s="74" t="s">
        <v>231</v>
      </c>
      <c r="DD45" s="74" t="s">
        <v>231</v>
      </c>
      <c r="DE45" s="74" t="s">
        <v>231</v>
      </c>
      <c r="DF45" s="74" t="s">
        <v>231</v>
      </c>
      <c r="DG45" s="74" t="s">
        <v>231</v>
      </c>
      <c r="DH45" s="74" t="s">
        <v>231</v>
      </c>
      <c r="DI45" s="74" t="s">
        <v>231</v>
      </c>
      <c r="DJ45" s="74" t="s">
        <v>231</v>
      </c>
      <c r="DK45" s="74" t="s">
        <v>231</v>
      </c>
      <c r="DL45" s="74" t="s">
        <v>231</v>
      </c>
      <c r="DM45" s="74" t="s">
        <v>231</v>
      </c>
      <c r="DN45" s="74" t="s">
        <v>231</v>
      </c>
      <c r="DO45" s="74" t="s">
        <v>231</v>
      </c>
      <c r="DP45" s="74" t="s">
        <v>231</v>
      </c>
      <c r="DQ45" s="74" t="s">
        <v>231</v>
      </c>
    </row>
    <row r="46" spans="1:121" ht="18" customHeight="1" x14ac:dyDescent="0.3">
      <c r="A46" s="123">
        <v>56</v>
      </c>
      <c r="B46" s="123">
        <v>90</v>
      </c>
      <c r="C46" s="105" t="s">
        <v>213</v>
      </c>
      <c r="D46" s="109" t="s">
        <v>690</v>
      </c>
      <c r="E46" s="105" t="s">
        <v>525</v>
      </c>
      <c r="F46" s="109" t="s">
        <v>682</v>
      </c>
      <c r="G46" s="126" t="s">
        <v>526</v>
      </c>
      <c r="H46" s="128" t="s">
        <v>527</v>
      </c>
      <c r="I46" s="109" t="s">
        <v>217</v>
      </c>
      <c r="J46" s="128" t="s">
        <v>528</v>
      </c>
      <c r="K46" s="122" t="s">
        <v>529</v>
      </c>
      <c r="L46" s="130" t="s">
        <v>530</v>
      </c>
      <c r="M46" s="132" t="s">
        <v>221</v>
      </c>
      <c r="N46" s="122" t="s">
        <v>531</v>
      </c>
      <c r="O46" s="109" t="s">
        <v>278</v>
      </c>
      <c r="P46" s="116" t="s">
        <v>532</v>
      </c>
      <c r="Q46" s="101" t="s">
        <v>334</v>
      </c>
      <c r="R46" s="118">
        <v>2</v>
      </c>
      <c r="S46" s="66" t="s">
        <v>533</v>
      </c>
      <c r="T46" s="90" t="s">
        <v>227</v>
      </c>
      <c r="U46" s="92" t="s">
        <v>534</v>
      </c>
      <c r="V46" s="120" t="s">
        <v>535</v>
      </c>
      <c r="W46" s="93" t="s">
        <v>227</v>
      </c>
      <c r="X46" s="122" t="s">
        <v>319</v>
      </c>
      <c r="Y46" s="94" t="s">
        <v>227</v>
      </c>
      <c r="Z46" s="109" t="s">
        <v>227</v>
      </c>
      <c r="AA46" s="95" t="s">
        <v>227</v>
      </c>
      <c r="AB46" s="111" t="s">
        <v>227</v>
      </c>
      <c r="AC46" s="112" t="s">
        <v>228</v>
      </c>
      <c r="AD46" s="68">
        <v>151</v>
      </c>
      <c r="AE46" s="109">
        <v>304</v>
      </c>
      <c r="AF46" s="70">
        <v>48.3</v>
      </c>
      <c r="AG46" s="71">
        <v>42.4</v>
      </c>
      <c r="AH46" s="71">
        <v>52.8</v>
      </c>
      <c r="AI46" s="68">
        <v>0.91</v>
      </c>
      <c r="AJ46" s="68">
        <v>0.61</v>
      </c>
      <c r="AK46" s="68">
        <v>1.35</v>
      </c>
      <c r="AL46" s="69">
        <v>4.4999999999999997E-3</v>
      </c>
      <c r="AM46" s="114" t="s">
        <v>229</v>
      </c>
      <c r="AN46" s="72">
        <v>151</v>
      </c>
      <c r="AO46" s="105">
        <v>304</v>
      </c>
      <c r="AP46" s="82">
        <v>12.4</v>
      </c>
      <c r="AQ46" s="69">
        <v>4.5999999999999996</v>
      </c>
      <c r="AR46" s="69">
        <v>4.5999999999999996</v>
      </c>
      <c r="AS46" s="68">
        <v>0.63</v>
      </c>
      <c r="AT46" s="68">
        <v>0.47</v>
      </c>
      <c r="AU46" s="68">
        <v>0.85</v>
      </c>
      <c r="AV46" s="68">
        <v>1.8000000000000001E-4</v>
      </c>
      <c r="AW46" s="68" t="s">
        <v>227</v>
      </c>
      <c r="AX46" s="68" t="s">
        <v>227</v>
      </c>
      <c r="AY46" s="68" t="s">
        <v>227</v>
      </c>
      <c r="AZ46" s="84" t="s">
        <v>227</v>
      </c>
      <c r="BA46" s="68" t="s">
        <v>227</v>
      </c>
      <c r="BB46" s="68" t="s">
        <v>227</v>
      </c>
      <c r="BC46" s="68" t="s">
        <v>227</v>
      </c>
      <c r="BD46" s="79" t="s">
        <v>227</v>
      </c>
      <c r="BE46" s="72" t="s">
        <v>227</v>
      </c>
      <c r="BF46" s="97" t="s">
        <v>227</v>
      </c>
      <c r="BG46" s="81" t="s">
        <v>227</v>
      </c>
      <c r="BH46" s="107" t="s">
        <v>231</v>
      </c>
      <c r="BI46" s="107" t="s">
        <v>231</v>
      </c>
      <c r="BJ46" s="101" t="s">
        <v>231</v>
      </c>
      <c r="BK46" s="101" t="s">
        <v>231</v>
      </c>
      <c r="BL46" s="101" t="s">
        <v>231</v>
      </c>
      <c r="BM46" s="101" t="s">
        <v>231</v>
      </c>
      <c r="BN46" s="101" t="s">
        <v>231</v>
      </c>
      <c r="BO46" s="101" t="s">
        <v>231</v>
      </c>
      <c r="BP46" s="101" t="s">
        <v>231</v>
      </c>
      <c r="BQ46" s="101" t="s">
        <v>231</v>
      </c>
      <c r="BR46" s="101" t="s">
        <v>231</v>
      </c>
      <c r="BS46" s="101" t="s">
        <v>231</v>
      </c>
      <c r="BT46" s="101" t="s">
        <v>231</v>
      </c>
      <c r="BU46" s="101" t="s">
        <v>231</v>
      </c>
      <c r="BV46" s="101" t="s">
        <v>231</v>
      </c>
      <c r="BW46" s="101" t="s">
        <v>231</v>
      </c>
      <c r="BX46" s="101" t="s">
        <v>231</v>
      </c>
      <c r="BY46" s="101" t="s">
        <v>231</v>
      </c>
      <c r="BZ46" s="101" t="s">
        <v>231</v>
      </c>
      <c r="CA46" s="101" t="s">
        <v>231</v>
      </c>
      <c r="CB46" s="101" t="s">
        <v>231</v>
      </c>
      <c r="CC46" s="101" t="s">
        <v>231</v>
      </c>
      <c r="CD46" s="101" t="s">
        <v>231</v>
      </c>
      <c r="CE46" s="101" t="s">
        <v>231</v>
      </c>
      <c r="CF46" s="101" t="s">
        <v>231</v>
      </c>
      <c r="CG46" s="101" t="s">
        <v>231</v>
      </c>
      <c r="CH46" s="101" t="s">
        <v>231</v>
      </c>
      <c r="CI46" s="101" t="s">
        <v>231</v>
      </c>
      <c r="CJ46" s="101" t="s">
        <v>231</v>
      </c>
      <c r="CK46" s="101" t="s">
        <v>231</v>
      </c>
      <c r="CL46" s="101" t="s">
        <v>231</v>
      </c>
      <c r="CM46" s="74" t="s">
        <v>231</v>
      </c>
      <c r="CN46" s="74" t="s">
        <v>231</v>
      </c>
      <c r="CO46" s="74" t="s">
        <v>231</v>
      </c>
      <c r="CP46" s="74" t="s">
        <v>231</v>
      </c>
      <c r="CQ46" s="74" t="s">
        <v>231</v>
      </c>
      <c r="CR46" s="101" t="s">
        <v>231</v>
      </c>
      <c r="CS46" s="74" t="s">
        <v>231</v>
      </c>
      <c r="CT46" s="101" t="s">
        <v>231</v>
      </c>
      <c r="CU46" s="74" t="s">
        <v>231</v>
      </c>
      <c r="CV46" s="74" t="s">
        <v>231</v>
      </c>
      <c r="CW46" s="74" t="s">
        <v>231</v>
      </c>
      <c r="CX46" s="74" t="s">
        <v>231</v>
      </c>
      <c r="CY46" s="74" t="s">
        <v>231</v>
      </c>
      <c r="CZ46" s="74" t="s">
        <v>231</v>
      </c>
      <c r="DA46" s="74" t="s">
        <v>231</v>
      </c>
      <c r="DB46" s="74" t="s">
        <v>231</v>
      </c>
      <c r="DC46" s="74" t="s">
        <v>231</v>
      </c>
      <c r="DD46" s="74" t="s">
        <v>231</v>
      </c>
      <c r="DE46" s="74" t="s">
        <v>231</v>
      </c>
      <c r="DF46" s="74" t="s">
        <v>231</v>
      </c>
      <c r="DG46" s="74" t="s">
        <v>231</v>
      </c>
      <c r="DH46" s="74" t="s">
        <v>231</v>
      </c>
      <c r="DI46" s="74" t="s">
        <v>231</v>
      </c>
      <c r="DJ46" s="74" t="s">
        <v>231</v>
      </c>
      <c r="DK46" s="74" t="s">
        <v>231</v>
      </c>
      <c r="DL46" s="74" t="s">
        <v>231</v>
      </c>
      <c r="DM46" s="74" t="s">
        <v>231</v>
      </c>
      <c r="DN46" s="74" t="s">
        <v>231</v>
      </c>
      <c r="DO46" s="74" t="s">
        <v>231</v>
      </c>
      <c r="DP46" s="74" t="s">
        <v>231</v>
      </c>
      <c r="DQ46" s="74" t="s">
        <v>231</v>
      </c>
    </row>
    <row r="47" spans="1:121" ht="18" customHeight="1" x14ac:dyDescent="0.3">
      <c r="A47" s="124"/>
      <c r="B47" s="124"/>
      <c r="C47" s="106" t="str">
        <f>C46</f>
        <v>Original</v>
      </c>
      <c r="D47" s="109"/>
      <c r="E47" s="125"/>
      <c r="F47" s="109"/>
      <c r="G47" s="127"/>
      <c r="H47" s="129"/>
      <c r="I47" s="110"/>
      <c r="J47" s="128"/>
      <c r="K47" s="121"/>
      <c r="L47" s="131"/>
      <c r="M47" s="133"/>
      <c r="N47" s="121"/>
      <c r="O47" s="134"/>
      <c r="P47" s="117"/>
      <c r="Q47" s="103"/>
      <c r="R47" s="119"/>
      <c r="S47" s="66" t="s">
        <v>344</v>
      </c>
      <c r="T47" s="90" t="s">
        <v>227</v>
      </c>
      <c r="U47" s="92" t="s">
        <v>323</v>
      </c>
      <c r="V47" s="121"/>
      <c r="W47" s="93" t="s">
        <v>227</v>
      </c>
      <c r="X47" s="122"/>
      <c r="Y47" s="94" t="s">
        <v>227</v>
      </c>
      <c r="Z47" s="110"/>
      <c r="AA47" s="95" t="s">
        <v>227</v>
      </c>
      <c r="AB47" s="106"/>
      <c r="AC47" s="113"/>
      <c r="AD47" s="68">
        <v>153</v>
      </c>
      <c r="AE47" s="109"/>
      <c r="AF47" s="70">
        <v>48.3</v>
      </c>
      <c r="AG47" s="71">
        <v>42.4</v>
      </c>
      <c r="AH47" s="71">
        <v>52.8</v>
      </c>
      <c r="AI47" s="68" t="s">
        <v>227</v>
      </c>
      <c r="AJ47" s="68" t="s">
        <v>227</v>
      </c>
      <c r="AK47" s="68" t="s">
        <v>227</v>
      </c>
      <c r="AL47" s="69" t="s">
        <v>227</v>
      </c>
      <c r="AM47" s="115"/>
      <c r="AN47" s="72">
        <v>153</v>
      </c>
      <c r="AO47" s="106"/>
      <c r="AP47" s="68">
        <v>6.9</v>
      </c>
      <c r="AQ47" s="69">
        <v>4.5999999999999996</v>
      </c>
      <c r="AR47" s="69">
        <v>4.5999999999999996</v>
      </c>
      <c r="AS47" s="68" t="s">
        <v>227</v>
      </c>
      <c r="AT47" s="68" t="s">
        <v>227</v>
      </c>
      <c r="AU47" s="68" t="s">
        <v>227</v>
      </c>
      <c r="AV47" s="68" t="s">
        <v>227</v>
      </c>
      <c r="AW47" s="68" t="s">
        <v>227</v>
      </c>
      <c r="AX47" s="68" t="s">
        <v>227</v>
      </c>
      <c r="AY47" s="68" t="s">
        <v>227</v>
      </c>
      <c r="AZ47" s="84" t="s">
        <v>227</v>
      </c>
      <c r="BA47" s="68" t="s">
        <v>227</v>
      </c>
      <c r="BB47" s="68" t="s">
        <v>227</v>
      </c>
      <c r="BC47" s="68" t="s">
        <v>227</v>
      </c>
      <c r="BD47" s="79" t="s">
        <v>227</v>
      </c>
      <c r="BE47" s="72" t="s">
        <v>227</v>
      </c>
      <c r="BF47" s="97" t="s">
        <v>227</v>
      </c>
      <c r="BG47" s="81" t="s">
        <v>227</v>
      </c>
      <c r="BH47" s="108"/>
      <c r="BI47" s="108"/>
      <c r="BJ47" s="103"/>
      <c r="BK47" s="103"/>
      <c r="BL47" s="103"/>
      <c r="BM47" s="103"/>
      <c r="BN47" s="103"/>
      <c r="BO47" s="103"/>
      <c r="BP47" s="103"/>
      <c r="BQ47" s="103"/>
      <c r="BR47" s="102"/>
      <c r="BS47" s="102"/>
      <c r="BT47" s="102"/>
      <c r="BU47" s="102"/>
      <c r="BV47" s="102"/>
      <c r="BW47" s="102"/>
      <c r="BX47" s="102"/>
      <c r="BY47" s="102"/>
      <c r="BZ47" s="102"/>
      <c r="CA47" s="102"/>
      <c r="CB47" s="102"/>
      <c r="CC47" s="103"/>
      <c r="CD47" s="103"/>
      <c r="CE47" s="103"/>
      <c r="CF47" s="103"/>
      <c r="CG47" s="103"/>
      <c r="CH47" s="104"/>
      <c r="CI47" s="104"/>
      <c r="CJ47" s="104"/>
      <c r="CK47" s="104"/>
      <c r="CL47" s="104"/>
      <c r="CM47" s="74" t="s">
        <v>231</v>
      </c>
      <c r="CN47" s="74" t="s">
        <v>231</v>
      </c>
      <c r="CO47" s="74" t="s">
        <v>231</v>
      </c>
      <c r="CP47" s="74" t="s">
        <v>231</v>
      </c>
      <c r="CQ47" s="74" t="s">
        <v>231</v>
      </c>
      <c r="CR47" s="104"/>
      <c r="CS47" s="74" t="s">
        <v>231</v>
      </c>
      <c r="CT47" s="104"/>
      <c r="CU47" s="74" t="s">
        <v>231</v>
      </c>
      <c r="CV47" s="74" t="s">
        <v>231</v>
      </c>
      <c r="CW47" s="74" t="s">
        <v>231</v>
      </c>
      <c r="CX47" s="74" t="s">
        <v>231</v>
      </c>
      <c r="CY47" s="74" t="s">
        <v>231</v>
      </c>
      <c r="CZ47" s="74" t="s">
        <v>231</v>
      </c>
      <c r="DA47" s="74" t="s">
        <v>231</v>
      </c>
      <c r="DB47" s="74" t="s">
        <v>231</v>
      </c>
      <c r="DC47" s="74" t="s">
        <v>231</v>
      </c>
      <c r="DD47" s="74" t="s">
        <v>231</v>
      </c>
      <c r="DE47" s="74" t="s">
        <v>231</v>
      </c>
      <c r="DF47" s="74" t="s">
        <v>231</v>
      </c>
      <c r="DG47" s="74" t="s">
        <v>231</v>
      </c>
      <c r="DH47" s="74" t="s">
        <v>231</v>
      </c>
      <c r="DI47" s="74" t="s">
        <v>231</v>
      </c>
      <c r="DJ47" s="74" t="s">
        <v>231</v>
      </c>
      <c r="DK47" s="74" t="s">
        <v>231</v>
      </c>
      <c r="DL47" s="74" t="s">
        <v>231</v>
      </c>
      <c r="DM47" s="74" t="s">
        <v>231</v>
      </c>
      <c r="DN47" s="74" t="s">
        <v>231</v>
      </c>
      <c r="DO47" s="74" t="s">
        <v>231</v>
      </c>
      <c r="DP47" s="74" t="s">
        <v>231</v>
      </c>
      <c r="DQ47" s="74" t="s">
        <v>231</v>
      </c>
    </row>
    <row r="48" spans="1:121" ht="18" customHeight="1" x14ac:dyDescent="0.3">
      <c r="A48" s="123">
        <v>62</v>
      </c>
      <c r="B48" s="123" t="s">
        <v>536</v>
      </c>
      <c r="C48" s="105" t="s">
        <v>213</v>
      </c>
      <c r="D48" s="109" t="s">
        <v>690</v>
      </c>
      <c r="E48" s="105" t="s">
        <v>537</v>
      </c>
      <c r="F48" s="109" t="s">
        <v>682</v>
      </c>
      <c r="G48" s="126" t="s">
        <v>538</v>
      </c>
      <c r="H48" s="128" t="s">
        <v>539</v>
      </c>
      <c r="I48" s="109" t="s">
        <v>273</v>
      </c>
      <c r="J48" s="128" t="s">
        <v>540</v>
      </c>
      <c r="K48" s="122" t="s">
        <v>541</v>
      </c>
      <c r="L48" s="130" t="s">
        <v>542</v>
      </c>
      <c r="M48" s="132" t="s">
        <v>221</v>
      </c>
      <c r="N48" s="122" t="s">
        <v>372</v>
      </c>
      <c r="O48" s="109" t="s">
        <v>278</v>
      </c>
      <c r="P48" s="116" t="s">
        <v>543</v>
      </c>
      <c r="Q48" s="101" t="s">
        <v>334</v>
      </c>
      <c r="R48" s="118">
        <v>2</v>
      </c>
      <c r="S48" s="66" t="s">
        <v>544</v>
      </c>
      <c r="T48" s="90" t="s">
        <v>227</v>
      </c>
      <c r="U48" s="92" t="s">
        <v>545</v>
      </c>
      <c r="V48" s="120" t="s">
        <v>546</v>
      </c>
      <c r="W48" s="93" t="s">
        <v>391</v>
      </c>
      <c r="X48" s="122" t="s">
        <v>337</v>
      </c>
      <c r="Y48" s="94" t="s">
        <v>227</v>
      </c>
      <c r="Z48" s="109" t="s">
        <v>227</v>
      </c>
      <c r="AA48" s="95" t="s">
        <v>227</v>
      </c>
      <c r="AB48" s="111" t="s">
        <v>227</v>
      </c>
      <c r="AC48" s="112" t="s">
        <v>228</v>
      </c>
      <c r="AD48" s="69">
        <v>396</v>
      </c>
      <c r="AE48" s="135">
        <v>792</v>
      </c>
      <c r="AF48" s="70">
        <v>48.3</v>
      </c>
      <c r="AG48" s="71">
        <v>42.4</v>
      </c>
      <c r="AH48" s="71">
        <v>52.8</v>
      </c>
      <c r="AI48" s="69">
        <v>0.79</v>
      </c>
      <c r="AJ48" s="69">
        <v>0.67</v>
      </c>
      <c r="AK48" s="69">
        <v>0.95</v>
      </c>
      <c r="AL48" s="69">
        <v>4.4999999999999997E-3</v>
      </c>
      <c r="AM48" s="114" t="s">
        <v>229</v>
      </c>
      <c r="AN48" s="72">
        <v>179</v>
      </c>
      <c r="AO48" s="105">
        <v>302</v>
      </c>
      <c r="AP48" s="82" t="s">
        <v>227</v>
      </c>
      <c r="AQ48" s="69">
        <v>4.5999999999999996</v>
      </c>
      <c r="AR48" s="69">
        <v>4.5999999999999996</v>
      </c>
      <c r="AS48" s="68">
        <v>0.53100000000000003</v>
      </c>
      <c r="AT48" s="68">
        <v>0.318</v>
      </c>
      <c r="AU48" s="68">
        <v>0.88900000000000001</v>
      </c>
      <c r="AV48" s="68">
        <v>6.9999999999999999E-4</v>
      </c>
      <c r="AW48" s="68" t="s">
        <v>227</v>
      </c>
      <c r="AX48" s="68" t="s">
        <v>227</v>
      </c>
      <c r="AY48" s="68" t="s">
        <v>227</v>
      </c>
      <c r="AZ48" s="84" t="s">
        <v>227</v>
      </c>
      <c r="BA48" s="68" t="s">
        <v>227</v>
      </c>
      <c r="BB48" s="68" t="s">
        <v>227</v>
      </c>
      <c r="BC48" s="68" t="s">
        <v>227</v>
      </c>
      <c r="BD48" s="79" t="s">
        <v>227</v>
      </c>
      <c r="BE48" s="72" t="s">
        <v>227</v>
      </c>
      <c r="BF48" s="97" t="s">
        <v>227</v>
      </c>
      <c r="BG48" s="81" t="s">
        <v>227</v>
      </c>
      <c r="BH48" s="107" t="s">
        <v>231</v>
      </c>
      <c r="BI48" s="107" t="s">
        <v>231</v>
      </c>
      <c r="BJ48" s="101" t="s">
        <v>231</v>
      </c>
      <c r="BK48" s="101" t="s">
        <v>231</v>
      </c>
      <c r="BL48" s="101" t="s">
        <v>231</v>
      </c>
      <c r="BM48" s="101" t="s">
        <v>231</v>
      </c>
      <c r="BN48" s="101" t="s">
        <v>231</v>
      </c>
      <c r="BO48" s="101" t="s">
        <v>231</v>
      </c>
      <c r="BP48" s="101" t="s">
        <v>231</v>
      </c>
      <c r="BQ48" s="101" t="s">
        <v>231</v>
      </c>
      <c r="BR48" s="101" t="s">
        <v>231</v>
      </c>
      <c r="BS48" s="101" t="s">
        <v>231</v>
      </c>
      <c r="BT48" s="101" t="s">
        <v>231</v>
      </c>
      <c r="BU48" s="101" t="s">
        <v>231</v>
      </c>
      <c r="BV48" s="101" t="s">
        <v>231</v>
      </c>
      <c r="BW48" s="101" t="s">
        <v>231</v>
      </c>
      <c r="BX48" s="101" t="s">
        <v>231</v>
      </c>
      <c r="BY48" s="101" t="s">
        <v>231</v>
      </c>
      <c r="BZ48" s="101" t="s">
        <v>231</v>
      </c>
      <c r="CA48" s="101" t="s">
        <v>231</v>
      </c>
      <c r="CB48" s="101" t="s">
        <v>231</v>
      </c>
      <c r="CC48" s="101" t="s">
        <v>231</v>
      </c>
      <c r="CD48" s="101" t="s">
        <v>231</v>
      </c>
      <c r="CE48" s="101" t="s">
        <v>231</v>
      </c>
      <c r="CF48" s="101" t="s">
        <v>231</v>
      </c>
      <c r="CG48" s="101" t="s">
        <v>231</v>
      </c>
      <c r="CH48" s="101" t="s">
        <v>231</v>
      </c>
      <c r="CI48" s="101" t="s">
        <v>231</v>
      </c>
      <c r="CJ48" s="101" t="s">
        <v>231</v>
      </c>
      <c r="CK48" s="101" t="s">
        <v>231</v>
      </c>
      <c r="CL48" s="101" t="s">
        <v>231</v>
      </c>
      <c r="CM48" s="74" t="s">
        <v>231</v>
      </c>
      <c r="CN48" s="74" t="s">
        <v>231</v>
      </c>
      <c r="CO48" s="74" t="s">
        <v>231</v>
      </c>
      <c r="CP48" s="74" t="s">
        <v>231</v>
      </c>
      <c r="CQ48" s="74" t="s">
        <v>231</v>
      </c>
      <c r="CR48" s="101" t="s">
        <v>231</v>
      </c>
      <c r="CS48" s="74" t="s">
        <v>231</v>
      </c>
      <c r="CT48" s="101" t="s">
        <v>231</v>
      </c>
      <c r="CU48" s="74" t="s">
        <v>231</v>
      </c>
      <c r="CV48" s="74" t="s">
        <v>231</v>
      </c>
      <c r="CW48" s="74" t="s">
        <v>231</v>
      </c>
      <c r="CX48" s="74" t="s">
        <v>231</v>
      </c>
      <c r="CY48" s="74" t="s">
        <v>231</v>
      </c>
      <c r="CZ48" s="74" t="s">
        <v>231</v>
      </c>
      <c r="DA48" s="74" t="s">
        <v>231</v>
      </c>
      <c r="DB48" s="74" t="s">
        <v>231</v>
      </c>
      <c r="DC48" s="74" t="s">
        <v>231</v>
      </c>
      <c r="DD48" s="74" t="s">
        <v>231</v>
      </c>
      <c r="DE48" s="74" t="s">
        <v>231</v>
      </c>
      <c r="DF48" s="74" t="s">
        <v>231</v>
      </c>
      <c r="DG48" s="74" t="s">
        <v>231</v>
      </c>
      <c r="DH48" s="74" t="s">
        <v>231</v>
      </c>
      <c r="DI48" s="74" t="s">
        <v>231</v>
      </c>
      <c r="DJ48" s="74" t="s">
        <v>231</v>
      </c>
      <c r="DK48" s="74" t="s">
        <v>231</v>
      </c>
      <c r="DL48" s="74" t="s">
        <v>231</v>
      </c>
      <c r="DM48" s="74" t="s">
        <v>231</v>
      </c>
      <c r="DN48" s="74" t="s">
        <v>231</v>
      </c>
      <c r="DO48" s="74" t="s">
        <v>231</v>
      </c>
      <c r="DP48" s="74" t="s">
        <v>231</v>
      </c>
      <c r="DQ48" s="74" t="s">
        <v>231</v>
      </c>
    </row>
    <row r="49" spans="1:121" ht="18" customHeight="1" x14ac:dyDescent="0.3">
      <c r="A49" s="124"/>
      <c r="B49" s="124"/>
      <c r="C49" s="106" t="str">
        <f>C48</f>
        <v>Original</v>
      </c>
      <c r="D49" s="109"/>
      <c r="E49" s="125"/>
      <c r="F49" s="109"/>
      <c r="G49" s="127"/>
      <c r="H49" s="129"/>
      <c r="I49" s="110"/>
      <c r="J49" s="128"/>
      <c r="K49" s="121"/>
      <c r="L49" s="131"/>
      <c r="M49" s="133"/>
      <c r="N49" s="121"/>
      <c r="O49" s="134"/>
      <c r="P49" s="117"/>
      <c r="Q49" s="103"/>
      <c r="R49" s="119"/>
      <c r="S49" s="66" t="s">
        <v>377</v>
      </c>
      <c r="T49" s="90" t="s">
        <v>227</v>
      </c>
      <c r="U49" s="92" t="s">
        <v>547</v>
      </c>
      <c r="V49" s="121"/>
      <c r="W49" s="93" t="s">
        <v>338</v>
      </c>
      <c r="X49" s="122"/>
      <c r="Y49" s="94" t="s">
        <v>227</v>
      </c>
      <c r="Z49" s="110"/>
      <c r="AA49" s="95" t="s">
        <v>227</v>
      </c>
      <c r="AB49" s="106"/>
      <c r="AC49" s="113"/>
      <c r="AD49" s="69">
        <v>396</v>
      </c>
      <c r="AE49" s="136"/>
      <c r="AF49" s="70">
        <v>48.3</v>
      </c>
      <c r="AG49" s="71">
        <v>42.4</v>
      </c>
      <c r="AH49" s="71">
        <v>52.8</v>
      </c>
      <c r="AI49" s="69" t="s">
        <v>227</v>
      </c>
      <c r="AJ49" s="69" t="s">
        <v>227</v>
      </c>
      <c r="AK49" s="69" t="s">
        <v>227</v>
      </c>
      <c r="AL49" s="69" t="s">
        <v>227</v>
      </c>
      <c r="AM49" s="115"/>
      <c r="AN49" s="72">
        <v>123</v>
      </c>
      <c r="AO49" s="106"/>
      <c r="AP49" s="68">
        <v>19.149999999999999</v>
      </c>
      <c r="AQ49" s="82">
        <v>15.77</v>
      </c>
      <c r="AR49" s="69">
        <v>4.8</v>
      </c>
      <c r="AS49" s="68" t="s">
        <v>227</v>
      </c>
      <c r="AT49" s="68" t="s">
        <v>227</v>
      </c>
      <c r="AU49" s="68" t="s">
        <v>227</v>
      </c>
      <c r="AV49" s="68" t="s">
        <v>227</v>
      </c>
      <c r="AW49" s="68" t="s">
        <v>227</v>
      </c>
      <c r="AX49" s="68" t="s">
        <v>227</v>
      </c>
      <c r="AY49" s="68" t="s">
        <v>227</v>
      </c>
      <c r="AZ49" s="84" t="s">
        <v>227</v>
      </c>
      <c r="BA49" s="68" t="s">
        <v>227</v>
      </c>
      <c r="BB49" s="68" t="s">
        <v>227</v>
      </c>
      <c r="BC49" s="68" t="s">
        <v>227</v>
      </c>
      <c r="BD49" s="79" t="s">
        <v>227</v>
      </c>
      <c r="BE49" s="72" t="s">
        <v>227</v>
      </c>
      <c r="BF49" s="97" t="s">
        <v>227</v>
      </c>
      <c r="BG49" s="81" t="s">
        <v>227</v>
      </c>
      <c r="BH49" s="108"/>
      <c r="BI49" s="108"/>
      <c r="BJ49" s="103"/>
      <c r="BK49" s="103"/>
      <c r="BL49" s="103"/>
      <c r="BM49" s="103"/>
      <c r="BN49" s="103"/>
      <c r="BO49" s="103"/>
      <c r="BP49" s="103"/>
      <c r="BQ49" s="103"/>
      <c r="BR49" s="102"/>
      <c r="BS49" s="102"/>
      <c r="BT49" s="102"/>
      <c r="BU49" s="102"/>
      <c r="BV49" s="102"/>
      <c r="BW49" s="102"/>
      <c r="BX49" s="102"/>
      <c r="BY49" s="102"/>
      <c r="BZ49" s="102"/>
      <c r="CA49" s="102"/>
      <c r="CB49" s="102"/>
      <c r="CC49" s="103"/>
      <c r="CD49" s="103"/>
      <c r="CE49" s="103"/>
      <c r="CF49" s="103"/>
      <c r="CG49" s="103"/>
      <c r="CH49" s="104"/>
      <c r="CI49" s="104"/>
      <c r="CJ49" s="104"/>
      <c r="CK49" s="104"/>
      <c r="CL49" s="104"/>
      <c r="CM49" s="74" t="s">
        <v>231</v>
      </c>
      <c r="CN49" s="74" t="s">
        <v>231</v>
      </c>
      <c r="CO49" s="74" t="s">
        <v>231</v>
      </c>
      <c r="CP49" s="74" t="s">
        <v>231</v>
      </c>
      <c r="CQ49" s="74" t="s">
        <v>231</v>
      </c>
      <c r="CR49" s="104"/>
      <c r="CS49" s="74" t="s">
        <v>231</v>
      </c>
      <c r="CT49" s="104"/>
      <c r="CU49" s="74" t="s">
        <v>231</v>
      </c>
      <c r="CV49" s="74" t="s">
        <v>231</v>
      </c>
      <c r="CW49" s="74" t="s">
        <v>231</v>
      </c>
      <c r="CX49" s="74" t="s">
        <v>231</v>
      </c>
      <c r="CY49" s="74" t="s">
        <v>231</v>
      </c>
      <c r="CZ49" s="74" t="s">
        <v>231</v>
      </c>
      <c r="DA49" s="74" t="s">
        <v>231</v>
      </c>
      <c r="DB49" s="74" t="s">
        <v>231</v>
      </c>
      <c r="DC49" s="74" t="s">
        <v>231</v>
      </c>
      <c r="DD49" s="74" t="s">
        <v>231</v>
      </c>
      <c r="DE49" s="74" t="s">
        <v>231</v>
      </c>
      <c r="DF49" s="74" t="s">
        <v>231</v>
      </c>
      <c r="DG49" s="74" t="s">
        <v>231</v>
      </c>
      <c r="DH49" s="74" t="s">
        <v>231</v>
      </c>
      <c r="DI49" s="74" t="s">
        <v>231</v>
      </c>
      <c r="DJ49" s="74" t="s">
        <v>231</v>
      </c>
      <c r="DK49" s="74" t="s">
        <v>231</v>
      </c>
      <c r="DL49" s="74" t="s">
        <v>231</v>
      </c>
      <c r="DM49" s="74" t="s">
        <v>231</v>
      </c>
      <c r="DN49" s="74" t="s">
        <v>231</v>
      </c>
      <c r="DO49" s="74" t="s">
        <v>231</v>
      </c>
      <c r="DP49" s="74" t="s">
        <v>231</v>
      </c>
      <c r="DQ49" s="74" t="s">
        <v>231</v>
      </c>
    </row>
    <row r="50" spans="1:121" ht="18" customHeight="1" x14ac:dyDescent="0.3">
      <c r="A50" s="123">
        <v>73</v>
      </c>
      <c r="B50" s="123">
        <v>117</v>
      </c>
      <c r="C50" s="105" t="s">
        <v>213</v>
      </c>
      <c r="D50" s="109" t="s">
        <v>690</v>
      </c>
      <c r="E50" s="105" t="s">
        <v>548</v>
      </c>
      <c r="F50" s="109" t="s">
        <v>682</v>
      </c>
      <c r="G50" s="126" t="s">
        <v>549</v>
      </c>
      <c r="H50" s="128" t="s">
        <v>550</v>
      </c>
      <c r="I50" s="109" t="s">
        <v>551</v>
      </c>
      <c r="J50" s="128" t="s">
        <v>552</v>
      </c>
      <c r="K50" s="122" t="s">
        <v>553</v>
      </c>
      <c r="L50" s="130" t="s">
        <v>554</v>
      </c>
      <c r="M50" s="132" t="s">
        <v>221</v>
      </c>
      <c r="N50" s="122" t="s">
        <v>372</v>
      </c>
      <c r="O50" s="109" t="s">
        <v>223</v>
      </c>
      <c r="P50" s="116" t="s">
        <v>555</v>
      </c>
      <c r="Q50" s="101" t="s">
        <v>334</v>
      </c>
      <c r="R50" s="118">
        <v>2</v>
      </c>
      <c r="S50" s="66" t="s">
        <v>556</v>
      </c>
      <c r="T50" s="90" t="s">
        <v>227</v>
      </c>
      <c r="U50" s="92" t="s">
        <v>557</v>
      </c>
      <c r="V50" s="120" t="s">
        <v>558</v>
      </c>
      <c r="W50" s="93" t="s">
        <v>324</v>
      </c>
      <c r="X50" s="122" t="s">
        <v>319</v>
      </c>
      <c r="Y50" s="94" t="s">
        <v>559</v>
      </c>
      <c r="Z50" s="109" t="s">
        <v>560</v>
      </c>
      <c r="AA50" s="95" t="s">
        <v>561</v>
      </c>
      <c r="AB50" s="111" t="s">
        <v>562</v>
      </c>
      <c r="AC50" s="112" t="s">
        <v>228</v>
      </c>
      <c r="AD50" s="68">
        <v>195</v>
      </c>
      <c r="AE50" s="109">
        <v>402</v>
      </c>
      <c r="AF50" s="70">
        <v>48.3</v>
      </c>
      <c r="AG50" s="71">
        <v>42.4</v>
      </c>
      <c r="AH50" s="71">
        <v>52.8</v>
      </c>
      <c r="AI50" s="68">
        <v>0.84</v>
      </c>
      <c r="AJ50" s="68">
        <v>0.56999999999999995</v>
      </c>
      <c r="AK50" s="68">
        <v>1.23</v>
      </c>
      <c r="AL50" s="68">
        <v>0.1852</v>
      </c>
      <c r="AM50" s="114" t="s">
        <v>229</v>
      </c>
      <c r="AN50" s="72">
        <v>195</v>
      </c>
      <c r="AO50" s="105">
        <v>402</v>
      </c>
      <c r="AP50" s="82">
        <v>13.93</v>
      </c>
      <c r="AQ50" s="82">
        <v>11.73</v>
      </c>
      <c r="AR50" s="69">
        <v>4.8</v>
      </c>
      <c r="AS50" s="68">
        <v>0.7</v>
      </c>
      <c r="AT50" s="68">
        <v>0.53</v>
      </c>
      <c r="AU50" s="68">
        <v>0.93</v>
      </c>
      <c r="AV50" s="68">
        <v>7.4999999999999997E-3</v>
      </c>
      <c r="AW50" s="68" t="s">
        <v>227</v>
      </c>
      <c r="AX50" s="68" t="s">
        <v>227</v>
      </c>
      <c r="AY50" s="68" t="s">
        <v>227</v>
      </c>
      <c r="AZ50" s="84" t="s">
        <v>227</v>
      </c>
      <c r="BA50" s="68" t="s">
        <v>227</v>
      </c>
      <c r="BB50" s="68" t="s">
        <v>227</v>
      </c>
      <c r="BC50" s="68" t="s">
        <v>227</v>
      </c>
      <c r="BD50" s="79" t="s">
        <v>227</v>
      </c>
      <c r="BE50" s="72" t="s">
        <v>227</v>
      </c>
      <c r="BF50" s="97" t="s">
        <v>227</v>
      </c>
      <c r="BG50" s="81" t="s">
        <v>227</v>
      </c>
      <c r="BH50" s="107" t="s">
        <v>231</v>
      </c>
      <c r="BI50" s="107" t="s">
        <v>231</v>
      </c>
      <c r="BJ50" s="101" t="s">
        <v>231</v>
      </c>
      <c r="BK50" s="101" t="s">
        <v>231</v>
      </c>
      <c r="BL50" s="101" t="s">
        <v>231</v>
      </c>
      <c r="BM50" s="101" t="s">
        <v>231</v>
      </c>
      <c r="BN50" s="101" t="s">
        <v>231</v>
      </c>
      <c r="BO50" s="101" t="s">
        <v>231</v>
      </c>
      <c r="BP50" s="101" t="s">
        <v>231</v>
      </c>
      <c r="BQ50" s="101" t="s">
        <v>231</v>
      </c>
      <c r="BR50" s="101" t="s">
        <v>231</v>
      </c>
      <c r="BS50" s="101" t="s">
        <v>231</v>
      </c>
      <c r="BT50" s="101" t="s">
        <v>231</v>
      </c>
      <c r="BU50" s="101" t="s">
        <v>231</v>
      </c>
      <c r="BV50" s="101" t="s">
        <v>231</v>
      </c>
      <c r="BW50" s="101" t="s">
        <v>231</v>
      </c>
      <c r="BX50" s="101" t="s">
        <v>231</v>
      </c>
      <c r="BY50" s="101" t="s">
        <v>231</v>
      </c>
      <c r="BZ50" s="101" t="s">
        <v>231</v>
      </c>
      <c r="CA50" s="101" t="s">
        <v>231</v>
      </c>
      <c r="CB50" s="101" t="s">
        <v>231</v>
      </c>
      <c r="CC50" s="101" t="s">
        <v>231</v>
      </c>
      <c r="CD50" s="101" t="s">
        <v>231</v>
      </c>
      <c r="CE50" s="101" t="s">
        <v>231</v>
      </c>
      <c r="CF50" s="101" t="s">
        <v>231</v>
      </c>
      <c r="CG50" s="101" t="s">
        <v>231</v>
      </c>
      <c r="CH50" s="101" t="s">
        <v>231</v>
      </c>
      <c r="CI50" s="101" t="s">
        <v>231</v>
      </c>
      <c r="CJ50" s="101" t="s">
        <v>231</v>
      </c>
      <c r="CK50" s="101" t="s">
        <v>231</v>
      </c>
      <c r="CL50" s="101" t="s">
        <v>231</v>
      </c>
      <c r="CM50" s="74" t="s">
        <v>231</v>
      </c>
      <c r="CN50" s="74" t="s">
        <v>231</v>
      </c>
      <c r="CO50" s="74" t="s">
        <v>231</v>
      </c>
      <c r="CP50" s="74" t="s">
        <v>231</v>
      </c>
      <c r="CQ50" s="74" t="s">
        <v>231</v>
      </c>
      <c r="CR50" s="101" t="s">
        <v>231</v>
      </c>
      <c r="CS50" s="74" t="s">
        <v>231</v>
      </c>
      <c r="CT50" s="101" t="s">
        <v>231</v>
      </c>
      <c r="CU50" s="74" t="s">
        <v>231</v>
      </c>
      <c r="CV50" s="74" t="s">
        <v>231</v>
      </c>
      <c r="CW50" s="74" t="s">
        <v>231</v>
      </c>
      <c r="CX50" s="74" t="s">
        <v>231</v>
      </c>
      <c r="CY50" s="74" t="s">
        <v>231</v>
      </c>
      <c r="CZ50" s="74" t="s">
        <v>231</v>
      </c>
      <c r="DA50" s="74" t="s">
        <v>231</v>
      </c>
      <c r="DB50" s="74" t="s">
        <v>231</v>
      </c>
      <c r="DC50" s="74" t="s">
        <v>231</v>
      </c>
      <c r="DD50" s="74" t="s">
        <v>231</v>
      </c>
      <c r="DE50" s="74" t="s">
        <v>231</v>
      </c>
      <c r="DF50" s="74" t="s">
        <v>231</v>
      </c>
      <c r="DG50" s="74" t="s">
        <v>231</v>
      </c>
      <c r="DH50" s="74" t="s">
        <v>231</v>
      </c>
      <c r="DI50" s="74" t="s">
        <v>231</v>
      </c>
      <c r="DJ50" s="74" t="s">
        <v>231</v>
      </c>
      <c r="DK50" s="74" t="s">
        <v>231</v>
      </c>
      <c r="DL50" s="74" t="s">
        <v>231</v>
      </c>
      <c r="DM50" s="74" t="s">
        <v>231</v>
      </c>
      <c r="DN50" s="74" t="s">
        <v>231</v>
      </c>
      <c r="DO50" s="74" t="s">
        <v>231</v>
      </c>
      <c r="DP50" s="74" t="s">
        <v>231</v>
      </c>
      <c r="DQ50" s="74" t="s">
        <v>231</v>
      </c>
    </row>
    <row r="51" spans="1:121" ht="18" customHeight="1" x14ac:dyDescent="0.3">
      <c r="A51" s="124"/>
      <c r="B51" s="124"/>
      <c r="C51" s="106" t="str">
        <f>C50</f>
        <v>Original</v>
      </c>
      <c r="D51" s="109"/>
      <c r="E51" s="125"/>
      <c r="F51" s="109"/>
      <c r="G51" s="127"/>
      <c r="H51" s="129"/>
      <c r="I51" s="110"/>
      <c r="J51" s="128"/>
      <c r="K51" s="121"/>
      <c r="L51" s="131"/>
      <c r="M51" s="133"/>
      <c r="N51" s="121"/>
      <c r="O51" s="134"/>
      <c r="P51" s="117"/>
      <c r="Q51" s="103"/>
      <c r="R51" s="119"/>
      <c r="S51" s="66" t="s">
        <v>256</v>
      </c>
      <c r="T51" s="90" t="s">
        <v>227</v>
      </c>
      <c r="U51" s="92" t="s">
        <v>563</v>
      </c>
      <c r="V51" s="121"/>
      <c r="W51" s="93" t="s">
        <v>319</v>
      </c>
      <c r="X51" s="122"/>
      <c r="Y51" s="94" t="s">
        <v>564</v>
      </c>
      <c r="Z51" s="110"/>
      <c r="AA51" s="95" t="s">
        <v>565</v>
      </c>
      <c r="AB51" s="106"/>
      <c r="AC51" s="113"/>
      <c r="AD51" s="68">
        <v>207</v>
      </c>
      <c r="AE51" s="109"/>
      <c r="AF51" s="81">
        <v>25</v>
      </c>
      <c r="AG51" s="96">
        <v>23.5</v>
      </c>
      <c r="AH51" s="68" t="s">
        <v>227</v>
      </c>
      <c r="AI51" s="68" t="s">
        <v>227</v>
      </c>
      <c r="AJ51" s="68" t="s">
        <v>227</v>
      </c>
      <c r="AK51" s="68" t="s">
        <v>227</v>
      </c>
      <c r="AL51" s="68" t="s">
        <v>227</v>
      </c>
      <c r="AM51" s="115"/>
      <c r="AN51" s="72">
        <v>207</v>
      </c>
      <c r="AO51" s="106"/>
      <c r="AP51" s="68">
        <v>9.4600000000000009</v>
      </c>
      <c r="AQ51" s="82">
        <v>8.11</v>
      </c>
      <c r="AR51" s="68">
        <v>10.78</v>
      </c>
      <c r="AS51" s="68" t="s">
        <v>227</v>
      </c>
      <c r="AT51" s="68" t="s">
        <v>227</v>
      </c>
      <c r="AU51" s="68" t="s">
        <v>227</v>
      </c>
      <c r="AV51" s="68" t="s">
        <v>227</v>
      </c>
      <c r="AW51" s="68" t="s">
        <v>227</v>
      </c>
      <c r="AX51" s="68" t="s">
        <v>227</v>
      </c>
      <c r="AY51" s="68" t="s">
        <v>227</v>
      </c>
      <c r="AZ51" s="84" t="s">
        <v>227</v>
      </c>
      <c r="BA51" s="68" t="s">
        <v>227</v>
      </c>
      <c r="BB51" s="68" t="s">
        <v>227</v>
      </c>
      <c r="BC51" s="68" t="s">
        <v>227</v>
      </c>
      <c r="BD51" s="79" t="s">
        <v>227</v>
      </c>
      <c r="BE51" s="72" t="s">
        <v>227</v>
      </c>
      <c r="BF51" s="97" t="s">
        <v>227</v>
      </c>
      <c r="BG51" s="81" t="s">
        <v>227</v>
      </c>
      <c r="BH51" s="108"/>
      <c r="BI51" s="108"/>
      <c r="BJ51" s="103"/>
      <c r="BK51" s="103"/>
      <c r="BL51" s="103"/>
      <c r="BM51" s="103"/>
      <c r="BN51" s="103"/>
      <c r="BO51" s="103"/>
      <c r="BP51" s="103"/>
      <c r="BQ51" s="103"/>
      <c r="BR51" s="102"/>
      <c r="BS51" s="102"/>
      <c r="BT51" s="102"/>
      <c r="BU51" s="102"/>
      <c r="BV51" s="102"/>
      <c r="BW51" s="102"/>
      <c r="BX51" s="102"/>
      <c r="BY51" s="102"/>
      <c r="BZ51" s="102"/>
      <c r="CA51" s="102"/>
      <c r="CB51" s="102"/>
      <c r="CC51" s="103"/>
      <c r="CD51" s="103"/>
      <c r="CE51" s="103"/>
      <c r="CF51" s="103"/>
      <c r="CG51" s="103"/>
      <c r="CH51" s="104"/>
      <c r="CI51" s="104"/>
      <c r="CJ51" s="104"/>
      <c r="CK51" s="104"/>
      <c r="CL51" s="104"/>
      <c r="CM51" s="74" t="s">
        <v>231</v>
      </c>
      <c r="CN51" s="74" t="s">
        <v>231</v>
      </c>
      <c r="CO51" s="74" t="s">
        <v>231</v>
      </c>
      <c r="CP51" s="74" t="s">
        <v>231</v>
      </c>
      <c r="CQ51" s="74" t="s">
        <v>231</v>
      </c>
      <c r="CR51" s="104"/>
      <c r="CS51" s="74" t="s">
        <v>231</v>
      </c>
      <c r="CT51" s="104"/>
      <c r="CU51" s="74" t="s">
        <v>231</v>
      </c>
      <c r="CV51" s="74" t="s">
        <v>231</v>
      </c>
      <c r="CW51" s="74" t="s">
        <v>231</v>
      </c>
      <c r="CX51" s="74" t="s">
        <v>231</v>
      </c>
      <c r="CY51" s="74" t="s">
        <v>231</v>
      </c>
      <c r="CZ51" s="74" t="s">
        <v>231</v>
      </c>
      <c r="DA51" s="74" t="s">
        <v>231</v>
      </c>
      <c r="DB51" s="74" t="s">
        <v>231</v>
      </c>
      <c r="DC51" s="74" t="s">
        <v>231</v>
      </c>
      <c r="DD51" s="74" t="s">
        <v>231</v>
      </c>
      <c r="DE51" s="74" t="s">
        <v>231</v>
      </c>
      <c r="DF51" s="74" t="s">
        <v>231</v>
      </c>
      <c r="DG51" s="74" t="s">
        <v>231</v>
      </c>
      <c r="DH51" s="74" t="s">
        <v>231</v>
      </c>
      <c r="DI51" s="74" t="s">
        <v>231</v>
      </c>
      <c r="DJ51" s="74" t="s">
        <v>231</v>
      </c>
      <c r="DK51" s="74" t="s">
        <v>231</v>
      </c>
      <c r="DL51" s="74" t="s">
        <v>231</v>
      </c>
      <c r="DM51" s="74" t="s">
        <v>231</v>
      </c>
      <c r="DN51" s="74" t="s">
        <v>231</v>
      </c>
      <c r="DO51" s="74" t="s">
        <v>231</v>
      </c>
      <c r="DP51" s="74" t="s">
        <v>231</v>
      </c>
      <c r="DQ51" s="74" t="s">
        <v>231</v>
      </c>
    </row>
    <row r="52" spans="1:121" ht="18" customHeight="1" x14ac:dyDescent="0.3">
      <c r="A52" s="123">
        <v>81</v>
      </c>
      <c r="B52" s="123">
        <v>126</v>
      </c>
      <c r="C52" s="105" t="s">
        <v>213</v>
      </c>
      <c r="D52" s="109" t="s">
        <v>690</v>
      </c>
      <c r="E52" s="105" t="s">
        <v>566</v>
      </c>
      <c r="F52" s="109" t="s">
        <v>682</v>
      </c>
      <c r="G52" s="126" t="s">
        <v>567</v>
      </c>
      <c r="H52" s="128" t="s">
        <v>568</v>
      </c>
      <c r="I52" s="109" t="s">
        <v>569</v>
      </c>
      <c r="J52" s="128" t="s">
        <v>570</v>
      </c>
      <c r="K52" s="122" t="s">
        <v>571</v>
      </c>
      <c r="L52" s="130" t="s">
        <v>572</v>
      </c>
      <c r="M52" s="132" t="s">
        <v>221</v>
      </c>
      <c r="N52" s="122" t="s">
        <v>372</v>
      </c>
      <c r="O52" s="109" t="s">
        <v>278</v>
      </c>
      <c r="P52" s="116" t="s">
        <v>573</v>
      </c>
      <c r="Q52" s="101" t="s">
        <v>334</v>
      </c>
      <c r="R52" s="118">
        <v>2</v>
      </c>
      <c r="S52" s="66" t="s">
        <v>574</v>
      </c>
      <c r="T52" s="90" t="s">
        <v>227</v>
      </c>
      <c r="U52" s="92" t="s">
        <v>575</v>
      </c>
      <c r="V52" s="120" t="s">
        <v>576</v>
      </c>
      <c r="W52" s="93" t="s">
        <v>324</v>
      </c>
      <c r="X52" s="122" t="s">
        <v>324</v>
      </c>
      <c r="Y52" s="94" t="s">
        <v>577</v>
      </c>
      <c r="Z52" s="109" t="s">
        <v>578</v>
      </c>
      <c r="AA52" s="95" t="s">
        <v>227</v>
      </c>
      <c r="AB52" s="111" t="s">
        <v>227</v>
      </c>
      <c r="AC52" s="112" t="s">
        <v>228</v>
      </c>
      <c r="AD52" s="68">
        <v>194</v>
      </c>
      <c r="AE52" s="109">
        <v>291</v>
      </c>
      <c r="AF52" s="70">
        <v>48.3</v>
      </c>
      <c r="AG52" s="71">
        <v>42.4</v>
      </c>
      <c r="AH52" s="71">
        <v>52.8</v>
      </c>
      <c r="AI52" s="68">
        <v>2.0299999999999998</v>
      </c>
      <c r="AJ52" s="68">
        <v>1.04</v>
      </c>
      <c r="AK52" s="68">
        <v>3.95</v>
      </c>
      <c r="AL52" s="68">
        <v>3.4000000000000002E-2</v>
      </c>
      <c r="AM52" s="114" t="s">
        <v>229</v>
      </c>
      <c r="AN52" s="72">
        <v>194</v>
      </c>
      <c r="AO52" s="105">
        <v>291</v>
      </c>
      <c r="AP52" s="82">
        <v>22.4</v>
      </c>
      <c r="AQ52" s="82">
        <v>15.3</v>
      </c>
      <c r="AR52" s="69">
        <v>4.8</v>
      </c>
      <c r="AS52" s="68">
        <v>0.63</v>
      </c>
      <c r="AT52" s="68">
        <v>0.44</v>
      </c>
      <c r="AU52" s="68">
        <v>0.9</v>
      </c>
      <c r="AV52" s="68">
        <v>0.01</v>
      </c>
      <c r="AW52" s="68" t="s">
        <v>227</v>
      </c>
      <c r="AX52" s="68" t="s">
        <v>227</v>
      </c>
      <c r="AY52" s="68" t="s">
        <v>227</v>
      </c>
      <c r="AZ52" s="84" t="s">
        <v>227</v>
      </c>
      <c r="BA52" s="68" t="s">
        <v>227</v>
      </c>
      <c r="BB52" s="68" t="s">
        <v>227</v>
      </c>
      <c r="BC52" s="68" t="s">
        <v>227</v>
      </c>
      <c r="BD52" s="79" t="s">
        <v>227</v>
      </c>
      <c r="BE52" s="72" t="s">
        <v>227</v>
      </c>
      <c r="BF52" s="97" t="s">
        <v>227</v>
      </c>
      <c r="BG52" s="81" t="s">
        <v>227</v>
      </c>
      <c r="BH52" s="107" t="s">
        <v>231</v>
      </c>
      <c r="BI52" s="107" t="s">
        <v>231</v>
      </c>
      <c r="BJ52" s="101" t="s">
        <v>231</v>
      </c>
      <c r="BK52" s="101" t="s">
        <v>231</v>
      </c>
      <c r="BL52" s="101" t="s">
        <v>231</v>
      </c>
      <c r="BM52" s="101" t="s">
        <v>231</v>
      </c>
      <c r="BN52" s="101" t="s">
        <v>231</v>
      </c>
      <c r="BO52" s="101" t="s">
        <v>231</v>
      </c>
      <c r="BP52" s="101" t="s">
        <v>231</v>
      </c>
      <c r="BQ52" s="101" t="s">
        <v>231</v>
      </c>
      <c r="BR52" s="101" t="s">
        <v>231</v>
      </c>
      <c r="BS52" s="101" t="s">
        <v>231</v>
      </c>
      <c r="BT52" s="101" t="s">
        <v>231</v>
      </c>
      <c r="BU52" s="101" t="s">
        <v>231</v>
      </c>
      <c r="BV52" s="101" t="s">
        <v>231</v>
      </c>
      <c r="BW52" s="101" t="s">
        <v>231</v>
      </c>
      <c r="BX52" s="101" t="s">
        <v>231</v>
      </c>
      <c r="BY52" s="101" t="s">
        <v>231</v>
      </c>
      <c r="BZ52" s="101" t="s">
        <v>231</v>
      </c>
      <c r="CA52" s="101" t="s">
        <v>231</v>
      </c>
      <c r="CB52" s="101" t="s">
        <v>231</v>
      </c>
      <c r="CC52" s="101" t="s">
        <v>231</v>
      </c>
      <c r="CD52" s="101" t="s">
        <v>231</v>
      </c>
      <c r="CE52" s="101" t="s">
        <v>231</v>
      </c>
      <c r="CF52" s="101" t="s">
        <v>231</v>
      </c>
      <c r="CG52" s="101" t="s">
        <v>231</v>
      </c>
      <c r="CH52" s="101" t="s">
        <v>231</v>
      </c>
      <c r="CI52" s="101" t="s">
        <v>231</v>
      </c>
      <c r="CJ52" s="101" t="s">
        <v>231</v>
      </c>
      <c r="CK52" s="101" t="s">
        <v>231</v>
      </c>
      <c r="CL52" s="101" t="s">
        <v>231</v>
      </c>
      <c r="CM52" s="74" t="s">
        <v>231</v>
      </c>
      <c r="CN52" s="74" t="s">
        <v>231</v>
      </c>
      <c r="CO52" s="74" t="s">
        <v>231</v>
      </c>
      <c r="CP52" s="74" t="s">
        <v>231</v>
      </c>
      <c r="CQ52" s="74" t="s">
        <v>231</v>
      </c>
      <c r="CR52" s="101" t="s">
        <v>231</v>
      </c>
      <c r="CS52" s="74" t="s">
        <v>231</v>
      </c>
      <c r="CT52" s="101" t="s">
        <v>231</v>
      </c>
      <c r="CU52" s="74" t="s">
        <v>231</v>
      </c>
      <c r="CV52" s="74" t="s">
        <v>231</v>
      </c>
      <c r="CW52" s="74" t="s">
        <v>231</v>
      </c>
      <c r="CX52" s="74" t="s">
        <v>231</v>
      </c>
      <c r="CY52" s="74" t="s">
        <v>231</v>
      </c>
      <c r="CZ52" s="74" t="s">
        <v>231</v>
      </c>
      <c r="DA52" s="74" t="s">
        <v>231</v>
      </c>
      <c r="DB52" s="74" t="s">
        <v>231</v>
      </c>
      <c r="DC52" s="74" t="s">
        <v>231</v>
      </c>
      <c r="DD52" s="74" t="s">
        <v>231</v>
      </c>
      <c r="DE52" s="74" t="s">
        <v>231</v>
      </c>
      <c r="DF52" s="74" t="s">
        <v>231</v>
      </c>
      <c r="DG52" s="74" t="s">
        <v>231</v>
      </c>
      <c r="DH52" s="74" t="s">
        <v>231</v>
      </c>
      <c r="DI52" s="74" t="s">
        <v>231</v>
      </c>
      <c r="DJ52" s="74" t="s">
        <v>231</v>
      </c>
      <c r="DK52" s="74" t="s">
        <v>231</v>
      </c>
      <c r="DL52" s="74" t="s">
        <v>231</v>
      </c>
      <c r="DM52" s="74" t="s">
        <v>231</v>
      </c>
      <c r="DN52" s="74" t="s">
        <v>231</v>
      </c>
      <c r="DO52" s="74" t="s">
        <v>231</v>
      </c>
      <c r="DP52" s="74" t="s">
        <v>231</v>
      </c>
      <c r="DQ52" s="74" t="s">
        <v>231</v>
      </c>
    </row>
    <row r="53" spans="1:121" ht="18" customHeight="1" x14ac:dyDescent="0.3">
      <c r="A53" s="124"/>
      <c r="B53" s="124"/>
      <c r="C53" s="106" t="str">
        <f>C52</f>
        <v>Original</v>
      </c>
      <c r="D53" s="109"/>
      <c r="E53" s="125"/>
      <c r="F53" s="109"/>
      <c r="G53" s="127"/>
      <c r="H53" s="129"/>
      <c r="I53" s="110"/>
      <c r="J53" s="128"/>
      <c r="K53" s="121"/>
      <c r="L53" s="131"/>
      <c r="M53" s="133"/>
      <c r="N53" s="121"/>
      <c r="O53" s="134"/>
      <c r="P53" s="117"/>
      <c r="Q53" s="103"/>
      <c r="R53" s="119"/>
      <c r="S53" s="66" t="s">
        <v>256</v>
      </c>
      <c r="T53" s="90" t="s">
        <v>227</v>
      </c>
      <c r="U53" s="92" t="s">
        <v>579</v>
      </c>
      <c r="V53" s="121"/>
      <c r="W53" s="93" t="s">
        <v>391</v>
      </c>
      <c r="X53" s="122"/>
      <c r="Y53" s="94" t="s">
        <v>580</v>
      </c>
      <c r="Z53" s="110"/>
      <c r="AA53" s="95" t="s">
        <v>227</v>
      </c>
      <c r="AB53" s="106"/>
      <c r="AC53" s="113"/>
      <c r="AD53" s="68">
        <v>97</v>
      </c>
      <c r="AE53" s="109"/>
      <c r="AF53" s="70">
        <v>48.3</v>
      </c>
      <c r="AG53" s="71">
        <v>42.4</v>
      </c>
      <c r="AH53" s="71">
        <v>52.8</v>
      </c>
      <c r="AI53" s="68" t="s">
        <v>227</v>
      </c>
      <c r="AJ53" s="68" t="s">
        <v>227</v>
      </c>
      <c r="AK53" s="68" t="s">
        <v>227</v>
      </c>
      <c r="AL53" s="68" t="s">
        <v>227</v>
      </c>
      <c r="AM53" s="115"/>
      <c r="AN53" s="72">
        <v>97</v>
      </c>
      <c r="AO53" s="106"/>
      <c r="AP53" s="68">
        <v>11.5</v>
      </c>
      <c r="AQ53" s="82">
        <v>9.6</v>
      </c>
      <c r="AR53" s="68">
        <v>15</v>
      </c>
      <c r="AS53" s="68" t="s">
        <v>227</v>
      </c>
      <c r="AT53" s="68" t="s">
        <v>227</v>
      </c>
      <c r="AU53" s="68" t="s">
        <v>227</v>
      </c>
      <c r="AV53" s="68" t="s">
        <v>227</v>
      </c>
      <c r="AW53" s="68" t="s">
        <v>227</v>
      </c>
      <c r="AX53" s="68" t="s">
        <v>227</v>
      </c>
      <c r="AY53" s="68" t="s">
        <v>227</v>
      </c>
      <c r="AZ53" s="84" t="s">
        <v>227</v>
      </c>
      <c r="BA53" s="68" t="s">
        <v>227</v>
      </c>
      <c r="BB53" s="68" t="s">
        <v>227</v>
      </c>
      <c r="BC53" s="68" t="s">
        <v>227</v>
      </c>
      <c r="BD53" s="79" t="s">
        <v>227</v>
      </c>
      <c r="BE53" s="72" t="s">
        <v>227</v>
      </c>
      <c r="BF53" s="97" t="s">
        <v>227</v>
      </c>
      <c r="BG53" s="81" t="s">
        <v>227</v>
      </c>
      <c r="BH53" s="108"/>
      <c r="BI53" s="108"/>
      <c r="BJ53" s="103"/>
      <c r="BK53" s="103"/>
      <c r="BL53" s="103"/>
      <c r="BM53" s="103"/>
      <c r="BN53" s="103"/>
      <c r="BO53" s="103"/>
      <c r="BP53" s="103"/>
      <c r="BQ53" s="103"/>
      <c r="BR53" s="102"/>
      <c r="BS53" s="102"/>
      <c r="BT53" s="102"/>
      <c r="BU53" s="102"/>
      <c r="BV53" s="102"/>
      <c r="BW53" s="102"/>
      <c r="BX53" s="102"/>
      <c r="BY53" s="102"/>
      <c r="BZ53" s="102"/>
      <c r="CA53" s="102"/>
      <c r="CB53" s="102"/>
      <c r="CC53" s="103"/>
      <c r="CD53" s="103"/>
      <c r="CE53" s="103"/>
      <c r="CF53" s="103"/>
      <c r="CG53" s="103"/>
      <c r="CH53" s="104"/>
      <c r="CI53" s="104"/>
      <c r="CJ53" s="104"/>
      <c r="CK53" s="104"/>
      <c r="CL53" s="104"/>
      <c r="CM53" s="74" t="s">
        <v>231</v>
      </c>
      <c r="CN53" s="74" t="s">
        <v>231</v>
      </c>
      <c r="CO53" s="74" t="s">
        <v>231</v>
      </c>
      <c r="CP53" s="74" t="s">
        <v>231</v>
      </c>
      <c r="CQ53" s="74" t="s">
        <v>231</v>
      </c>
      <c r="CR53" s="104"/>
      <c r="CS53" s="74" t="s">
        <v>231</v>
      </c>
      <c r="CT53" s="104"/>
      <c r="CU53" s="74" t="s">
        <v>231</v>
      </c>
      <c r="CV53" s="74" t="s">
        <v>231</v>
      </c>
      <c r="CW53" s="74" t="s">
        <v>231</v>
      </c>
      <c r="CX53" s="74" t="s">
        <v>231</v>
      </c>
      <c r="CY53" s="74" t="s">
        <v>231</v>
      </c>
      <c r="CZ53" s="74" t="s">
        <v>231</v>
      </c>
      <c r="DA53" s="74" t="s">
        <v>231</v>
      </c>
      <c r="DB53" s="74" t="s">
        <v>231</v>
      </c>
      <c r="DC53" s="74" t="s">
        <v>231</v>
      </c>
      <c r="DD53" s="74" t="s">
        <v>231</v>
      </c>
      <c r="DE53" s="74" t="s">
        <v>231</v>
      </c>
      <c r="DF53" s="74" t="s">
        <v>231</v>
      </c>
      <c r="DG53" s="74" t="s">
        <v>231</v>
      </c>
      <c r="DH53" s="74" t="s">
        <v>231</v>
      </c>
      <c r="DI53" s="74" t="s">
        <v>231</v>
      </c>
      <c r="DJ53" s="74" t="s">
        <v>231</v>
      </c>
      <c r="DK53" s="74" t="s">
        <v>231</v>
      </c>
      <c r="DL53" s="74" t="s">
        <v>231</v>
      </c>
      <c r="DM53" s="74" t="s">
        <v>231</v>
      </c>
      <c r="DN53" s="74" t="s">
        <v>231</v>
      </c>
      <c r="DO53" s="74" t="s">
        <v>231</v>
      </c>
      <c r="DP53" s="74" t="s">
        <v>231</v>
      </c>
      <c r="DQ53" s="74" t="s">
        <v>231</v>
      </c>
    </row>
    <row r="54" spans="1:121" ht="18" customHeight="1" x14ac:dyDescent="0.3">
      <c r="A54" s="123">
        <v>81</v>
      </c>
      <c r="B54" s="123" t="s">
        <v>581</v>
      </c>
      <c r="C54" s="105" t="s">
        <v>365</v>
      </c>
      <c r="D54" s="109" t="s">
        <v>690</v>
      </c>
      <c r="E54" s="105" t="s">
        <v>582</v>
      </c>
      <c r="F54" s="109" t="s">
        <v>682</v>
      </c>
      <c r="G54" s="126" t="s">
        <v>583</v>
      </c>
      <c r="H54" s="128" t="s">
        <v>584</v>
      </c>
      <c r="I54" s="109" t="s">
        <v>585</v>
      </c>
      <c r="J54" s="128" t="s">
        <v>586</v>
      </c>
      <c r="K54" s="122" t="s">
        <v>571</v>
      </c>
      <c r="L54" s="130" t="s">
        <v>587</v>
      </c>
      <c r="M54" s="132" t="s">
        <v>221</v>
      </c>
      <c r="N54" s="122" t="s">
        <v>289</v>
      </c>
      <c r="O54" s="109" t="s">
        <v>278</v>
      </c>
      <c r="P54" s="116" t="s">
        <v>588</v>
      </c>
      <c r="Q54" s="101" t="s">
        <v>334</v>
      </c>
      <c r="R54" s="118">
        <v>2</v>
      </c>
      <c r="S54" s="66" t="s">
        <v>574</v>
      </c>
      <c r="T54" s="90" t="s">
        <v>227</v>
      </c>
      <c r="U54" s="92" t="s">
        <v>575</v>
      </c>
      <c r="V54" s="120" t="s">
        <v>576</v>
      </c>
      <c r="W54" s="93" t="s">
        <v>324</v>
      </c>
      <c r="X54" s="122" t="s">
        <v>324</v>
      </c>
      <c r="Y54" s="94" t="s">
        <v>227</v>
      </c>
      <c r="Z54" s="109" t="s">
        <v>227</v>
      </c>
      <c r="AA54" s="95" t="s">
        <v>227</v>
      </c>
      <c r="AB54" s="111" t="s">
        <v>227</v>
      </c>
      <c r="AC54" s="112" t="s">
        <v>228</v>
      </c>
      <c r="AD54" s="68">
        <v>194</v>
      </c>
      <c r="AE54" s="109">
        <v>291</v>
      </c>
      <c r="AF54" s="81">
        <v>33.5</v>
      </c>
      <c r="AG54" s="71">
        <v>42.4</v>
      </c>
      <c r="AH54" s="71">
        <v>52.8</v>
      </c>
      <c r="AI54" s="68">
        <v>1.46</v>
      </c>
      <c r="AJ54" s="68">
        <v>0.91</v>
      </c>
      <c r="AK54" s="68">
        <v>2.34</v>
      </c>
      <c r="AL54" s="69">
        <v>4.4999999999999997E-3</v>
      </c>
      <c r="AM54" s="114" t="s">
        <v>229</v>
      </c>
      <c r="AN54" s="72">
        <v>194</v>
      </c>
      <c r="AO54" s="105">
        <v>291</v>
      </c>
      <c r="AP54" s="82">
        <v>23.2</v>
      </c>
      <c r="AQ54" s="69">
        <v>4.5999999999999996</v>
      </c>
      <c r="AR54" s="69">
        <v>4.5999999999999996</v>
      </c>
      <c r="AS54" s="68">
        <v>0.6</v>
      </c>
      <c r="AT54" s="68">
        <v>0.43</v>
      </c>
      <c r="AU54" s="68">
        <v>0.82</v>
      </c>
      <c r="AV54" s="68" t="s">
        <v>227</v>
      </c>
      <c r="AW54" s="68" t="s">
        <v>227</v>
      </c>
      <c r="AX54" s="68" t="s">
        <v>227</v>
      </c>
      <c r="AY54" s="68" t="s">
        <v>227</v>
      </c>
      <c r="AZ54" s="84" t="s">
        <v>227</v>
      </c>
      <c r="BA54" s="68" t="s">
        <v>227</v>
      </c>
      <c r="BB54" s="68" t="s">
        <v>227</v>
      </c>
      <c r="BC54" s="68" t="s">
        <v>227</v>
      </c>
      <c r="BD54" s="79" t="s">
        <v>227</v>
      </c>
      <c r="BE54" s="72" t="s">
        <v>227</v>
      </c>
      <c r="BF54" s="97" t="s">
        <v>227</v>
      </c>
      <c r="BG54" s="81" t="s">
        <v>227</v>
      </c>
      <c r="BH54" s="107" t="s">
        <v>231</v>
      </c>
      <c r="BI54" s="107" t="s">
        <v>231</v>
      </c>
      <c r="BJ54" s="101" t="s">
        <v>231</v>
      </c>
      <c r="BK54" s="101" t="s">
        <v>231</v>
      </c>
      <c r="BL54" s="101" t="s">
        <v>231</v>
      </c>
      <c r="BM54" s="101" t="s">
        <v>231</v>
      </c>
      <c r="BN54" s="101" t="s">
        <v>231</v>
      </c>
      <c r="BO54" s="101" t="s">
        <v>231</v>
      </c>
      <c r="BP54" s="101" t="s">
        <v>231</v>
      </c>
      <c r="BQ54" s="101" t="s">
        <v>231</v>
      </c>
      <c r="BR54" s="101" t="s">
        <v>231</v>
      </c>
      <c r="BS54" s="101" t="s">
        <v>231</v>
      </c>
      <c r="BT54" s="101" t="s">
        <v>231</v>
      </c>
      <c r="BU54" s="101" t="s">
        <v>231</v>
      </c>
      <c r="BV54" s="101" t="s">
        <v>231</v>
      </c>
      <c r="BW54" s="101" t="s">
        <v>231</v>
      </c>
      <c r="BX54" s="101" t="s">
        <v>231</v>
      </c>
      <c r="BY54" s="101" t="s">
        <v>231</v>
      </c>
      <c r="BZ54" s="101" t="s">
        <v>231</v>
      </c>
      <c r="CA54" s="101" t="s">
        <v>231</v>
      </c>
      <c r="CB54" s="101" t="s">
        <v>231</v>
      </c>
      <c r="CC54" s="101" t="s">
        <v>231</v>
      </c>
      <c r="CD54" s="101" t="s">
        <v>231</v>
      </c>
      <c r="CE54" s="101" t="s">
        <v>231</v>
      </c>
      <c r="CF54" s="101" t="s">
        <v>231</v>
      </c>
      <c r="CG54" s="101" t="s">
        <v>231</v>
      </c>
      <c r="CH54" s="101" t="s">
        <v>231</v>
      </c>
      <c r="CI54" s="101" t="s">
        <v>231</v>
      </c>
      <c r="CJ54" s="101" t="s">
        <v>231</v>
      </c>
      <c r="CK54" s="101" t="s">
        <v>231</v>
      </c>
      <c r="CL54" s="101" t="s">
        <v>231</v>
      </c>
      <c r="CM54" s="74" t="s">
        <v>231</v>
      </c>
      <c r="CN54" s="74" t="s">
        <v>231</v>
      </c>
      <c r="CO54" s="74" t="s">
        <v>231</v>
      </c>
      <c r="CP54" s="74" t="s">
        <v>231</v>
      </c>
      <c r="CQ54" s="74" t="s">
        <v>231</v>
      </c>
      <c r="CR54" s="101" t="s">
        <v>231</v>
      </c>
      <c r="CS54" s="74" t="s">
        <v>231</v>
      </c>
      <c r="CT54" s="101" t="s">
        <v>231</v>
      </c>
      <c r="CU54" s="74" t="s">
        <v>231</v>
      </c>
      <c r="CV54" s="74" t="s">
        <v>231</v>
      </c>
      <c r="CW54" s="74" t="s">
        <v>231</v>
      </c>
      <c r="CX54" s="74" t="s">
        <v>231</v>
      </c>
      <c r="CY54" s="74" t="s">
        <v>231</v>
      </c>
      <c r="CZ54" s="74" t="s">
        <v>231</v>
      </c>
      <c r="DA54" s="74" t="s">
        <v>231</v>
      </c>
      <c r="DB54" s="74" t="s">
        <v>231</v>
      </c>
      <c r="DC54" s="74" t="s">
        <v>231</v>
      </c>
      <c r="DD54" s="74" t="s">
        <v>231</v>
      </c>
      <c r="DE54" s="74" t="s">
        <v>231</v>
      </c>
      <c r="DF54" s="74" t="s">
        <v>231</v>
      </c>
      <c r="DG54" s="74" t="s">
        <v>231</v>
      </c>
      <c r="DH54" s="74" t="s">
        <v>231</v>
      </c>
      <c r="DI54" s="74" t="s">
        <v>231</v>
      </c>
      <c r="DJ54" s="74" t="s">
        <v>231</v>
      </c>
      <c r="DK54" s="74" t="s">
        <v>231</v>
      </c>
      <c r="DL54" s="74" t="s">
        <v>231</v>
      </c>
      <c r="DM54" s="74" t="s">
        <v>231</v>
      </c>
      <c r="DN54" s="74" t="s">
        <v>231</v>
      </c>
      <c r="DO54" s="74" t="s">
        <v>231</v>
      </c>
      <c r="DP54" s="74" t="s">
        <v>231</v>
      </c>
      <c r="DQ54" s="74" t="s">
        <v>231</v>
      </c>
    </row>
    <row r="55" spans="1:121" ht="18" customHeight="1" x14ac:dyDescent="0.3">
      <c r="A55" s="124"/>
      <c r="B55" s="124"/>
      <c r="C55" s="106" t="str">
        <f>C54</f>
        <v>Original &amp; Update</v>
      </c>
      <c r="D55" s="109"/>
      <c r="E55" s="125"/>
      <c r="F55" s="109"/>
      <c r="G55" s="127"/>
      <c r="H55" s="129"/>
      <c r="I55" s="110"/>
      <c r="J55" s="128"/>
      <c r="K55" s="121"/>
      <c r="L55" s="131"/>
      <c r="M55" s="133"/>
      <c r="N55" s="121"/>
      <c r="O55" s="134"/>
      <c r="P55" s="117"/>
      <c r="Q55" s="103"/>
      <c r="R55" s="119"/>
      <c r="S55" s="66" t="s">
        <v>445</v>
      </c>
      <c r="T55" s="90" t="s">
        <v>227</v>
      </c>
      <c r="U55" s="92" t="s">
        <v>579</v>
      </c>
      <c r="V55" s="121"/>
      <c r="W55" s="93" t="s">
        <v>324</v>
      </c>
      <c r="X55" s="122"/>
      <c r="Y55" s="94" t="s">
        <v>227</v>
      </c>
      <c r="Z55" s="110"/>
      <c r="AA55" s="95" t="s">
        <v>227</v>
      </c>
      <c r="AB55" s="106"/>
      <c r="AC55" s="113"/>
      <c r="AD55" s="68">
        <v>97</v>
      </c>
      <c r="AE55" s="109"/>
      <c r="AF55" s="70">
        <v>48.3</v>
      </c>
      <c r="AG55" s="71">
        <v>42.4</v>
      </c>
      <c r="AH55" s="71">
        <v>52.8</v>
      </c>
      <c r="AI55" s="68" t="s">
        <v>227</v>
      </c>
      <c r="AJ55" s="68" t="s">
        <v>227</v>
      </c>
      <c r="AK55" s="68" t="s">
        <v>227</v>
      </c>
      <c r="AL55" s="69" t="s">
        <v>227</v>
      </c>
      <c r="AM55" s="115"/>
      <c r="AN55" s="72">
        <v>97</v>
      </c>
      <c r="AO55" s="106"/>
      <c r="AP55" s="68">
        <v>11.4</v>
      </c>
      <c r="AQ55" s="69">
        <v>4.5999999999999996</v>
      </c>
      <c r="AR55" s="69">
        <v>4.5999999999999996</v>
      </c>
      <c r="AS55" s="68" t="s">
        <v>227</v>
      </c>
      <c r="AT55" s="68" t="s">
        <v>227</v>
      </c>
      <c r="AU55" s="68" t="s">
        <v>227</v>
      </c>
      <c r="AV55" s="68" t="s">
        <v>227</v>
      </c>
      <c r="AW55" s="68" t="s">
        <v>227</v>
      </c>
      <c r="AX55" s="68" t="s">
        <v>227</v>
      </c>
      <c r="AY55" s="68" t="s">
        <v>227</v>
      </c>
      <c r="AZ55" s="84" t="s">
        <v>227</v>
      </c>
      <c r="BA55" s="68" t="s">
        <v>227</v>
      </c>
      <c r="BB55" s="68" t="s">
        <v>227</v>
      </c>
      <c r="BC55" s="68" t="s">
        <v>227</v>
      </c>
      <c r="BD55" s="79" t="s">
        <v>227</v>
      </c>
      <c r="BE55" s="72" t="s">
        <v>227</v>
      </c>
      <c r="BF55" s="97" t="s">
        <v>227</v>
      </c>
      <c r="BG55" s="81" t="s">
        <v>227</v>
      </c>
      <c r="BH55" s="108"/>
      <c r="BI55" s="108"/>
      <c r="BJ55" s="103"/>
      <c r="BK55" s="103"/>
      <c r="BL55" s="103"/>
      <c r="BM55" s="103"/>
      <c r="BN55" s="103"/>
      <c r="BO55" s="103"/>
      <c r="BP55" s="103"/>
      <c r="BQ55" s="103"/>
      <c r="BR55" s="102"/>
      <c r="BS55" s="102"/>
      <c r="BT55" s="102"/>
      <c r="BU55" s="102"/>
      <c r="BV55" s="102"/>
      <c r="BW55" s="102"/>
      <c r="BX55" s="102"/>
      <c r="BY55" s="102"/>
      <c r="BZ55" s="102"/>
      <c r="CA55" s="102"/>
      <c r="CB55" s="102"/>
      <c r="CC55" s="103"/>
      <c r="CD55" s="103"/>
      <c r="CE55" s="103"/>
      <c r="CF55" s="103"/>
      <c r="CG55" s="103"/>
      <c r="CH55" s="104"/>
      <c r="CI55" s="104"/>
      <c r="CJ55" s="104"/>
      <c r="CK55" s="104"/>
      <c r="CL55" s="104"/>
      <c r="CM55" s="74" t="s">
        <v>231</v>
      </c>
      <c r="CN55" s="74" t="s">
        <v>231</v>
      </c>
      <c r="CO55" s="74" t="s">
        <v>231</v>
      </c>
      <c r="CP55" s="74" t="s">
        <v>231</v>
      </c>
      <c r="CQ55" s="74" t="s">
        <v>231</v>
      </c>
      <c r="CR55" s="104"/>
      <c r="CS55" s="74" t="s">
        <v>231</v>
      </c>
      <c r="CT55" s="104"/>
      <c r="CU55" s="74" t="s">
        <v>231</v>
      </c>
      <c r="CV55" s="74" t="s">
        <v>231</v>
      </c>
      <c r="CW55" s="74" t="s">
        <v>231</v>
      </c>
      <c r="CX55" s="74" t="s">
        <v>231</v>
      </c>
      <c r="CY55" s="74" t="s">
        <v>231</v>
      </c>
      <c r="CZ55" s="74" t="s">
        <v>231</v>
      </c>
      <c r="DA55" s="74" t="s">
        <v>231</v>
      </c>
      <c r="DB55" s="74" t="s">
        <v>231</v>
      </c>
      <c r="DC55" s="74" t="s">
        <v>231</v>
      </c>
      <c r="DD55" s="74" t="s">
        <v>231</v>
      </c>
      <c r="DE55" s="74" t="s">
        <v>231</v>
      </c>
      <c r="DF55" s="74" t="s">
        <v>231</v>
      </c>
      <c r="DG55" s="74" t="s">
        <v>231</v>
      </c>
      <c r="DH55" s="74" t="s">
        <v>231</v>
      </c>
      <c r="DI55" s="74" t="s">
        <v>231</v>
      </c>
      <c r="DJ55" s="74" t="s">
        <v>231</v>
      </c>
      <c r="DK55" s="74" t="s">
        <v>231</v>
      </c>
      <c r="DL55" s="74" t="s">
        <v>231</v>
      </c>
      <c r="DM55" s="74" t="s">
        <v>231</v>
      </c>
      <c r="DN55" s="74" t="s">
        <v>231</v>
      </c>
      <c r="DO55" s="74" t="s">
        <v>231</v>
      </c>
      <c r="DP55" s="74" t="s">
        <v>231</v>
      </c>
      <c r="DQ55" s="74" t="s">
        <v>231</v>
      </c>
    </row>
    <row r="56" spans="1:121" ht="18" customHeight="1" x14ac:dyDescent="0.3">
      <c r="A56" s="123">
        <v>84</v>
      </c>
      <c r="B56" s="123">
        <v>132</v>
      </c>
      <c r="C56" s="105" t="s">
        <v>213</v>
      </c>
      <c r="D56" s="109" t="s">
        <v>690</v>
      </c>
      <c r="E56" s="105" t="s">
        <v>589</v>
      </c>
      <c r="F56" s="109" t="s">
        <v>682</v>
      </c>
      <c r="G56" s="126" t="s">
        <v>590</v>
      </c>
      <c r="H56" s="128" t="s">
        <v>591</v>
      </c>
      <c r="I56" s="109" t="s">
        <v>217</v>
      </c>
      <c r="J56" s="128" t="s">
        <v>592</v>
      </c>
      <c r="K56" s="122" t="s">
        <v>593</v>
      </c>
      <c r="L56" s="130" t="s">
        <v>594</v>
      </c>
      <c r="M56" s="132" t="s">
        <v>221</v>
      </c>
      <c r="N56" s="122" t="s">
        <v>595</v>
      </c>
      <c r="O56" s="109" t="s">
        <v>278</v>
      </c>
      <c r="P56" s="116" t="s">
        <v>596</v>
      </c>
      <c r="Q56" s="101" t="s">
        <v>314</v>
      </c>
      <c r="R56" s="118">
        <v>2</v>
      </c>
      <c r="S56" s="66" t="s">
        <v>597</v>
      </c>
      <c r="T56" s="90" t="s">
        <v>227</v>
      </c>
      <c r="U56" s="92" t="s">
        <v>598</v>
      </c>
      <c r="V56" s="120" t="s">
        <v>599</v>
      </c>
      <c r="W56" s="93" t="s">
        <v>600</v>
      </c>
      <c r="X56" s="122" t="s">
        <v>601</v>
      </c>
      <c r="Y56" s="94" t="s">
        <v>227</v>
      </c>
      <c r="Z56" s="109" t="s">
        <v>227</v>
      </c>
      <c r="AA56" s="95" t="s">
        <v>227</v>
      </c>
      <c r="AB56" s="111" t="s">
        <v>227</v>
      </c>
      <c r="AC56" s="112" t="s">
        <v>343</v>
      </c>
      <c r="AD56" s="69">
        <v>396</v>
      </c>
      <c r="AE56" s="135">
        <v>792</v>
      </c>
      <c r="AF56" s="70">
        <v>48.3</v>
      </c>
      <c r="AG56" s="71">
        <v>42.4</v>
      </c>
      <c r="AH56" s="71">
        <v>52.8</v>
      </c>
      <c r="AI56" s="69">
        <v>0.79</v>
      </c>
      <c r="AJ56" s="69">
        <v>0.67</v>
      </c>
      <c r="AK56" s="69">
        <v>0.95</v>
      </c>
      <c r="AL56" s="69">
        <v>4.4999999999999997E-3</v>
      </c>
      <c r="AM56" s="114" t="s">
        <v>229</v>
      </c>
      <c r="AN56" s="72">
        <v>73</v>
      </c>
      <c r="AO56" s="105">
        <v>122</v>
      </c>
      <c r="AP56" s="82">
        <v>7.1</v>
      </c>
      <c r="AQ56" s="69">
        <v>4.5999999999999996</v>
      </c>
      <c r="AR56" s="69">
        <v>4.5999999999999996</v>
      </c>
      <c r="AS56" s="68">
        <v>0.84699999999999998</v>
      </c>
      <c r="AT56" s="68">
        <v>0.53500000000000003</v>
      </c>
      <c r="AU56" s="68">
        <v>1.341</v>
      </c>
      <c r="AV56" s="68">
        <v>0.47699999999999998</v>
      </c>
      <c r="AW56" s="68" t="s">
        <v>227</v>
      </c>
      <c r="AX56" s="68" t="s">
        <v>227</v>
      </c>
      <c r="AY56" s="68" t="s">
        <v>227</v>
      </c>
      <c r="AZ56" s="84" t="s">
        <v>227</v>
      </c>
      <c r="BA56" s="68" t="s">
        <v>227</v>
      </c>
      <c r="BB56" s="68" t="s">
        <v>227</v>
      </c>
      <c r="BC56" s="68" t="s">
        <v>227</v>
      </c>
      <c r="BD56" s="79" t="s">
        <v>227</v>
      </c>
      <c r="BE56" s="72" t="s">
        <v>227</v>
      </c>
      <c r="BF56" s="97" t="s">
        <v>227</v>
      </c>
      <c r="BG56" s="81" t="s">
        <v>227</v>
      </c>
      <c r="BH56" s="107" t="s">
        <v>231</v>
      </c>
      <c r="BI56" s="107" t="s">
        <v>231</v>
      </c>
      <c r="BJ56" s="101" t="s">
        <v>231</v>
      </c>
      <c r="BK56" s="101" t="s">
        <v>231</v>
      </c>
      <c r="BL56" s="101" t="s">
        <v>231</v>
      </c>
      <c r="BM56" s="101" t="s">
        <v>231</v>
      </c>
      <c r="BN56" s="101" t="s">
        <v>231</v>
      </c>
      <c r="BO56" s="101" t="s">
        <v>231</v>
      </c>
      <c r="BP56" s="101" t="s">
        <v>231</v>
      </c>
      <c r="BQ56" s="101" t="s">
        <v>231</v>
      </c>
      <c r="BR56" s="101" t="s">
        <v>231</v>
      </c>
      <c r="BS56" s="101" t="s">
        <v>231</v>
      </c>
      <c r="BT56" s="101" t="s">
        <v>231</v>
      </c>
      <c r="BU56" s="101" t="s">
        <v>231</v>
      </c>
      <c r="BV56" s="101" t="s">
        <v>231</v>
      </c>
      <c r="BW56" s="101" t="s">
        <v>231</v>
      </c>
      <c r="BX56" s="101" t="s">
        <v>231</v>
      </c>
      <c r="BY56" s="101" t="s">
        <v>231</v>
      </c>
      <c r="BZ56" s="101" t="s">
        <v>231</v>
      </c>
      <c r="CA56" s="101" t="s">
        <v>231</v>
      </c>
      <c r="CB56" s="101" t="s">
        <v>231</v>
      </c>
      <c r="CC56" s="101" t="s">
        <v>231</v>
      </c>
      <c r="CD56" s="101" t="s">
        <v>231</v>
      </c>
      <c r="CE56" s="101" t="s">
        <v>231</v>
      </c>
      <c r="CF56" s="101" t="s">
        <v>231</v>
      </c>
      <c r="CG56" s="101" t="s">
        <v>231</v>
      </c>
      <c r="CH56" s="101" t="s">
        <v>231</v>
      </c>
      <c r="CI56" s="101" t="s">
        <v>231</v>
      </c>
      <c r="CJ56" s="101" t="s">
        <v>231</v>
      </c>
      <c r="CK56" s="101" t="s">
        <v>231</v>
      </c>
      <c r="CL56" s="101" t="s">
        <v>231</v>
      </c>
      <c r="CM56" s="74" t="s">
        <v>231</v>
      </c>
      <c r="CN56" s="74" t="s">
        <v>231</v>
      </c>
      <c r="CO56" s="74" t="s">
        <v>231</v>
      </c>
      <c r="CP56" s="74" t="s">
        <v>231</v>
      </c>
      <c r="CQ56" s="74" t="s">
        <v>231</v>
      </c>
      <c r="CR56" s="101" t="s">
        <v>231</v>
      </c>
      <c r="CS56" s="74" t="s">
        <v>231</v>
      </c>
      <c r="CT56" s="101" t="s">
        <v>231</v>
      </c>
      <c r="CU56" s="74" t="s">
        <v>231</v>
      </c>
      <c r="CV56" s="74" t="s">
        <v>231</v>
      </c>
      <c r="CW56" s="74" t="s">
        <v>231</v>
      </c>
      <c r="CX56" s="74" t="s">
        <v>231</v>
      </c>
      <c r="CY56" s="74" t="s">
        <v>231</v>
      </c>
      <c r="CZ56" s="74" t="s">
        <v>231</v>
      </c>
      <c r="DA56" s="74" t="s">
        <v>231</v>
      </c>
      <c r="DB56" s="74" t="s">
        <v>231</v>
      </c>
      <c r="DC56" s="74" t="s">
        <v>231</v>
      </c>
      <c r="DD56" s="74" t="s">
        <v>231</v>
      </c>
      <c r="DE56" s="74" t="s">
        <v>231</v>
      </c>
      <c r="DF56" s="74" t="s">
        <v>231</v>
      </c>
      <c r="DG56" s="74" t="s">
        <v>231</v>
      </c>
      <c r="DH56" s="74" t="s">
        <v>231</v>
      </c>
      <c r="DI56" s="74" t="s">
        <v>231</v>
      </c>
      <c r="DJ56" s="74" t="s">
        <v>231</v>
      </c>
      <c r="DK56" s="74" t="s">
        <v>231</v>
      </c>
      <c r="DL56" s="74" t="s">
        <v>231</v>
      </c>
      <c r="DM56" s="74" t="s">
        <v>231</v>
      </c>
      <c r="DN56" s="74" t="s">
        <v>231</v>
      </c>
      <c r="DO56" s="74" t="s">
        <v>231</v>
      </c>
      <c r="DP56" s="74" t="s">
        <v>231</v>
      </c>
      <c r="DQ56" s="74" t="s">
        <v>231</v>
      </c>
    </row>
    <row r="57" spans="1:121" ht="18" customHeight="1" x14ac:dyDescent="0.3">
      <c r="A57" s="124"/>
      <c r="B57" s="124"/>
      <c r="C57" s="106" t="str">
        <f>C56</f>
        <v>Original</v>
      </c>
      <c r="D57" s="109"/>
      <c r="E57" s="125"/>
      <c r="F57" s="109"/>
      <c r="G57" s="127"/>
      <c r="H57" s="129"/>
      <c r="I57" s="110"/>
      <c r="J57" s="128"/>
      <c r="K57" s="121"/>
      <c r="L57" s="131"/>
      <c r="M57" s="133"/>
      <c r="N57" s="121"/>
      <c r="O57" s="134"/>
      <c r="P57" s="117"/>
      <c r="Q57" s="103"/>
      <c r="R57" s="119"/>
      <c r="S57" s="66" t="s">
        <v>322</v>
      </c>
      <c r="T57" s="90" t="s">
        <v>227</v>
      </c>
      <c r="U57" s="92" t="s">
        <v>602</v>
      </c>
      <c r="V57" s="121"/>
      <c r="W57" s="93" t="s">
        <v>318</v>
      </c>
      <c r="X57" s="122"/>
      <c r="Y57" s="94" t="s">
        <v>227</v>
      </c>
      <c r="Z57" s="110"/>
      <c r="AA57" s="95" t="s">
        <v>227</v>
      </c>
      <c r="AB57" s="106"/>
      <c r="AC57" s="113"/>
      <c r="AD57" s="69">
        <v>396</v>
      </c>
      <c r="AE57" s="136"/>
      <c r="AF57" s="70">
        <v>48.3</v>
      </c>
      <c r="AG57" s="71">
        <v>42.4</v>
      </c>
      <c r="AH57" s="71">
        <v>52.8</v>
      </c>
      <c r="AI57" s="69" t="s">
        <v>227</v>
      </c>
      <c r="AJ57" s="69" t="s">
        <v>227</v>
      </c>
      <c r="AK57" s="69" t="s">
        <v>227</v>
      </c>
      <c r="AL57" s="69" t="s">
        <v>227</v>
      </c>
      <c r="AM57" s="115"/>
      <c r="AN57" s="72">
        <v>49</v>
      </c>
      <c r="AO57" s="106"/>
      <c r="AP57" s="68">
        <v>4.8</v>
      </c>
      <c r="AQ57" s="69">
        <v>4.5999999999999996</v>
      </c>
      <c r="AR57" s="69">
        <v>4.5999999999999996</v>
      </c>
      <c r="AS57" s="68" t="s">
        <v>227</v>
      </c>
      <c r="AT57" s="68" t="s">
        <v>227</v>
      </c>
      <c r="AU57" s="68" t="s">
        <v>227</v>
      </c>
      <c r="AV57" s="68" t="s">
        <v>227</v>
      </c>
      <c r="AW57" s="68" t="s">
        <v>227</v>
      </c>
      <c r="AX57" s="68" t="s">
        <v>227</v>
      </c>
      <c r="AY57" s="68" t="s">
        <v>227</v>
      </c>
      <c r="AZ57" s="84" t="s">
        <v>227</v>
      </c>
      <c r="BA57" s="68" t="s">
        <v>227</v>
      </c>
      <c r="BB57" s="68" t="s">
        <v>227</v>
      </c>
      <c r="BC57" s="68" t="s">
        <v>227</v>
      </c>
      <c r="BD57" s="79" t="s">
        <v>227</v>
      </c>
      <c r="BE57" s="72" t="s">
        <v>227</v>
      </c>
      <c r="BF57" s="97" t="s">
        <v>227</v>
      </c>
      <c r="BG57" s="81" t="s">
        <v>227</v>
      </c>
      <c r="BH57" s="108"/>
      <c r="BI57" s="108"/>
      <c r="BJ57" s="103"/>
      <c r="BK57" s="103"/>
      <c r="BL57" s="103"/>
      <c r="BM57" s="103"/>
      <c r="BN57" s="103"/>
      <c r="BO57" s="103"/>
      <c r="BP57" s="103"/>
      <c r="BQ57" s="103"/>
      <c r="BR57" s="102"/>
      <c r="BS57" s="102"/>
      <c r="BT57" s="102"/>
      <c r="BU57" s="102"/>
      <c r="BV57" s="102"/>
      <c r="BW57" s="102"/>
      <c r="BX57" s="102"/>
      <c r="BY57" s="102"/>
      <c r="BZ57" s="102"/>
      <c r="CA57" s="102"/>
      <c r="CB57" s="102"/>
      <c r="CC57" s="103"/>
      <c r="CD57" s="103"/>
      <c r="CE57" s="103"/>
      <c r="CF57" s="103"/>
      <c r="CG57" s="103"/>
      <c r="CH57" s="104"/>
      <c r="CI57" s="104"/>
      <c r="CJ57" s="104"/>
      <c r="CK57" s="104"/>
      <c r="CL57" s="104"/>
      <c r="CM57" s="74" t="s">
        <v>231</v>
      </c>
      <c r="CN57" s="74" t="s">
        <v>231</v>
      </c>
      <c r="CO57" s="74" t="s">
        <v>231</v>
      </c>
      <c r="CP57" s="74" t="s">
        <v>231</v>
      </c>
      <c r="CQ57" s="74" t="s">
        <v>231</v>
      </c>
      <c r="CR57" s="104"/>
      <c r="CS57" s="74" t="s">
        <v>231</v>
      </c>
      <c r="CT57" s="104"/>
      <c r="CU57" s="74" t="s">
        <v>231</v>
      </c>
      <c r="CV57" s="74" t="s">
        <v>231</v>
      </c>
      <c r="CW57" s="74" t="s">
        <v>231</v>
      </c>
      <c r="CX57" s="74" t="s">
        <v>231</v>
      </c>
      <c r="CY57" s="74" t="s">
        <v>231</v>
      </c>
      <c r="CZ57" s="74" t="s">
        <v>231</v>
      </c>
      <c r="DA57" s="74" t="s">
        <v>231</v>
      </c>
      <c r="DB57" s="74" t="s">
        <v>231</v>
      </c>
      <c r="DC57" s="74" t="s">
        <v>231</v>
      </c>
      <c r="DD57" s="74" t="s">
        <v>231</v>
      </c>
      <c r="DE57" s="74" t="s">
        <v>231</v>
      </c>
      <c r="DF57" s="74" t="s">
        <v>231</v>
      </c>
      <c r="DG57" s="74" t="s">
        <v>231</v>
      </c>
      <c r="DH57" s="74" t="s">
        <v>231</v>
      </c>
      <c r="DI57" s="74" t="s">
        <v>231</v>
      </c>
      <c r="DJ57" s="74" t="s">
        <v>231</v>
      </c>
      <c r="DK57" s="74" t="s">
        <v>231</v>
      </c>
      <c r="DL57" s="74" t="s">
        <v>231</v>
      </c>
      <c r="DM57" s="74" t="s">
        <v>231</v>
      </c>
      <c r="DN57" s="74" t="s">
        <v>231</v>
      </c>
      <c r="DO57" s="74" t="s">
        <v>231</v>
      </c>
      <c r="DP57" s="74" t="s">
        <v>231</v>
      </c>
      <c r="DQ57" s="74" t="s">
        <v>231</v>
      </c>
    </row>
    <row r="58" spans="1:121" ht="18" customHeight="1" x14ac:dyDescent="0.3">
      <c r="A58" s="123">
        <v>95</v>
      </c>
      <c r="B58" s="123">
        <v>154</v>
      </c>
      <c r="C58" s="105" t="s">
        <v>213</v>
      </c>
      <c r="D58" s="109" t="s">
        <v>690</v>
      </c>
      <c r="E58" s="105" t="s">
        <v>603</v>
      </c>
      <c r="F58" s="109" t="s">
        <v>682</v>
      </c>
      <c r="G58" s="126" t="s">
        <v>604</v>
      </c>
      <c r="H58" s="128" t="s">
        <v>605</v>
      </c>
      <c r="I58" s="109" t="s">
        <v>606</v>
      </c>
      <c r="J58" s="128" t="s">
        <v>607</v>
      </c>
      <c r="K58" s="122" t="s">
        <v>608</v>
      </c>
      <c r="L58" s="130" t="s">
        <v>609</v>
      </c>
      <c r="M58" s="132" t="s">
        <v>221</v>
      </c>
      <c r="N58" s="122" t="s">
        <v>610</v>
      </c>
      <c r="O58" s="109" t="s">
        <v>278</v>
      </c>
      <c r="P58" s="116" t="s">
        <v>610</v>
      </c>
      <c r="Q58" s="101" t="s">
        <v>334</v>
      </c>
      <c r="R58" s="118">
        <v>2</v>
      </c>
      <c r="S58" s="66" t="s">
        <v>409</v>
      </c>
      <c r="T58" s="90" t="s">
        <v>227</v>
      </c>
      <c r="U58" s="92" t="s">
        <v>611</v>
      </c>
      <c r="V58" s="120" t="s">
        <v>612</v>
      </c>
      <c r="W58" s="93" t="s">
        <v>346</v>
      </c>
      <c r="X58" s="122" t="s">
        <v>346</v>
      </c>
      <c r="Y58" s="94" t="s">
        <v>613</v>
      </c>
      <c r="Z58" s="109" t="s">
        <v>614</v>
      </c>
      <c r="AA58" s="95" t="s">
        <v>615</v>
      </c>
      <c r="AB58" s="111" t="s">
        <v>616</v>
      </c>
      <c r="AC58" s="112" t="s">
        <v>228</v>
      </c>
      <c r="AD58" s="68">
        <v>141</v>
      </c>
      <c r="AE58" s="109">
        <v>211</v>
      </c>
      <c r="AF58" s="70">
        <v>48.3</v>
      </c>
      <c r="AG58" s="71">
        <v>42.4</v>
      </c>
      <c r="AH58" s="71">
        <v>52.8</v>
      </c>
      <c r="AI58" s="68">
        <v>0.34</v>
      </c>
      <c r="AJ58" s="68">
        <v>0.16</v>
      </c>
      <c r="AK58" s="68">
        <v>0.68</v>
      </c>
      <c r="AL58" s="68">
        <v>1.6199999999999999E-3</v>
      </c>
      <c r="AM58" s="114" t="s">
        <v>229</v>
      </c>
      <c r="AN58" s="72">
        <v>141</v>
      </c>
      <c r="AO58" s="105">
        <v>211</v>
      </c>
      <c r="AP58" s="82" t="s">
        <v>227</v>
      </c>
      <c r="AQ58" s="69">
        <v>4.5999999999999996</v>
      </c>
      <c r="AR58" s="69">
        <v>4.5999999999999996</v>
      </c>
      <c r="AS58" s="68">
        <v>0.28000000000000003</v>
      </c>
      <c r="AT58" s="68">
        <v>0.17</v>
      </c>
      <c r="AU58" s="68">
        <v>0.47</v>
      </c>
      <c r="AV58" s="68" t="s">
        <v>617</v>
      </c>
      <c r="AW58" s="68" t="s">
        <v>227</v>
      </c>
      <c r="AX58" s="68" t="s">
        <v>227</v>
      </c>
      <c r="AY58" s="68" t="s">
        <v>227</v>
      </c>
      <c r="AZ58" s="84" t="s">
        <v>227</v>
      </c>
      <c r="BA58" s="68" t="s">
        <v>227</v>
      </c>
      <c r="BB58" s="68" t="s">
        <v>227</v>
      </c>
      <c r="BC58" s="68" t="s">
        <v>227</v>
      </c>
      <c r="BD58" s="79" t="s">
        <v>227</v>
      </c>
      <c r="BE58" s="72" t="s">
        <v>227</v>
      </c>
      <c r="BF58" s="97" t="s">
        <v>227</v>
      </c>
      <c r="BG58" s="81" t="s">
        <v>227</v>
      </c>
      <c r="BH58" s="107" t="s">
        <v>231</v>
      </c>
      <c r="BI58" s="107" t="s">
        <v>231</v>
      </c>
      <c r="BJ58" s="101" t="s">
        <v>231</v>
      </c>
      <c r="BK58" s="101" t="s">
        <v>231</v>
      </c>
      <c r="BL58" s="101" t="s">
        <v>231</v>
      </c>
      <c r="BM58" s="101" t="s">
        <v>231</v>
      </c>
      <c r="BN58" s="101" t="s">
        <v>231</v>
      </c>
      <c r="BO58" s="101" t="s">
        <v>231</v>
      </c>
      <c r="BP58" s="101" t="s">
        <v>231</v>
      </c>
      <c r="BQ58" s="101" t="s">
        <v>231</v>
      </c>
      <c r="BR58" s="101" t="s">
        <v>231</v>
      </c>
      <c r="BS58" s="101" t="s">
        <v>231</v>
      </c>
      <c r="BT58" s="101" t="s">
        <v>231</v>
      </c>
      <c r="BU58" s="101" t="s">
        <v>231</v>
      </c>
      <c r="BV58" s="101" t="s">
        <v>231</v>
      </c>
      <c r="BW58" s="101" t="s">
        <v>231</v>
      </c>
      <c r="BX58" s="101" t="s">
        <v>231</v>
      </c>
      <c r="BY58" s="101" t="s">
        <v>231</v>
      </c>
      <c r="BZ58" s="101" t="s">
        <v>231</v>
      </c>
      <c r="CA58" s="101" t="s">
        <v>231</v>
      </c>
      <c r="CB58" s="101" t="s">
        <v>231</v>
      </c>
      <c r="CC58" s="101" t="s">
        <v>231</v>
      </c>
      <c r="CD58" s="101" t="s">
        <v>231</v>
      </c>
      <c r="CE58" s="101" t="s">
        <v>231</v>
      </c>
      <c r="CF58" s="101" t="s">
        <v>231</v>
      </c>
      <c r="CG58" s="101" t="s">
        <v>231</v>
      </c>
      <c r="CH58" s="101" t="s">
        <v>231</v>
      </c>
      <c r="CI58" s="101" t="s">
        <v>231</v>
      </c>
      <c r="CJ58" s="101" t="s">
        <v>231</v>
      </c>
      <c r="CK58" s="101" t="s">
        <v>231</v>
      </c>
      <c r="CL58" s="101" t="s">
        <v>231</v>
      </c>
      <c r="CM58" s="74" t="s">
        <v>231</v>
      </c>
      <c r="CN58" s="74" t="s">
        <v>231</v>
      </c>
      <c r="CO58" s="74" t="s">
        <v>231</v>
      </c>
      <c r="CP58" s="74" t="s">
        <v>231</v>
      </c>
      <c r="CQ58" s="74" t="s">
        <v>231</v>
      </c>
      <c r="CR58" s="101" t="s">
        <v>231</v>
      </c>
      <c r="CS58" s="74" t="s">
        <v>231</v>
      </c>
      <c r="CT58" s="101" t="s">
        <v>231</v>
      </c>
      <c r="CU58" s="74" t="s">
        <v>231</v>
      </c>
      <c r="CV58" s="74" t="s">
        <v>231</v>
      </c>
      <c r="CW58" s="74" t="s">
        <v>231</v>
      </c>
      <c r="CX58" s="74" t="s">
        <v>231</v>
      </c>
      <c r="CY58" s="74" t="s">
        <v>231</v>
      </c>
      <c r="CZ58" s="74" t="s">
        <v>231</v>
      </c>
      <c r="DA58" s="74" t="s">
        <v>231</v>
      </c>
      <c r="DB58" s="74" t="s">
        <v>231</v>
      </c>
      <c r="DC58" s="74" t="s">
        <v>231</v>
      </c>
      <c r="DD58" s="74" t="s">
        <v>231</v>
      </c>
      <c r="DE58" s="74" t="s">
        <v>231</v>
      </c>
      <c r="DF58" s="74" t="s">
        <v>231</v>
      </c>
      <c r="DG58" s="74" t="s">
        <v>231</v>
      </c>
      <c r="DH58" s="74" t="s">
        <v>231</v>
      </c>
      <c r="DI58" s="74" t="s">
        <v>231</v>
      </c>
      <c r="DJ58" s="74" t="s">
        <v>231</v>
      </c>
      <c r="DK58" s="74" t="s">
        <v>231</v>
      </c>
      <c r="DL58" s="74" t="s">
        <v>231</v>
      </c>
      <c r="DM58" s="74" t="s">
        <v>231</v>
      </c>
      <c r="DN58" s="74" t="s">
        <v>231</v>
      </c>
      <c r="DO58" s="74" t="s">
        <v>231</v>
      </c>
      <c r="DP58" s="74" t="s">
        <v>231</v>
      </c>
      <c r="DQ58" s="74" t="s">
        <v>231</v>
      </c>
    </row>
    <row r="59" spans="1:121" ht="18" customHeight="1" x14ac:dyDescent="0.3">
      <c r="A59" s="124"/>
      <c r="B59" s="124"/>
      <c r="C59" s="106" t="str">
        <f>C58</f>
        <v>Original</v>
      </c>
      <c r="D59" s="109"/>
      <c r="E59" s="125"/>
      <c r="F59" s="109"/>
      <c r="G59" s="127"/>
      <c r="H59" s="129"/>
      <c r="I59" s="110"/>
      <c r="J59" s="128"/>
      <c r="K59" s="121"/>
      <c r="L59" s="131"/>
      <c r="M59" s="133"/>
      <c r="N59" s="121"/>
      <c r="O59" s="134"/>
      <c r="P59" s="117"/>
      <c r="Q59" s="103"/>
      <c r="R59" s="119"/>
      <c r="S59" s="66" t="s">
        <v>256</v>
      </c>
      <c r="T59" s="90" t="s">
        <v>227</v>
      </c>
      <c r="U59" s="92" t="s">
        <v>601</v>
      </c>
      <c r="V59" s="121"/>
      <c r="W59" s="93" t="s">
        <v>346</v>
      </c>
      <c r="X59" s="122"/>
      <c r="Y59" s="94" t="s">
        <v>618</v>
      </c>
      <c r="Z59" s="110"/>
      <c r="AA59" s="95" t="s">
        <v>619</v>
      </c>
      <c r="AB59" s="106"/>
      <c r="AC59" s="113"/>
      <c r="AD59" s="68">
        <v>70</v>
      </c>
      <c r="AE59" s="109"/>
      <c r="AF59" s="70">
        <v>48.3</v>
      </c>
      <c r="AG59" s="71">
        <v>42.4</v>
      </c>
      <c r="AH59" s="71">
        <v>52.8</v>
      </c>
      <c r="AI59" s="68" t="s">
        <v>227</v>
      </c>
      <c r="AJ59" s="68" t="s">
        <v>227</v>
      </c>
      <c r="AK59" s="68" t="s">
        <v>227</v>
      </c>
      <c r="AL59" s="68" t="s">
        <v>227</v>
      </c>
      <c r="AM59" s="115"/>
      <c r="AN59" s="72">
        <v>70</v>
      </c>
      <c r="AO59" s="106"/>
      <c r="AP59" s="68">
        <v>6.3</v>
      </c>
      <c r="AQ59" s="69">
        <v>4.5999999999999996</v>
      </c>
      <c r="AR59" s="69">
        <v>4.5999999999999996</v>
      </c>
      <c r="AS59" s="68" t="s">
        <v>227</v>
      </c>
      <c r="AT59" s="68" t="s">
        <v>227</v>
      </c>
      <c r="AU59" s="68" t="s">
        <v>227</v>
      </c>
      <c r="AV59" s="68" t="s">
        <v>227</v>
      </c>
      <c r="AW59" s="68" t="s">
        <v>227</v>
      </c>
      <c r="AX59" s="68" t="s">
        <v>227</v>
      </c>
      <c r="AY59" s="68" t="s">
        <v>227</v>
      </c>
      <c r="AZ59" s="84" t="s">
        <v>227</v>
      </c>
      <c r="BA59" s="68" t="s">
        <v>227</v>
      </c>
      <c r="BB59" s="68" t="s">
        <v>227</v>
      </c>
      <c r="BC59" s="68" t="s">
        <v>227</v>
      </c>
      <c r="BD59" s="79" t="s">
        <v>227</v>
      </c>
      <c r="BE59" s="72" t="s">
        <v>227</v>
      </c>
      <c r="BF59" s="97" t="s">
        <v>227</v>
      </c>
      <c r="BG59" s="81" t="s">
        <v>227</v>
      </c>
      <c r="BH59" s="108"/>
      <c r="BI59" s="108"/>
      <c r="BJ59" s="103"/>
      <c r="BK59" s="103"/>
      <c r="BL59" s="103"/>
      <c r="BM59" s="103"/>
      <c r="BN59" s="103"/>
      <c r="BO59" s="103"/>
      <c r="BP59" s="103"/>
      <c r="BQ59" s="103"/>
      <c r="BR59" s="102"/>
      <c r="BS59" s="102"/>
      <c r="BT59" s="102"/>
      <c r="BU59" s="102"/>
      <c r="BV59" s="102"/>
      <c r="BW59" s="102"/>
      <c r="BX59" s="102"/>
      <c r="BY59" s="102"/>
      <c r="BZ59" s="102"/>
      <c r="CA59" s="102"/>
      <c r="CB59" s="102"/>
      <c r="CC59" s="103"/>
      <c r="CD59" s="103"/>
      <c r="CE59" s="103"/>
      <c r="CF59" s="103"/>
      <c r="CG59" s="103"/>
      <c r="CH59" s="104"/>
      <c r="CI59" s="104"/>
      <c r="CJ59" s="104"/>
      <c r="CK59" s="104"/>
      <c r="CL59" s="104"/>
      <c r="CM59" s="74" t="s">
        <v>231</v>
      </c>
      <c r="CN59" s="74" t="s">
        <v>231</v>
      </c>
      <c r="CO59" s="74" t="s">
        <v>231</v>
      </c>
      <c r="CP59" s="74" t="s">
        <v>231</v>
      </c>
      <c r="CQ59" s="74" t="s">
        <v>231</v>
      </c>
      <c r="CR59" s="104"/>
      <c r="CS59" s="74" t="s">
        <v>231</v>
      </c>
      <c r="CT59" s="104"/>
      <c r="CU59" s="74" t="s">
        <v>231</v>
      </c>
      <c r="CV59" s="74" t="s">
        <v>231</v>
      </c>
      <c r="CW59" s="74" t="s">
        <v>231</v>
      </c>
      <c r="CX59" s="74" t="s">
        <v>231</v>
      </c>
      <c r="CY59" s="74" t="s">
        <v>231</v>
      </c>
      <c r="CZ59" s="74" t="s">
        <v>231</v>
      </c>
      <c r="DA59" s="74" t="s">
        <v>231</v>
      </c>
      <c r="DB59" s="74" t="s">
        <v>231</v>
      </c>
      <c r="DC59" s="74" t="s">
        <v>231</v>
      </c>
      <c r="DD59" s="74" t="s">
        <v>231</v>
      </c>
      <c r="DE59" s="74" t="s">
        <v>231</v>
      </c>
      <c r="DF59" s="74" t="s">
        <v>231</v>
      </c>
      <c r="DG59" s="74" t="s">
        <v>231</v>
      </c>
      <c r="DH59" s="74" t="s">
        <v>231</v>
      </c>
      <c r="DI59" s="74" t="s">
        <v>231</v>
      </c>
      <c r="DJ59" s="74" t="s">
        <v>231</v>
      </c>
      <c r="DK59" s="74" t="s">
        <v>231</v>
      </c>
      <c r="DL59" s="74" t="s">
        <v>231</v>
      </c>
      <c r="DM59" s="74" t="s">
        <v>231</v>
      </c>
      <c r="DN59" s="74" t="s">
        <v>231</v>
      </c>
      <c r="DO59" s="74" t="s">
        <v>231</v>
      </c>
      <c r="DP59" s="74" t="s">
        <v>231</v>
      </c>
      <c r="DQ59" s="74" t="s">
        <v>231</v>
      </c>
    </row>
    <row r="60" spans="1:121" ht="18" customHeight="1" x14ac:dyDescent="0.3">
      <c r="A60" s="123">
        <v>96</v>
      </c>
      <c r="B60" s="123">
        <v>156</v>
      </c>
      <c r="C60" s="105" t="s">
        <v>213</v>
      </c>
      <c r="D60" s="109" t="s">
        <v>690</v>
      </c>
      <c r="E60" s="105" t="s">
        <v>620</v>
      </c>
      <c r="F60" s="109" t="s">
        <v>682</v>
      </c>
      <c r="G60" s="126" t="s">
        <v>621</v>
      </c>
      <c r="H60" s="128" t="s">
        <v>622</v>
      </c>
      <c r="I60" s="109" t="s">
        <v>623</v>
      </c>
      <c r="J60" s="128" t="s">
        <v>624</v>
      </c>
      <c r="K60" s="122" t="s">
        <v>625</v>
      </c>
      <c r="L60" s="130" t="s">
        <v>626</v>
      </c>
      <c r="M60" s="132" t="s">
        <v>221</v>
      </c>
      <c r="N60" s="122" t="s">
        <v>627</v>
      </c>
      <c r="O60" s="109" t="s">
        <v>278</v>
      </c>
      <c r="P60" s="116" t="s">
        <v>627</v>
      </c>
      <c r="Q60" s="101" t="s">
        <v>314</v>
      </c>
      <c r="R60" s="118">
        <v>2</v>
      </c>
      <c r="S60" s="66" t="s">
        <v>628</v>
      </c>
      <c r="T60" s="90" t="s">
        <v>227</v>
      </c>
      <c r="U60" s="92" t="s">
        <v>629</v>
      </c>
      <c r="V60" s="120" t="s">
        <v>630</v>
      </c>
      <c r="W60" s="93" t="s">
        <v>359</v>
      </c>
      <c r="X60" s="122" t="s">
        <v>318</v>
      </c>
      <c r="Y60" s="94" t="s">
        <v>631</v>
      </c>
      <c r="Z60" s="109" t="s">
        <v>632</v>
      </c>
      <c r="AA60" s="95" t="s">
        <v>633</v>
      </c>
      <c r="AB60" s="111" t="s">
        <v>227</v>
      </c>
      <c r="AC60" s="112" t="s">
        <v>228</v>
      </c>
      <c r="AD60" s="68">
        <v>15</v>
      </c>
      <c r="AE60" s="109">
        <v>27</v>
      </c>
      <c r="AF60" s="70">
        <v>48.3</v>
      </c>
      <c r="AG60" s="71">
        <v>42.4</v>
      </c>
      <c r="AH60" s="71">
        <v>52.8</v>
      </c>
      <c r="AI60" s="68">
        <v>0.46</v>
      </c>
      <c r="AJ60" s="68">
        <v>0.05</v>
      </c>
      <c r="AK60" s="68">
        <v>4.2</v>
      </c>
      <c r="AL60" s="69">
        <v>4.4999999999999997E-3</v>
      </c>
      <c r="AM60" s="114" t="s">
        <v>229</v>
      </c>
      <c r="AN60" s="72">
        <v>15</v>
      </c>
      <c r="AO60" s="105">
        <v>27</v>
      </c>
      <c r="AP60" s="82">
        <v>6.5</v>
      </c>
      <c r="AQ60" s="82">
        <v>2.8</v>
      </c>
      <c r="AR60" s="69">
        <v>4.8</v>
      </c>
      <c r="AS60" s="68">
        <v>0.16</v>
      </c>
      <c r="AT60" s="68">
        <v>0.03</v>
      </c>
      <c r="AU60" s="68">
        <v>0.83</v>
      </c>
      <c r="AV60" s="68" t="s">
        <v>227</v>
      </c>
      <c r="AW60" s="68" t="s">
        <v>227</v>
      </c>
      <c r="AX60" s="68" t="s">
        <v>227</v>
      </c>
      <c r="AY60" s="68" t="s">
        <v>227</v>
      </c>
      <c r="AZ60" s="84" t="s">
        <v>227</v>
      </c>
      <c r="BA60" s="68" t="s">
        <v>227</v>
      </c>
      <c r="BB60" s="68" t="s">
        <v>227</v>
      </c>
      <c r="BC60" s="68" t="s">
        <v>227</v>
      </c>
      <c r="BD60" s="79" t="s">
        <v>227</v>
      </c>
      <c r="BE60" s="72" t="s">
        <v>227</v>
      </c>
      <c r="BF60" s="97" t="s">
        <v>227</v>
      </c>
      <c r="BG60" s="81" t="s">
        <v>227</v>
      </c>
      <c r="BH60" s="107" t="s">
        <v>231</v>
      </c>
      <c r="BI60" s="107" t="s">
        <v>231</v>
      </c>
      <c r="BJ60" s="101" t="s">
        <v>231</v>
      </c>
      <c r="BK60" s="101" t="s">
        <v>231</v>
      </c>
      <c r="BL60" s="101" t="s">
        <v>231</v>
      </c>
      <c r="BM60" s="101" t="s">
        <v>231</v>
      </c>
      <c r="BN60" s="101" t="s">
        <v>231</v>
      </c>
      <c r="BO60" s="101" t="s">
        <v>231</v>
      </c>
      <c r="BP60" s="101" t="s">
        <v>231</v>
      </c>
      <c r="BQ60" s="101" t="s">
        <v>231</v>
      </c>
      <c r="BR60" s="101" t="s">
        <v>231</v>
      </c>
      <c r="BS60" s="101" t="s">
        <v>231</v>
      </c>
      <c r="BT60" s="101" t="s">
        <v>231</v>
      </c>
      <c r="BU60" s="101" t="s">
        <v>231</v>
      </c>
      <c r="BV60" s="101" t="s">
        <v>231</v>
      </c>
      <c r="BW60" s="101" t="s">
        <v>231</v>
      </c>
      <c r="BX60" s="101" t="s">
        <v>231</v>
      </c>
      <c r="BY60" s="101" t="s">
        <v>231</v>
      </c>
      <c r="BZ60" s="101" t="s">
        <v>231</v>
      </c>
      <c r="CA60" s="101" t="s">
        <v>231</v>
      </c>
      <c r="CB60" s="101" t="s">
        <v>231</v>
      </c>
      <c r="CC60" s="101" t="s">
        <v>231</v>
      </c>
      <c r="CD60" s="101" t="s">
        <v>231</v>
      </c>
      <c r="CE60" s="101" t="s">
        <v>231</v>
      </c>
      <c r="CF60" s="101" t="s">
        <v>231</v>
      </c>
      <c r="CG60" s="101" t="s">
        <v>231</v>
      </c>
      <c r="CH60" s="101" t="s">
        <v>231</v>
      </c>
      <c r="CI60" s="101" t="s">
        <v>231</v>
      </c>
      <c r="CJ60" s="101" t="s">
        <v>231</v>
      </c>
      <c r="CK60" s="101" t="s">
        <v>231</v>
      </c>
      <c r="CL60" s="101" t="s">
        <v>231</v>
      </c>
      <c r="CM60" s="74" t="s">
        <v>231</v>
      </c>
      <c r="CN60" s="74" t="s">
        <v>231</v>
      </c>
      <c r="CO60" s="74" t="s">
        <v>231</v>
      </c>
      <c r="CP60" s="74" t="s">
        <v>231</v>
      </c>
      <c r="CQ60" s="74" t="s">
        <v>231</v>
      </c>
      <c r="CR60" s="101" t="s">
        <v>231</v>
      </c>
      <c r="CS60" s="74" t="s">
        <v>231</v>
      </c>
      <c r="CT60" s="101" t="s">
        <v>231</v>
      </c>
      <c r="CU60" s="74" t="s">
        <v>231</v>
      </c>
      <c r="CV60" s="74" t="s">
        <v>231</v>
      </c>
      <c r="CW60" s="74" t="s">
        <v>231</v>
      </c>
      <c r="CX60" s="74" t="s">
        <v>231</v>
      </c>
      <c r="CY60" s="74" t="s">
        <v>231</v>
      </c>
      <c r="CZ60" s="74" t="s">
        <v>231</v>
      </c>
      <c r="DA60" s="74" t="s">
        <v>231</v>
      </c>
      <c r="DB60" s="74" t="s">
        <v>231</v>
      </c>
      <c r="DC60" s="74" t="s">
        <v>231</v>
      </c>
      <c r="DD60" s="74" t="s">
        <v>231</v>
      </c>
      <c r="DE60" s="74" t="s">
        <v>231</v>
      </c>
      <c r="DF60" s="74" t="s">
        <v>231</v>
      </c>
      <c r="DG60" s="74" t="s">
        <v>231</v>
      </c>
      <c r="DH60" s="74" t="s">
        <v>231</v>
      </c>
      <c r="DI60" s="74" t="s">
        <v>231</v>
      </c>
      <c r="DJ60" s="74" t="s">
        <v>231</v>
      </c>
      <c r="DK60" s="74" t="s">
        <v>231</v>
      </c>
      <c r="DL60" s="74" t="s">
        <v>231</v>
      </c>
      <c r="DM60" s="74" t="s">
        <v>231</v>
      </c>
      <c r="DN60" s="74" t="s">
        <v>231</v>
      </c>
      <c r="DO60" s="74" t="s">
        <v>231</v>
      </c>
      <c r="DP60" s="74" t="s">
        <v>231</v>
      </c>
      <c r="DQ60" s="74" t="s">
        <v>231</v>
      </c>
    </row>
    <row r="61" spans="1:121" ht="18" customHeight="1" x14ac:dyDescent="0.3">
      <c r="A61" s="124"/>
      <c r="B61" s="124"/>
      <c r="C61" s="106" t="str">
        <f>C60</f>
        <v>Original</v>
      </c>
      <c r="D61" s="109"/>
      <c r="E61" s="125"/>
      <c r="F61" s="109"/>
      <c r="G61" s="127"/>
      <c r="H61" s="129"/>
      <c r="I61" s="110"/>
      <c r="J61" s="128"/>
      <c r="K61" s="121"/>
      <c r="L61" s="131"/>
      <c r="M61" s="133"/>
      <c r="N61" s="121"/>
      <c r="O61" s="134"/>
      <c r="P61" s="117"/>
      <c r="Q61" s="103"/>
      <c r="R61" s="119"/>
      <c r="S61" s="66" t="s">
        <v>322</v>
      </c>
      <c r="T61" s="90" t="s">
        <v>227</v>
      </c>
      <c r="U61" s="92" t="s">
        <v>634</v>
      </c>
      <c r="V61" s="121"/>
      <c r="W61" s="93" t="s">
        <v>319</v>
      </c>
      <c r="X61" s="122"/>
      <c r="Y61" s="94" t="s">
        <v>635</v>
      </c>
      <c r="Z61" s="110"/>
      <c r="AA61" s="95" t="s">
        <v>636</v>
      </c>
      <c r="AB61" s="106"/>
      <c r="AC61" s="113"/>
      <c r="AD61" s="68">
        <v>12</v>
      </c>
      <c r="AE61" s="109"/>
      <c r="AF61" s="81">
        <v>14.8</v>
      </c>
      <c r="AG61" s="96">
        <v>3.8</v>
      </c>
      <c r="AH61" s="68" t="s">
        <v>227</v>
      </c>
      <c r="AI61" s="68" t="s">
        <v>227</v>
      </c>
      <c r="AJ61" s="68" t="s">
        <v>227</v>
      </c>
      <c r="AK61" s="68" t="s">
        <v>227</v>
      </c>
      <c r="AL61" s="69" t="s">
        <v>227</v>
      </c>
      <c r="AM61" s="115"/>
      <c r="AN61" s="72">
        <v>12</v>
      </c>
      <c r="AO61" s="106"/>
      <c r="AP61" s="68">
        <v>2.8</v>
      </c>
      <c r="AQ61" s="82">
        <v>1.9</v>
      </c>
      <c r="AR61" s="68">
        <v>6.5</v>
      </c>
      <c r="AS61" s="68" t="s">
        <v>227</v>
      </c>
      <c r="AT61" s="68" t="s">
        <v>227</v>
      </c>
      <c r="AU61" s="68" t="s">
        <v>227</v>
      </c>
      <c r="AV61" s="68" t="s">
        <v>227</v>
      </c>
      <c r="AW61" s="68" t="s">
        <v>227</v>
      </c>
      <c r="AX61" s="68" t="s">
        <v>227</v>
      </c>
      <c r="AY61" s="68" t="s">
        <v>227</v>
      </c>
      <c r="AZ61" s="84" t="s">
        <v>227</v>
      </c>
      <c r="BA61" s="68" t="s">
        <v>227</v>
      </c>
      <c r="BB61" s="68" t="s">
        <v>227</v>
      </c>
      <c r="BC61" s="68" t="s">
        <v>227</v>
      </c>
      <c r="BD61" s="79" t="s">
        <v>227</v>
      </c>
      <c r="BE61" s="72" t="s">
        <v>227</v>
      </c>
      <c r="BF61" s="97" t="s">
        <v>227</v>
      </c>
      <c r="BG61" s="81" t="s">
        <v>227</v>
      </c>
      <c r="BH61" s="108"/>
      <c r="BI61" s="108"/>
      <c r="BJ61" s="103"/>
      <c r="BK61" s="103"/>
      <c r="BL61" s="103"/>
      <c r="BM61" s="103"/>
      <c r="BN61" s="103"/>
      <c r="BO61" s="103"/>
      <c r="BP61" s="103"/>
      <c r="BQ61" s="103"/>
      <c r="BR61" s="102"/>
      <c r="BS61" s="102"/>
      <c r="BT61" s="102"/>
      <c r="BU61" s="102"/>
      <c r="BV61" s="102"/>
      <c r="BW61" s="102"/>
      <c r="BX61" s="102"/>
      <c r="BY61" s="102"/>
      <c r="BZ61" s="102"/>
      <c r="CA61" s="102"/>
      <c r="CB61" s="102"/>
      <c r="CC61" s="103"/>
      <c r="CD61" s="103"/>
      <c r="CE61" s="103"/>
      <c r="CF61" s="103"/>
      <c r="CG61" s="103"/>
      <c r="CH61" s="104"/>
      <c r="CI61" s="104"/>
      <c r="CJ61" s="104"/>
      <c r="CK61" s="104"/>
      <c r="CL61" s="104"/>
      <c r="CM61" s="74" t="s">
        <v>231</v>
      </c>
      <c r="CN61" s="74" t="s">
        <v>231</v>
      </c>
      <c r="CO61" s="74" t="s">
        <v>231</v>
      </c>
      <c r="CP61" s="74" t="s">
        <v>231</v>
      </c>
      <c r="CQ61" s="74" t="s">
        <v>231</v>
      </c>
      <c r="CR61" s="104"/>
      <c r="CS61" s="74" t="s">
        <v>231</v>
      </c>
      <c r="CT61" s="104"/>
      <c r="CU61" s="74" t="s">
        <v>231</v>
      </c>
      <c r="CV61" s="74" t="s">
        <v>231</v>
      </c>
      <c r="CW61" s="74" t="s">
        <v>231</v>
      </c>
      <c r="CX61" s="74" t="s">
        <v>231</v>
      </c>
      <c r="CY61" s="74" t="s">
        <v>231</v>
      </c>
      <c r="CZ61" s="74" t="s">
        <v>231</v>
      </c>
      <c r="DA61" s="74" t="s">
        <v>231</v>
      </c>
      <c r="DB61" s="74" t="s">
        <v>231</v>
      </c>
      <c r="DC61" s="74" t="s">
        <v>231</v>
      </c>
      <c r="DD61" s="74" t="s">
        <v>231</v>
      </c>
      <c r="DE61" s="74" t="s">
        <v>231</v>
      </c>
      <c r="DF61" s="74" t="s">
        <v>231</v>
      </c>
      <c r="DG61" s="74" t="s">
        <v>231</v>
      </c>
      <c r="DH61" s="74" t="s">
        <v>231</v>
      </c>
      <c r="DI61" s="74" t="s">
        <v>231</v>
      </c>
      <c r="DJ61" s="74" t="s">
        <v>231</v>
      </c>
      <c r="DK61" s="74" t="s">
        <v>231</v>
      </c>
      <c r="DL61" s="74" t="s">
        <v>231</v>
      </c>
      <c r="DM61" s="74" t="s">
        <v>231</v>
      </c>
      <c r="DN61" s="74" t="s">
        <v>231</v>
      </c>
      <c r="DO61" s="74" t="s">
        <v>231</v>
      </c>
      <c r="DP61" s="74" t="s">
        <v>231</v>
      </c>
      <c r="DQ61" s="74" t="s">
        <v>231</v>
      </c>
    </row>
    <row r="62" spans="1:121" ht="18" customHeight="1" x14ac:dyDescent="0.3">
      <c r="A62" s="123">
        <v>98</v>
      </c>
      <c r="B62" s="123">
        <v>166</v>
      </c>
      <c r="C62" s="105" t="s">
        <v>213</v>
      </c>
      <c r="D62" s="109" t="s">
        <v>690</v>
      </c>
      <c r="E62" s="105" t="s">
        <v>637</v>
      </c>
      <c r="F62" s="109" t="s">
        <v>682</v>
      </c>
      <c r="G62" s="126" t="s">
        <v>638</v>
      </c>
      <c r="H62" s="128" t="s">
        <v>639</v>
      </c>
      <c r="I62" s="109" t="s">
        <v>640</v>
      </c>
      <c r="J62" s="128" t="s">
        <v>641</v>
      </c>
      <c r="K62" s="122" t="s">
        <v>642</v>
      </c>
      <c r="L62" s="130" t="s">
        <v>643</v>
      </c>
      <c r="M62" s="132" t="s">
        <v>221</v>
      </c>
      <c r="N62" s="122" t="s">
        <v>644</v>
      </c>
      <c r="O62" s="109" t="s">
        <v>645</v>
      </c>
      <c r="P62" s="116" t="s">
        <v>644</v>
      </c>
      <c r="Q62" s="101" t="s">
        <v>334</v>
      </c>
      <c r="R62" s="118">
        <v>2</v>
      </c>
      <c r="S62" s="66" t="s">
        <v>556</v>
      </c>
      <c r="T62" s="90" t="s">
        <v>646</v>
      </c>
      <c r="U62" s="92" t="s">
        <v>647</v>
      </c>
      <c r="V62" s="120" t="s">
        <v>648</v>
      </c>
      <c r="W62" s="93" t="s">
        <v>227</v>
      </c>
      <c r="X62" s="122" t="s">
        <v>227</v>
      </c>
      <c r="Y62" s="94" t="s">
        <v>227</v>
      </c>
      <c r="Z62" s="109" t="s">
        <v>227</v>
      </c>
      <c r="AA62" s="95" t="s">
        <v>227</v>
      </c>
      <c r="AB62" s="111" t="s">
        <v>227</v>
      </c>
      <c r="AC62" s="112" t="s">
        <v>228</v>
      </c>
      <c r="AD62" s="68">
        <v>26</v>
      </c>
      <c r="AE62" s="109">
        <v>54</v>
      </c>
      <c r="AF62" s="70">
        <v>48.3</v>
      </c>
      <c r="AG62" s="71">
        <v>42.4</v>
      </c>
      <c r="AH62" s="71">
        <v>52.8</v>
      </c>
      <c r="AI62" s="68">
        <v>0.56999999999999995</v>
      </c>
      <c r="AJ62" s="68">
        <v>0.23</v>
      </c>
      <c r="AK62" s="68">
        <v>1.41</v>
      </c>
      <c r="AL62" s="68">
        <v>0.22</v>
      </c>
      <c r="AM62" s="114" t="s">
        <v>229</v>
      </c>
      <c r="AN62" s="72">
        <v>26</v>
      </c>
      <c r="AO62" s="105">
        <v>54</v>
      </c>
      <c r="AP62" s="82">
        <v>12.9</v>
      </c>
      <c r="AQ62" s="69">
        <v>4.5999999999999996</v>
      </c>
      <c r="AR62" s="69">
        <v>4.5999999999999996</v>
      </c>
      <c r="AS62" s="68">
        <v>0.48</v>
      </c>
      <c r="AT62" s="68">
        <v>0.24</v>
      </c>
      <c r="AU62" s="68">
        <v>0.97</v>
      </c>
      <c r="AV62" s="68">
        <v>3.9E-2</v>
      </c>
      <c r="AW62" s="68" t="s">
        <v>227</v>
      </c>
      <c r="AX62" s="68" t="s">
        <v>227</v>
      </c>
      <c r="AY62" s="68" t="s">
        <v>227</v>
      </c>
      <c r="AZ62" s="84" t="s">
        <v>227</v>
      </c>
      <c r="BA62" s="68" t="s">
        <v>227</v>
      </c>
      <c r="BB62" s="68" t="s">
        <v>227</v>
      </c>
      <c r="BC62" s="68" t="s">
        <v>227</v>
      </c>
      <c r="BD62" s="79" t="s">
        <v>227</v>
      </c>
      <c r="BE62" s="72" t="s">
        <v>227</v>
      </c>
      <c r="BF62" s="97" t="s">
        <v>227</v>
      </c>
      <c r="BG62" s="81" t="s">
        <v>227</v>
      </c>
      <c r="BH62" s="107" t="s">
        <v>231</v>
      </c>
      <c r="BI62" s="107" t="s">
        <v>231</v>
      </c>
      <c r="BJ62" s="101" t="s">
        <v>231</v>
      </c>
      <c r="BK62" s="101" t="s">
        <v>231</v>
      </c>
      <c r="BL62" s="101" t="s">
        <v>231</v>
      </c>
      <c r="BM62" s="101" t="s">
        <v>231</v>
      </c>
      <c r="BN62" s="101" t="s">
        <v>231</v>
      </c>
      <c r="BO62" s="101" t="s">
        <v>231</v>
      </c>
      <c r="BP62" s="101" t="s">
        <v>231</v>
      </c>
      <c r="BQ62" s="101" t="s">
        <v>231</v>
      </c>
      <c r="BR62" s="101" t="s">
        <v>231</v>
      </c>
      <c r="BS62" s="101" t="s">
        <v>231</v>
      </c>
      <c r="BT62" s="101" t="s">
        <v>231</v>
      </c>
      <c r="BU62" s="101" t="s">
        <v>231</v>
      </c>
      <c r="BV62" s="101" t="s">
        <v>231</v>
      </c>
      <c r="BW62" s="101" t="s">
        <v>231</v>
      </c>
      <c r="BX62" s="101" t="s">
        <v>231</v>
      </c>
      <c r="BY62" s="101" t="s">
        <v>231</v>
      </c>
      <c r="BZ62" s="101" t="s">
        <v>231</v>
      </c>
      <c r="CA62" s="101" t="s">
        <v>231</v>
      </c>
      <c r="CB62" s="101" t="s">
        <v>231</v>
      </c>
      <c r="CC62" s="101" t="s">
        <v>231</v>
      </c>
      <c r="CD62" s="101" t="s">
        <v>231</v>
      </c>
      <c r="CE62" s="101" t="s">
        <v>231</v>
      </c>
      <c r="CF62" s="101" t="s">
        <v>231</v>
      </c>
      <c r="CG62" s="101" t="s">
        <v>231</v>
      </c>
      <c r="CH62" s="101" t="s">
        <v>231</v>
      </c>
      <c r="CI62" s="101" t="s">
        <v>231</v>
      </c>
      <c r="CJ62" s="101" t="s">
        <v>231</v>
      </c>
      <c r="CK62" s="101" t="s">
        <v>231</v>
      </c>
      <c r="CL62" s="101" t="s">
        <v>231</v>
      </c>
      <c r="CM62" s="74" t="s">
        <v>231</v>
      </c>
      <c r="CN62" s="74" t="s">
        <v>231</v>
      </c>
      <c r="CO62" s="74" t="s">
        <v>231</v>
      </c>
      <c r="CP62" s="74" t="s">
        <v>231</v>
      </c>
      <c r="CQ62" s="74" t="s">
        <v>231</v>
      </c>
      <c r="CR62" s="101" t="s">
        <v>231</v>
      </c>
      <c r="CS62" s="74" t="s">
        <v>231</v>
      </c>
      <c r="CT62" s="101" t="s">
        <v>231</v>
      </c>
      <c r="CU62" s="74" t="s">
        <v>231</v>
      </c>
      <c r="CV62" s="74" t="s">
        <v>231</v>
      </c>
      <c r="CW62" s="74" t="s">
        <v>231</v>
      </c>
      <c r="CX62" s="74" t="s">
        <v>231</v>
      </c>
      <c r="CY62" s="74" t="s">
        <v>231</v>
      </c>
      <c r="CZ62" s="74" t="s">
        <v>231</v>
      </c>
      <c r="DA62" s="74" t="s">
        <v>231</v>
      </c>
      <c r="DB62" s="74" t="s">
        <v>231</v>
      </c>
      <c r="DC62" s="74" t="s">
        <v>231</v>
      </c>
      <c r="DD62" s="74" t="s">
        <v>231</v>
      </c>
      <c r="DE62" s="74" t="s">
        <v>231</v>
      </c>
      <c r="DF62" s="74" t="s">
        <v>231</v>
      </c>
      <c r="DG62" s="74" t="s">
        <v>231</v>
      </c>
      <c r="DH62" s="74" t="s">
        <v>231</v>
      </c>
      <c r="DI62" s="74" t="s">
        <v>231</v>
      </c>
      <c r="DJ62" s="74" t="s">
        <v>231</v>
      </c>
      <c r="DK62" s="74" t="s">
        <v>231</v>
      </c>
      <c r="DL62" s="74" t="s">
        <v>231</v>
      </c>
      <c r="DM62" s="74" t="s">
        <v>231</v>
      </c>
      <c r="DN62" s="74" t="s">
        <v>231</v>
      </c>
      <c r="DO62" s="74" t="s">
        <v>231</v>
      </c>
      <c r="DP62" s="74" t="s">
        <v>231</v>
      </c>
      <c r="DQ62" s="74" t="s">
        <v>231</v>
      </c>
    </row>
    <row r="63" spans="1:121" ht="18" customHeight="1" x14ac:dyDescent="0.3">
      <c r="A63" s="124"/>
      <c r="B63" s="124"/>
      <c r="C63" s="106" t="str">
        <f>C62</f>
        <v>Original</v>
      </c>
      <c r="D63" s="109"/>
      <c r="E63" s="125"/>
      <c r="F63" s="109"/>
      <c r="G63" s="127"/>
      <c r="H63" s="129"/>
      <c r="I63" s="110"/>
      <c r="J63" s="128"/>
      <c r="K63" s="121"/>
      <c r="L63" s="131"/>
      <c r="M63" s="133"/>
      <c r="N63" s="121"/>
      <c r="O63" s="134"/>
      <c r="P63" s="117"/>
      <c r="Q63" s="103"/>
      <c r="R63" s="119"/>
      <c r="S63" s="66" t="s">
        <v>256</v>
      </c>
      <c r="T63" s="90" t="s">
        <v>227</v>
      </c>
      <c r="U63" s="92" t="s">
        <v>649</v>
      </c>
      <c r="V63" s="121"/>
      <c r="W63" s="93" t="s">
        <v>227</v>
      </c>
      <c r="X63" s="122"/>
      <c r="Y63" s="94" t="s">
        <v>227</v>
      </c>
      <c r="Z63" s="110"/>
      <c r="AA63" s="95" t="s">
        <v>227</v>
      </c>
      <c r="AB63" s="106"/>
      <c r="AC63" s="113"/>
      <c r="AD63" s="68">
        <v>28</v>
      </c>
      <c r="AE63" s="109"/>
      <c r="AF63" s="70">
        <v>48.3</v>
      </c>
      <c r="AG63" s="71">
        <v>42.4</v>
      </c>
      <c r="AH63" s="71">
        <v>52.8</v>
      </c>
      <c r="AI63" s="68" t="s">
        <v>227</v>
      </c>
      <c r="AJ63" s="68" t="s">
        <v>227</v>
      </c>
      <c r="AK63" s="68" t="s">
        <v>227</v>
      </c>
      <c r="AL63" s="68" t="s">
        <v>227</v>
      </c>
      <c r="AM63" s="115"/>
      <c r="AN63" s="72">
        <v>28</v>
      </c>
      <c r="AO63" s="106"/>
      <c r="AP63" s="68">
        <v>6.7</v>
      </c>
      <c r="AQ63" s="69">
        <v>4.5999999999999996</v>
      </c>
      <c r="AR63" s="69">
        <v>4.5999999999999996</v>
      </c>
      <c r="AS63" s="68" t="s">
        <v>227</v>
      </c>
      <c r="AT63" s="68" t="s">
        <v>227</v>
      </c>
      <c r="AU63" s="68" t="s">
        <v>227</v>
      </c>
      <c r="AV63" s="68" t="s">
        <v>227</v>
      </c>
      <c r="AW63" s="68" t="s">
        <v>227</v>
      </c>
      <c r="AX63" s="68" t="s">
        <v>227</v>
      </c>
      <c r="AY63" s="68" t="s">
        <v>227</v>
      </c>
      <c r="AZ63" s="84" t="s">
        <v>227</v>
      </c>
      <c r="BA63" s="68" t="s">
        <v>227</v>
      </c>
      <c r="BB63" s="68" t="s">
        <v>227</v>
      </c>
      <c r="BC63" s="68" t="s">
        <v>227</v>
      </c>
      <c r="BD63" s="79" t="s">
        <v>227</v>
      </c>
      <c r="BE63" s="72" t="s">
        <v>227</v>
      </c>
      <c r="BF63" s="97" t="s">
        <v>227</v>
      </c>
      <c r="BG63" s="81" t="s">
        <v>227</v>
      </c>
      <c r="BH63" s="108"/>
      <c r="BI63" s="108"/>
      <c r="BJ63" s="103"/>
      <c r="BK63" s="103"/>
      <c r="BL63" s="103"/>
      <c r="BM63" s="103"/>
      <c r="BN63" s="103"/>
      <c r="BO63" s="103"/>
      <c r="BP63" s="103"/>
      <c r="BQ63" s="103"/>
      <c r="BR63" s="102"/>
      <c r="BS63" s="102"/>
      <c r="BT63" s="102"/>
      <c r="BU63" s="102"/>
      <c r="BV63" s="102"/>
      <c r="BW63" s="102"/>
      <c r="BX63" s="102"/>
      <c r="BY63" s="102"/>
      <c r="BZ63" s="102"/>
      <c r="CA63" s="102"/>
      <c r="CB63" s="102"/>
      <c r="CC63" s="103"/>
      <c r="CD63" s="103"/>
      <c r="CE63" s="103"/>
      <c r="CF63" s="103"/>
      <c r="CG63" s="103"/>
      <c r="CH63" s="104"/>
      <c r="CI63" s="104"/>
      <c r="CJ63" s="104"/>
      <c r="CK63" s="104"/>
      <c r="CL63" s="104"/>
      <c r="CM63" s="74" t="s">
        <v>231</v>
      </c>
      <c r="CN63" s="74" t="s">
        <v>231</v>
      </c>
      <c r="CO63" s="74" t="s">
        <v>231</v>
      </c>
      <c r="CP63" s="74" t="s">
        <v>231</v>
      </c>
      <c r="CQ63" s="74" t="s">
        <v>231</v>
      </c>
      <c r="CR63" s="104"/>
      <c r="CS63" s="74" t="s">
        <v>231</v>
      </c>
      <c r="CT63" s="104"/>
      <c r="CU63" s="74" t="s">
        <v>231</v>
      </c>
      <c r="CV63" s="74" t="s">
        <v>231</v>
      </c>
      <c r="CW63" s="74" t="s">
        <v>231</v>
      </c>
      <c r="CX63" s="74" t="s">
        <v>231</v>
      </c>
      <c r="CY63" s="74" t="s">
        <v>231</v>
      </c>
      <c r="CZ63" s="74" t="s">
        <v>231</v>
      </c>
      <c r="DA63" s="74" t="s">
        <v>231</v>
      </c>
      <c r="DB63" s="74" t="s">
        <v>231</v>
      </c>
      <c r="DC63" s="74" t="s">
        <v>231</v>
      </c>
      <c r="DD63" s="74" t="s">
        <v>231</v>
      </c>
      <c r="DE63" s="74" t="s">
        <v>231</v>
      </c>
      <c r="DF63" s="74" t="s">
        <v>231</v>
      </c>
      <c r="DG63" s="74" t="s">
        <v>231</v>
      </c>
      <c r="DH63" s="74" t="s">
        <v>231</v>
      </c>
      <c r="DI63" s="74" t="s">
        <v>231</v>
      </c>
      <c r="DJ63" s="74" t="s">
        <v>231</v>
      </c>
      <c r="DK63" s="74" t="s">
        <v>231</v>
      </c>
      <c r="DL63" s="74" t="s">
        <v>231</v>
      </c>
      <c r="DM63" s="74" t="s">
        <v>231</v>
      </c>
      <c r="DN63" s="74" t="s">
        <v>231</v>
      </c>
      <c r="DO63" s="74" t="s">
        <v>231</v>
      </c>
      <c r="DP63" s="74" t="s">
        <v>231</v>
      </c>
      <c r="DQ63" s="74" t="s">
        <v>231</v>
      </c>
    </row>
    <row r="64" spans="1:121" ht="18" customHeight="1" x14ac:dyDescent="0.3">
      <c r="A64" s="123">
        <v>125</v>
      </c>
      <c r="B64" s="123">
        <v>226</v>
      </c>
      <c r="C64" s="105" t="s">
        <v>213</v>
      </c>
      <c r="D64" s="109" t="s">
        <v>690</v>
      </c>
      <c r="E64" s="105" t="s">
        <v>650</v>
      </c>
      <c r="F64" s="109" t="s">
        <v>682</v>
      </c>
      <c r="G64" s="126" t="s">
        <v>651</v>
      </c>
      <c r="H64" s="128" t="s">
        <v>652</v>
      </c>
      <c r="I64" s="109" t="s">
        <v>653</v>
      </c>
      <c r="J64" s="128" t="s">
        <v>654</v>
      </c>
      <c r="K64" s="122" t="s">
        <v>655</v>
      </c>
      <c r="L64" s="130" t="s">
        <v>656</v>
      </c>
      <c r="M64" s="132" t="s">
        <v>221</v>
      </c>
      <c r="N64" s="122" t="s">
        <v>657</v>
      </c>
      <c r="O64" s="109" t="s">
        <v>278</v>
      </c>
      <c r="P64" s="116" t="s">
        <v>658</v>
      </c>
      <c r="Q64" s="101" t="s">
        <v>314</v>
      </c>
      <c r="R64" s="118">
        <v>2</v>
      </c>
      <c r="S64" s="66" t="s">
        <v>659</v>
      </c>
      <c r="T64" s="90" t="s">
        <v>660</v>
      </c>
      <c r="U64" s="92" t="s">
        <v>661</v>
      </c>
      <c r="V64" s="120" t="s">
        <v>662</v>
      </c>
      <c r="W64" s="93" t="s">
        <v>318</v>
      </c>
      <c r="X64" s="122" t="s">
        <v>227</v>
      </c>
      <c r="Y64" s="94" t="s">
        <v>663</v>
      </c>
      <c r="Z64" s="109" t="s">
        <v>664</v>
      </c>
      <c r="AA64" s="95" t="s">
        <v>665</v>
      </c>
      <c r="AB64" s="111" t="s">
        <v>666</v>
      </c>
      <c r="AC64" s="112" t="s">
        <v>228</v>
      </c>
      <c r="AD64" s="68">
        <v>246</v>
      </c>
      <c r="AE64" s="109">
        <v>495</v>
      </c>
      <c r="AF64" s="81">
        <v>19.8</v>
      </c>
      <c r="AG64" s="96">
        <v>15.1</v>
      </c>
      <c r="AH64" s="68">
        <v>25.6</v>
      </c>
      <c r="AI64" s="68">
        <v>1.1000000000000001</v>
      </c>
      <c r="AJ64" s="68">
        <v>0.85</v>
      </c>
      <c r="AK64" s="68">
        <v>1.44</v>
      </c>
      <c r="AL64" s="68">
        <v>0.47</v>
      </c>
      <c r="AM64" s="114" t="s">
        <v>229</v>
      </c>
      <c r="AN64" s="72">
        <v>246</v>
      </c>
      <c r="AO64" s="105">
        <v>495</v>
      </c>
      <c r="AP64" s="82">
        <v>6.8</v>
      </c>
      <c r="AQ64" s="82">
        <v>5</v>
      </c>
      <c r="AR64" s="68">
        <v>8.5</v>
      </c>
      <c r="AS64" s="68">
        <v>0.79</v>
      </c>
      <c r="AT64" s="68">
        <v>0.64</v>
      </c>
      <c r="AU64" s="68">
        <v>0.98</v>
      </c>
      <c r="AV64" s="68">
        <v>3.2000000000000001E-2</v>
      </c>
      <c r="AW64" s="68" t="s">
        <v>227</v>
      </c>
      <c r="AX64" s="68" t="s">
        <v>227</v>
      </c>
      <c r="AY64" s="68" t="s">
        <v>227</v>
      </c>
      <c r="AZ64" s="84" t="s">
        <v>227</v>
      </c>
      <c r="BA64" s="68" t="s">
        <v>227</v>
      </c>
      <c r="BB64" s="68" t="s">
        <v>227</v>
      </c>
      <c r="BC64" s="68" t="s">
        <v>227</v>
      </c>
      <c r="BD64" s="79" t="s">
        <v>227</v>
      </c>
      <c r="BE64" s="72" t="s">
        <v>227</v>
      </c>
      <c r="BF64" s="97" t="s">
        <v>227</v>
      </c>
      <c r="BG64" s="81" t="s">
        <v>227</v>
      </c>
      <c r="BH64" s="107" t="s">
        <v>231</v>
      </c>
      <c r="BI64" s="107" t="s">
        <v>231</v>
      </c>
      <c r="BJ64" s="101" t="s">
        <v>231</v>
      </c>
      <c r="BK64" s="101" t="s">
        <v>231</v>
      </c>
      <c r="BL64" s="101" t="s">
        <v>231</v>
      </c>
      <c r="BM64" s="101" t="s">
        <v>231</v>
      </c>
      <c r="BN64" s="101" t="s">
        <v>231</v>
      </c>
      <c r="BO64" s="101" t="s">
        <v>231</v>
      </c>
      <c r="BP64" s="101" t="s">
        <v>231</v>
      </c>
      <c r="BQ64" s="101" t="s">
        <v>231</v>
      </c>
      <c r="BR64" s="101" t="s">
        <v>231</v>
      </c>
      <c r="BS64" s="101" t="s">
        <v>231</v>
      </c>
      <c r="BT64" s="101" t="s">
        <v>231</v>
      </c>
      <c r="BU64" s="101" t="s">
        <v>231</v>
      </c>
      <c r="BV64" s="101" t="s">
        <v>231</v>
      </c>
      <c r="BW64" s="101" t="s">
        <v>231</v>
      </c>
      <c r="BX64" s="101" t="s">
        <v>231</v>
      </c>
      <c r="BY64" s="101" t="s">
        <v>231</v>
      </c>
      <c r="BZ64" s="101" t="s">
        <v>231</v>
      </c>
      <c r="CA64" s="101" t="s">
        <v>231</v>
      </c>
      <c r="CB64" s="101" t="s">
        <v>231</v>
      </c>
      <c r="CC64" s="101" t="s">
        <v>231</v>
      </c>
      <c r="CD64" s="101" t="s">
        <v>231</v>
      </c>
      <c r="CE64" s="101" t="s">
        <v>231</v>
      </c>
      <c r="CF64" s="101" t="s">
        <v>231</v>
      </c>
      <c r="CG64" s="101" t="s">
        <v>231</v>
      </c>
      <c r="CH64" s="101" t="s">
        <v>231</v>
      </c>
      <c r="CI64" s="101" t="s">
        <v>231</v>
      </c>
      <c r="CJ64" s="101" t="s">
        <v>231</v>
      </c>
      <c r="CK64" s="101" t="s">
        <v>231</v>
      </c>
      <c r="CL64" s="101" t="s">
        <v>231</v>
      </c>
      <c r="CM64" s="74" t="s">
        <v>231</v>
      </c>
      <c r="CN64" s="74" t="s">
        <v>231</v>
      </c>
      <c r="CO64" s="74" t="s">
        <v>231</v>
      </c>
      <c r="CP64" s="74" t="s">
        <v>231</v>
      </c>
      <c r="CQ64" s="74" t="s">
        <v>231</v>
      </c>
      <c r="CR64" s="101" t="s">
        <v>231</v>
      </c>
      <c r="CS64" s="74" t="s">
        <v>231</v>
      </c>
      <c r="CT64" s="101" t="s">
        <v>231</v>
      </c>
      <c r="CU64" s="74" t="s">
        <v>231</v>
      </c>
      <c r="CV64" s="74" t="s">
        <v>231</v>
      </c>
      <c r="CW64" s="74" t="s">
        <v>231</v>
      </c>
      <c r="CX64" s="74" t="s">
        <v>231</v>
      </c>
      <c r="CY64" s="74" t="s">
        <v>231</v>
      </c>
      <c r="CZ64" s="74" t="s">
        <v>231</v>
      </c>
      <c r="DA64" s="74" t="s">
        <v>231</v>
      </c>
      <c r="DB64" s="74" t="s">
        <v>231</v>
      </c>
      <c r="DC64" s="74" t="s">
        <v>231</v>
      </c>
      <c r="DD64" s="74" t="s">
        <v>231</v>
      </c>
      <c r="DE64" s="74" t="s">
        <v>231</v>
      </c>
      <c r="DF64" s="74" t="s">
        <v>231</v>
      </c>
      <c r="DG64" s="74" t="s">
        <v>231</v>
      </c>
      <c r="DH64" s="74" t="s">
        <v>231</v>
      </c>
      <c r="DI64" s="74" t="s">
        <v>231</v>
      </c>
      <c r="DJ64" s="74" t="s">
        <v>231</v>
      </c>
      <c r="DK64" s="74" t="s">
        <v>231</v>
      </c>
      <c r="DL64" s="74" t="s">
        <v>231</v>
      </c>
      <c r="DM64" s="74" t="s">
        <v>231</v>
      </c>
      <c r="DN64" s="74" t="s">
        <v>231</v>
      </c>
      <c r="DO64" s="74" t="s">
        <v>231</v>
      </c>
      <c r="DP64" s="74" t="s">
        <v>231</v>
      </c>
      <c r="DQ64" s="74" t="s">
        <v>231</v>
      </c>
    </row>
    <row r="65" spans="1:121" ht="18" customHeight="1" x14ac:dyDescent="0.3">
      <c r="A65" s="124"/>
      <c r="B65" s="124"/>
      <c r="C65" s="106" t="str">
        <f>C64</f>
        <v>Original</v>
      </c>
      <c r="D65" s="109"/>
      <c r="E65" s="125"/>
      <c r="F65" s="109"/>
      <c r="G65" s="127"/>
      <c r="H65" s="129"/>
      <c r="I65" s="110"/>
      <c r="J65" s="128"/>
      <c r="K65" s="121"/>
      <c r="L65" s="131"/>
      <c r="M65" s="133"/>
      <c r="N65" s="121"/>
      <c r="O65" s="134"/>
      <c r="P65" s="117"/>
      <c r="Q65" s="103"/>
      <c r="R65" s="119"/>
      <c r="S65" s="66" t="s">
        <v>322</v>
      </c>
      <c r="T65" s="90" t="s">
        <v>227</v>
      </c>
      <c r="U65" s="92" t="s">
        <v>667</v>
      </c>
      <c r="V65" s="121"/>
      <c r="W65" s="93" t="s">
        <v>318</v>
      </c>
      <c r="X65" s="122"/>
      <c r="Y65" s="94" t="s">
        <v>668</v>
      </c>
      <c r="Z65" s="110"/>
      <c r="AA65" s="95" t="s">
        <v>669</v>
      </c>
      <c r="AB65" s="106"/>
      <c r="AC65" s="113"/>
      <c r="AD65" s="68">
        <v>249</v>
      </c>
      <c r="AE65" s="109"/>
      <c r="AF65" s="81">
        <v>25</v>
      </c>
      <c r="AG65" s="96">
        <v>18.100000000000001</v>
      </c>
      <c r="AH65" s="68">
        <v>31.9</v>
      </c>
      <c r="AI65" s="68" t="s">
        <v>670</v>
      </c>
      <c r="AJ65" s="68" t="s">
        <v>670</v>
      </c>
      <c r="AK65" s="68" t="s">
        <v>670</v>
      </c>
      <c r="AL65" s="68" t="s">
        <v>670</v>
      </c>
      <c r="AM65" s="115"/>
      <c r="AN65" s="72">
        <v>249</v>
      </c>
      <c r="AO65" s="106"/>
      <c r="AP65" s="68">
        <v>4.9000000000000004</v>
      </c>
      <c r="AQ65" s="82">
        <v>4.2</v>
      </c>
      <c r="AR65" s="68">
        <v>5.7</v>
      </c>
      <c r="AS65" s="68" t="s">
        <v>227</v>
      </c>
      <c r="AT65" s="68" t="s">
        <v>227</v>
      </c>
      <c r="AU65" s="68" t="s">
        <v>227</v>
      </c>
      <c r="AV65" s="68" t="s">
        <v>227</v>
      </c>
      <c r="AW65" s="68" t="s">
        <v>227</v>
      </c>
      <c r="AX65" s="68" t="s">
        <v>227</v>
      </c>
      <c r="AY65" s="68" t="s">
        <v>227</v>
      </c>
      <c r="AZ65" s="84" t="s">
        <v>227</v>
      </c>
      <c r="BA65" s="68" t="s">
        <v>227</v>
      </c>
      <c r="BB65" s="68" t="s">
        <v>227</v>
      </c>
      <c r="BC65" s="68" t="s">
        <v>227</v>
      </c>
      <c r="BD65" s="79" t="s">
        <v>227</v>
      </c>
      <c r="BE65" s="72" t="s">
        <v>227</v>
      </c>
      <c r="BF65" s="97" t="s">
        <v>227</v>
      </c>
      <c r="BG65" s="81" t="s">
        <v>227</v>
      </c>
      <c r="BH65" s="108"/>
      <c r="BI65" s="108"/>
      <c r="BJ65" s="103"/>
      <c r="BK65" s="103"/>
      <c r="BL65" s="103"/>
      <c r="BM65" s="103"/>
      <c r="BN65" s="103"/>
      <c r="BO65" s="103"/>
      <c r="BP65" s="103"/>
      <c r="BQ65" s="103"/>
      <c r="BR65" s="102"/>
      <c r="BS65" s="102"/>
      <c r="BT65" s="102"/>
      <c r="BU65" s="102"/>
      <c r="BV65" s="102"/>
      <c r="BW65" s="102"/>
      <c r="BX65" s="102"/>
      <c r="BY65" s="102"/>
      <c r="BZ65" s="102"/>
      <c r="CA65" s="102"/>
      <c r="CB65" s="102"/>
      <c r="CC65" s="103"/>
      <c r="CD65" s="103"/>
      <c r="CE65" s="103"/>
      <c r="CF65" s="103"/>
      <c r="CG65" s="103"/>
      <c r="CH65" s="104"/>
      <c r="CI65" s="104"/>
      <c r="CJ65" s="104"/>
      <c r="CK65" s="104"/>
      <c r="CL65" s="104"/>
      <c r="CM65" s="74" t="s">
        <v>231</v>
      </c>
      <c r="CN65" s="74" t="s">
        <v>231</v>
      </c>
      <c r="CO65" s="74" t="s">
        <v>231</v>
      </c>
      <c r="CP65" s="74" t="s">
        <v>231</v>
      </c>
      <c r="CQ65" s="74" t="s">
        <v>231</v>
      </c>
      <c r="CR65" s="104"/>
      <c r="CS65" s="74" t="s">
        <v>231</v>
      </c>
      <c r="CT65" s="104"/>
      <c r="CU65" s="74" t="s">
        <v>231</v>
      </c>
      <c r="CV65" s="74" t="s">
        <v>231</v>
      </c>
      <c r="CW65" s="74" t="s">
        <v>231</v>
      </c>
      <c r="CX65" s="74" t="s">
        <v>231</v>
      </c>
      <c r="CY65" s="74" t="s">
        <v>231</v>
      </c>
      <c r="CZ65" s="74" t="s">
        <v>231</v>
      </c>
      <c r="DA65" s="74" t="s">
        <v>231</v>
      </c>
      <c r="DB65" s="74" t="s">
        <v>231</v>
      </c>
      <c r="DC65" s="74" t="s">
        <v>231</v>
      </c>
      <c r="DD65" s="74" t="s">
        <v>231</v>
      </c>
      <c r="DE65" s="74" t="s">
        <v>231</v>
      </c>
      <c r="DF65" s="74" t="s">
        <v>231</v>
      </c>
      <c r="DG65" s="74" t="s">
        <v>231</v>
      </c>
      <c r="DH65" s="74" t="s">
        <v>231</v>
      </c>
      <c r="DI65" s="74" t="s">
        <v>231</v>
      </c>
      <c r="DJ65" s="74" t="s">
        <v>231</v>
      </c>
      <c r="DK65" s="74" t="s">
        <v>231</v>
      </c>
      <c r="DL65" s="74" t="s">
        <v>231</v>
      </c>
      <c r="DM65" s="74" t="s">
        <v>231</v>
      </c>
      <c r="DN65" s="74" t="s">
        <v>231</v>
      </c>
      <c r="DO65" s="74" t="s">
        <v>231</v>
      </c>
      <c r="DP65" s="74" t="s">
        <v>231</v>
      </c>
      <c r="DQ65" s="74" t="s">
        <v>231</v>
      </c>
    </row>
  </sheetData>
  <mergeCells count="1771">
    <mergeCell ref="D42:D43"/>
    <mergeCell ref="D44:D45"/>
    <mergeCell ref="D46:D47"/>
    <mergeCell ref="D48:D49"/>
    <mergeCell ref="D50:D51"/>
    <mergeCell ref="D52:D53"/>
    <mergeCell ref="D54:D55"/>
    <mergeCell ref="D56:D57"/>
    <mergeCell ref="D58:D59"/>
    <mergeCell ref="D60:D61"/>
    <mergeCell ref="D62:D63"/>
    <mergeCell ref="D64:D65"/>
    <mergeCell ref="D8:D9"/>
    <mergeCell ref="D10:D11"/>
    <mergeCell ref="D12:D13"/>
    <mergeCell ref="D14:D15"/>
    <mergeCell ref="D16:D17"/>
    <mergeCell ref="D18:D19"/>
    <mergeCell ref="D20:D21"/>
    <mergeCell ref="D22:D23"/>
    <mergeCell ref="D24:D25"/>
    <mergeCell ref="D26:D27"/>
    <mergeCell ref="D28:D29"/>
    <mergeCell ref="D30:D31"/>
    <mergeCell ref="D32:D33"/>
    <mergeCell ref="D34:D35"/>
    <mergeCell ref="D36:D37"/>
    <mergeCell ref="D38:D39"/>
    <mergeCell ref="D40:D41"/>
    <mergeCell ref="AB6:AB7"/>
    <mergeCell ref="AC6:AC7"/>
    <mergeCell ref="AE6:AE7"/>
    <mergeCell ref="AM6:AM7"/>
    <mergeCell ref="AO6:AO7"/>
    <mergeCell ref="Q6:Q7"/>
    <mergeCell ref="R6:R7"/>
    <mergeCell ref="V6:V7"/>
    <mergeCell ref="X6:X7"/>
    <mergeCell ref="Z6:Z7"/>
    <mergeCell ref="BN2:BN3"/>
    <mergeCell ref="A6:A7"/>
    <mergeCell ref="B6:B7"/>
    <mergeCell ref="C6:C7"/>
    <mergeCell ref="E6:E7"/>
    <mergeCell ref="F6:F7"/>
    <mergeCell ref="G6:G7"/>
    <mergeCell ref="H6:H7"/>
    <mergeCell ref="I6:I7"/>
    <mergeCell ref="J6:J7"/>
    <mergeCell ref="K6:K7"/>
    <mergeCell ref="L6:L7"/>
    <mergeCell ref="M6:M7"/>
    <mergeCell ref="N6:N7"/>
    <mergeCell ref="O6:O7"/>
    <mergeCell ref="P6:P7"/>
    <mergeCell ref="D6:D7"/>
    <mergeCell ref="BX6:BX7"/>
    <mergeCell ref="CB6:CB7"/>
    <mergeCell ref="BY6:BY7"/>
    <mergeCell ref="BZ6:BZ7"/>
    <mergeCell ref="CA6:CA7"/>
    <mergeCell ref="BY8:BY9"/>
    <mergeCell ref="BZ8:BZ9"/>
    <mergeCell ref="CA8:CA9"/>
    <mergeCell ref="BM6:BM7"/>
    <mergeCell ref="BN6:BN7"/>
    <mergeCell ref="BR6:BR7"/>
    <mergeCell ref="BS6:BS7"/>
    <mergeCell ref="BT6:BT7"/>
    <mergeCell ref="BH6:BH7"/>
    <mergeCell ref="BI6:BI7"/>
    <mergeCell ref="BJ6:BJ7"/>
    <mergeCell ref="BK6:BK7"/>
    <mergeCell ref="BL6:BL7"/>
    <mergeCell ref="BU8:BU9"/>
    <mergeCell ref="BV8:BV9"/>
    <mergeCell ref="BW8:BW9"/>
    <mergeCell ref="BX8:BX9"/>
    <mergeCell ref="BL8:BL9"/>
    <mergeCell ref="BM8:BM9"/>
    <mergeCell ref="BN8:BN9"/>
    <mergeCell ref="BR8:BR9"/>
    <mergeCell ref="BS8:BS9"/>
    <mergeCell ref="R8:R9"/>
    <mergeCell ref="V8:V9"/>
    <mergeCell ref="X8:X9"/>
    <mergeCell ref="CR6:CR7"/>
    <mergeCell ref="CT6:CT7"/>
    <mergeCell ref="A8:A9"/>
    <mergeCell ref="B8:B9"/>
    <mergeCell ref="C8:C9"/>
    <mergeCell ref="E8:E9"/>
    <mergeCell ref="F8:F9"/>
    <mergeCell ref="G8:G9"/>
    <mergeCell ref="H8:H9"/>
    <mergeCell ref="I8:I9"/>
    <mergeCell ref="J8:J9"/>
    <mergeCell ref="K8:K9"/>
    <mergeCell ref="L8:L9"/>
    <mergeCell ref="M8:M9"/>
    <mergeCell ref="N8:N9"/>
    <mergeCell ref="O8:O9"/>
    <mergeCell ref="CH6:CH7"/>
    <mergeCell ref="CI6:CI7"/>
    <mergeCell ref="CJ6:CJ7"/>
    <mergeCell ref="CK6:CK7"/>
    <mergeCell ref="CL6:CL7"/>
    <mergeCell ref="CC6:CC7"/>
    <mergeCell ref="CD6:CD7"/>
    <mergeCell ref="CE6:CE7"/>
    <mergeCell ref="CF6:CF7"/>
    <mergeCell ref="CG6:CG7"/>
    <mergeCell ref="BU6:BU7"/>
    <mergeCell ref="BV6:BV7"/>
    <mergeCell ref="BW6:BW7"/>
    <mergeCell ref="AO8:AO9"/>
    <mergeCell ref="BH8:BH9"/>
    <mergeCell ref="BI8:BI9"/>
    <mergeCell ref="BJ8:BJ9"/>
    <mergeCell ref="BK8:BK9"/>
    <mergeCell ref="Z8:Z9"/>
    <mergeCell ref="AB8:AB9"/>
    <mergeCell ref="AC8:AC9"/>
    <mergeCell ref="AE8:AE9"/>
    <mergeCell ref="AM8:AM9"/>
    <mergeCell ref="O10:O11"/>
    <mergeCell ref="P10:P11"/>
    <mergeCell ref="Q10:Q11"/>
    <mergeCell ref="R10:R11"/>
    <mergeCell ref="V10:V11"/>
    <mergeCell ref="CL8:CL9"/>
    <mergeCell ref="CR8:CR9"/>
    <mergeCell ref="AM10:AM11"/>
    <mergeCell ref="AO10:AO11"/>
    <mergeCell ref="BH10:BH11"/>
    <mergeCell ref="BI10:BI11"/>
    <mergeCell ref="BJ10:BJ11"/>
    <mergeCell ref="X10:X11"/>
    <mergeCell ref="Z10:Z11"/>
    <mergeCell ref="AB10:AB11"/>
    <mergeCell ref="AC10:AC11"/>
    <mergeCell ref="AE10:AE11"/>
    <mergeCell ref="CK10:CK11"/>
    <mergeCell ref="CL10:CL11"/>
    <mergeCell ref="CR10:CR11"/>
    <mergeCell ref="P8:P9"/>
    <mergeCell ref="Q8:Q9"/>
    <mergeCell ref="CT8:CT9"/>
    <mergeCell ref="A10:A11"/>
    <mergeCell ref="B10:B11"/>
    <mergeCell ref="C10:C11"/>
    <mergeCell ref="E10:E11"/>
    <mergeCell ref="F10:F11"/>
    <mergeCell ref="G10:G11"/>
    <mergeCell ref="H10:H11"/>
    <mergeCell ref="I10:I11"/>
    <mergeCell ref="J10:J11"/>
    <mergeCell ref="K10:K11"/>
    <mergeCell ref="L10:L11"/>
    <mergeCell ref="M10:M11"/>
    <mergeCell ref="N10:N11"/>
    <mergeCell ref="CG8:CG9"/>
    <mergeCell ref="CH8:CH9"/>
    <mergeCell ref="CI8:CI9"/>
    <mergeCell ref="CJ8:CJ9"/>
    <mergeCell ref="CK8:CK9"/>
    <mergeCell ref="CB8:CB9"/>
    <mergeCell ref="CC8:CC9"/>
    <mergeCell ref="CD8:CD9"/>
    <mergeCell ref="CE8:CE9"/>
    <mergeCell ref="CF8:CF9"/>
    <mergeCell ref="BT8:BT9"/>
    <mergeCell ref="BV10:BV11"/>
    <mergeCell ref="BW10:BW11"/>
    <mergeCell ref="BK10:BK11"/>
    <mergeCell ref="BL10:BL11"/>
    <mergeCell ref="BM10:BM11"/>
    <mergeCell ref="BN10:BN11"/>
    <mergeCell ref="BR10:BR11"/>
    <mergeCell ref="CT10:CT11"/>
    <mergeCell ref="A12:A13"/>
    <mergeCell ref="B12:B13"/>
    <mergeCell ref="C12:C13"/>
    <mergeCell ref="E12:E13"/>
    <mergeCell ref="F12:F13"/>
    <mergeCell ref="G12:G13"/>
    <mergeCell ref="H12:H13"/>
    <mergeCell ref="I12:I13"/>
    <mergeCell ref="J12:J13"/>
    <mergeCell ref="K12:K13"/>
    <mergeCell ref="L12:L13"/>
    <mergeCell ref="M12:M13"/>
    <mergeCell ref="CF10:CF11"/>
    <mergeCell ref="CG10:CG11"/>
    <mergeCell ref="CH10:CH11"/>
    <mergeCell ref="CI10:CI11"/>
    <mergeCell ref="CJ10:CJ11"/>
    <mergeCell ref="BX10:BX11"/>
    <mergeCell ref="CB10:CB11"/>
    <mergeCell ref="CC10:CC11"/>
    <mergeCell ref="CD10:CD11"/>
    <mergeCell ref="CE10:CE11"/>
    <mergeCell ref="BY10:BY11"/>
    <mergeCell ref="BZ10:BZ11"/>
    <mergeCell ref="CA10:CA11"/>
    <mergeCell ref="BS10:BS11"/>
    <mergeCell ref="BT10:BT11"/>
    <mergeCell ref="BU10:BU11"/>
    <mergeCell ref="BV12:BV13"/>
    <mergeCell ref="BJ12:BJ13"/>
    <mergeCell ref="BK12:BK13"/>
    <mergeCell ref="BL12:BL13"/>
    <mergeCell ref="BM12:BM13"/>
    <mergeCell ref="BN12:BN13"/>
    <mergeCell ref="AE12:AE13"/>
    <mergeCell ref="AM12:AM13"/>
    <mergeCell ref="AO12:AO13"/>
    <mergeCell ref="BH12:BH13"/>
    <mergeCell ref="BI12:BI13"/>
    <mergeCell ref="V12:V13"/>
    <mergeCell ref="X12:X13"/>
    <mergeCell ref="Z12:Z13"/>
    <mergeCell ref="AB12:AB13"/>
    <mergeCell ref="AC12:AC13"/>
    <mergeCell ref="N12:N13"/>
    <mergeCell ref="O12:O13"/>
    <mergeCell ref="P12:P13"/>
    <mergeCell ref="Q12:Q13"/>
    <mergeCell ref="R12:R13"/>
    <mergeCell ref="G14:G15"/>
    <mergeCell ref="H14:H15"/>
    <mergeCell ref="I14:I15"/>
    <mergeCell ref="J14:J15"/>
    <mergeCell ref="K14:K15"/>
    <mergeCell ref="A14:A15"/>
    <mergeCell ref="B14:B15"/>
    <mergeCell ref="C14:C15"/>
    <mergeCell ref="E14:E15"/>
    <mergeCell ref="F14:F15"/>
    <mergeCell ref="CJ12:CJ13"/>
    <mergeCell ref="CK12:CK13"/>
    <mergeCell ref="CL12:CL13"/>
    <mergeCell ref="CR12:CR13"/>
    <mergeCell ref="CT12:CT13"/>
    <mergeCell ref="CE12:CE13"/>
    <mergeCell ref="CF12:CF13"/>
    <mergeCell ref="CG12:CG13"/>
    <mergeCell ref="CH12:CH13"/>
    <mergeCell ref="CI12:CI13"/>
    <mergeCell ref="BW12:BW13"/>
    <mergeCell ref="BX12:BX13"/>
    <mergeCell ref="CB12:CB13"/>
    <mergeCell ref="CC12:CC13"/>
    <mergeCell ref="CD12:CD13"/>
    <mergeCell ref="BY12:BY13"/>
    <mergeCell ref="BZ12:BZ13"/>
    <mergeCell ref="CA12:CA13"/>
    <mergeCell ref="BR12:BR13"/>
    <mergeCell ref="BS12:BS13"/>
    <mergeCell ref="BT12:BT13"/>
    <mergeCell ref="BU12:BU13"/>
    <mergeCell ref="BH14:BH15"/>
    <mergeCell ref="BI14:BI15"/>
    <mergeCell ref="BJ14:BJ15"/>
    <mergeCell ref="BK14:BK15"/>
    <mergeCell ref="BL14:BL15"/>
    <mergeCell ref="AB14:AB15"/>
    <mergeCell ref="AC14:AC15"/>
    <mergeCell ref="AE14:AE15"/>
    <mergeCell ref="AM14:AM15"/>
    <mergeCell ref="AO14:AO15"/>
    <mergeCell ref="Q14:Q15"/>
    <mergeCell ref="R14:R15"/>
    <mergeCell ref="V14:V15"/>
    <mergeCell ref="X14:X15"/>
    <mergeCell ref="Z14:Z15"/>
    <mergeCell ref="L14:L15"/>
    <mergeCell ref="M14:M15"/>
    <mergeCell ref="N14:N15"/>
    <mergeCell ref="O14:O15"/>
    <mergeCell ref="P14:P15"/>
    <mergeCell ref="CD14:CD15"/>
    <mergeCell ref="CE14:CE15"/>
    <mergeCell ref="CF14:CF15"/>
    <mergeCell ref="CG14:CG15"/>
    <mergeCell ref="BU14:BU15"/>
    <mergeCell ref="BV14:BV15"/>
    <mergeCell ref="BW14:BW15"/>
    <mergeCell ref="BX14:BX15"/>
    <mergeCell ref="CB14:CB15"/>
    <mergeCell ref="BY14:BY15"/>
    <mergeCell ref="BZ14:BZ15"/>
    <mergeCell ref="CA14:CA15"/>
    <mergeCell ref="BM14:BM15"/>
    <mergeCell ref="BN14:BN15"/>
    <mergeCell ref="BR14:BR15"/>
    <mergeCell ref="BS14:BS15"/>
    <mergeCell ref="BT14:BT15"/>
    <mergeCell ref="Z16:Z17"/>
    <mergeCell ref="AB16:AB17"/>
    <mergeCell ref="AC16:AC17"/>
    <mergeCell ref="AE16:AE17"/>
    <mergeCell ref="AM16:AM17"/>
    <mergeCell ref="P16:P17"/>
    <mergeCell ref="Q16:Q17"/>
    <mergeCell ref="R16:R17"/>
    <mergeCell ref="V16:V17"/>
    <mergeCell ref="X16:X17"/>
    <mergeCell ref="CR14:CR15"/>
    <mergeCell ref="CT14:CT15"/>
    <mergeCell ref="A16:A17"/>
    <mergeCell ref="B16:B17"/>
    <mergeCell ref="C16:C17"/>
    <mergeCell ref="E16:E17"/>
    <mergeCell ref="F16:F17"/>
    <mergeCell ref="G16:G17"/>
    <mergeCell ref="H16:H17"/>
    <mergeCell ref="I16:I17"/>
    <mergeCell ref="J16:J17"/>
    <mergeCell ref="K16:K17"/>
    <mergeCell ref="L16:L17"/>
    <mergeCell ref="M16:M17"/>
    <mergeCell ref="N16:N17"/>
    <mergeCell ref="O16:O17"/>
    <mergeCell ref="CH14:CH15"/>
    <mergeCell ref="CI14:CI15"/>
    <mergeCell ref="CJ14:CJ15"/>
    <mergeCell ref="CK14:CK15"/>
    <mergeCell ref="CL14:CL15"/>
    <mergeCell ref="CC14:CC15"/>
    <mergeCell ref="BU16:BU17"/>
    <mergeCell ref="BV16:BV17"/>
    <mergeCell ref="BW16:BW17"/>
    <mergeCell ref="BX16:BX17"/>
    <mergeCell ref="BL16:BL17"/>
    <mergeCell ref="BM16:BM17"/>
    <mergeCell ref="BN16:BN17"/>
    <mergeCell ref="BR16:BR17"/>
    <mergeCell ref="BS16:BS17"/>
    <mergeCell ref="BO16:BO17"/>
    <mergeCell ref="BP16:BP17"/>
    <mergeCell ref="BQ16:BQ17"/>
    <mergeCell ref="AO16:AO17"/>
    <mergeCell ref="BH16:BH17"/>
    <mergeCell ref="BI16:BI17"/>
    <mergeCell ref="BJ16:BJ17"/>
    <mergeCell ref="BK16:BK17"/>
    <mergeCell ref="O18:O19"/>
    <mergeCell ref="P18:P19"/>
    <mergeCell ref="Q18:Q19"/>
    <mergeCell ref="R18:R19"/>
    <mergeCell ref="V18:V19"/>
    <mergeCell ref="CL16:CL17"/>
    <mergeCell ref="CR16:CR17"/>
    <mergeCell ref="CT16:CT17"/>
    <mergeCell ref="A18:A19"/>
    <mergeCell ref="B18:B19"/>
    <mergeCell ref="C18:C19"/>
    <mergeCell ref="E18:E19"/>
    <mergeCell ref="F18:F19"/>
    <mergeCell ref="G18:G19"/>
    <mergeCell ref="H18:H19"/>
    <mergeCell ref="I18:I19"/>
    <mergeCell ref="J18:J19"/>
    <mergeCell ref="K18:K19"/>
    <mergeCell ref="L18:L19"/>
    <mergeCell ref="M18:M19"/>
    <mergeCell ref="N18:N19"/>
    <mergeCell ref="CG16:CG17"/>
    <mergeCell ref="CH16:CH17"/>
    <mergeCell ref="CI16:CI17"/>
    <mergeCell ref="CJ16:CJ17"/>
    <mergeCell ref="CK16:CK17"/>
    <mergeCell ref="CB16:CB17"/>
    <mergeCell ref="CC16:CC17"/>
    <mergeCell ref="CD16:CD17"/>
    <mergeCell ref="CE16:CE17"/>
    <mergeCell ref="CF16:CF17"/>
    <mergeCell ref="BT16:BT17"/>
    <mergeCell ref="BL18:BL19"/>
    <mergeCell ref="BM18:BM19"/>
    <mergeCell ref="BN18:BN19"/>
    <mergeCell ref="BR18:BR19"/>
    <mergeCell ref="BO18:BO19"/>
    <mergeCell ref="BP18:BP19"/>
    <mergeCell ref="BQ18:BQ19"/>
    <mergeCell ref="AM18:AM19"/>
    <mergeCell ref="AO18:AO19"/>
    <mergeCell ref="BH18:BH19"/>
    <mergeCell ref="BI18:BI19"/>
    <mergeCell ref="BJ18:BJ19"/>
    <mergeCell ref="X18:X19"/>
    <mergeCell ref="Z18:Z19"/>
    <mergeCell ref="AB18:AB19"/>
    <mergeCell ref="AC18:AC19"/>
    <mergeCell ref="AE18:AE19"/>
    <mergeCell ref="CK18:CK19"/>
    <mergeCell ref="CL18:CL19"/>
    <mergeCell ref="CR18:CR19"/>
    <mergeCell ref="CT18:CT19"/>
    <mergeCell ref="A20:A21"/>
    <mergeCell ref="B20:B21"/>
    <mergeCell ref="C20:C21"/>
    <mergeCell ref="E20:E21"/>
    <mergeCell ref="F20:F21"/>
    <mergeCell ref="G20:G21"/>
    <mergeCell ref="H20:H21"/>
    <mergeCell ref="I20:I21"/>
    <mergeCell ref="J20:J21"/>
    <mergeCell ref="K20:K21"/>
    <mergeCell ref="L20:L21"/>
    <mergeCell ref="M20:M21"/>
    <mergeCell ref="CF18:CF19"/>
    <mergeCell ref="CG18:CG19"/>
    <mergeCell ref="CH18:CH19"/>
    <mergeCell ref="CI18:CI19"/>
    <mergeCell ref="CJ18:CJ19"/>
    <mergeCell ref="BX18:BX19"/>
    <mergeCell ref="CB18:CB19"/>
    <mergeCell ref="CC18:CC19"/>
    <mergeCell ref="CD18:CD19"/>
    <mergeCell ref="CE18:CE19"/>
    <mergeCell ref="BS18:BS19"/>
    <mergeCell ref="BT18:BT19"/>
    <mergeCell ref="BU18:BU19"/>
    <mergeCell ref="BV18:BV19"/>
    <mergeCell ref="BW18:BW19"/>
    <mergeCell ref="BK18:BK19"/>
    <mergeCell ref="BV20:BV21"/>
    <mergeCell ref="BJ20:BJ21"/>
    <mergeCell ref="BK20:BK21"/>
    <mergeCell ref="BL20:BL21"/>
    <mergeCell ref="BM20:BM21"/>
    <mergeCell ref="BN20:BN21"/>
    <mergeCell ref="AE20:AE21"/>
    <mergeCell ref="AM20:AM21"/>
    <mergeCell ref="AO20:AO21"/>
    <mergeCell ref="BH20:BH21"/>
    <mergeCell ref="BI20:BI21"/>
    <mergeCell ref="V20:V21"/>
    <mergeCell ref="X20:X21"/>
    <mergeCell ref="Z20:Z21"/>
    <mergeCell ref="AB20:AB21"/>
    <mergeCell ref="AC20:AC21"/>
    <mergeCell ref="N20:N21"/>
    <mergeCell ref="O20:O21"/>
    <mergeCell ref="P20:P21"/>
    <mergeCell ref="Q20:Q21"/>
    <mergeCell ref="R20:R21"/>
    <mergeCell ref="BO20:BO21"/>
    <mergeCell ref="BP20:BP21"/>
    <mergeCell ref="BQ20:BQ21"/>
    <mergeCell ref="G22:G23"/>
    <mergeCell ref="H22:H23"/>
    <mergeCell ref="I22:I23"/>
    <mergeCell ref="J22:J23"/>
    <mergeCell ref="K22:K23"/>
    <mergeCell ref="A22:A23"/>
    <mergeCell ref="B22:B23"/>
    <mergeCell ref="C22:C23"/>
    <mergeCell ref="E22:E23"/>
    <mergeCell ref="F22:F23"/>
    <mergeCell ref="CJ20:CJ21"/>
    <mergeCell ref="CK20:CK21"/>
    <mergeCell ref="CL20:CL21"/>
    <mergeCell ref="CR20:CR21"/>
    <mergeCell ref="CT20:CT21"/>
    <mergeCell ref="CE20:CE21"/>
    <mergeCell ref="CF20:CF21"/>
    <mergeCell ref="CG20:CG21"/>
    <mergeCell ref="CH20:CH21"/>
    <mergeCell ref="CI20:CI21"/>
    <mergeCell ref="BW20:BW21"/>
    <mergeCell ref="BX20:BX21"/>
    <mergeCell ref="CB20:CB21"/>
    <mergeCell ref="CC20:CC21"/>
    <mergeCell ref="CD20:CD21"/>
    <mergeCell ref="BY20:BY21"/>
    <mergeCell ref="BZ20:BZ21"/>
    <mergeCell ref="CA20:CA21"/>
    <mergeCell ref="BR20:BR21"/>
    <mergeCell ref="BS20:BS21"/>
    <mergeCell ref="BT20:BT21"/>
    <mergeCell ref="BU20:BU21"/>
    <mergeCell ref="BH22:BH23"/>
    <mergeCell ref="BI22:BI23"/>
    <mergeCell ref="BJ22:BJ23"/>
    <mergeCell ref="BK22:BK23"/>
    <mergeCell ref="BL22:BL23"/>
    <mergeCell ref="AB22:AB23"/>
    <mergeCell ref="AC22:AC23"/>
    <mergeCell ref="AE22:AE23"/>
    <mergeCell ref="AM22:AM23"/>
    <mergeCell ref="AO22:AO23"/>
    <mergeCell ref="Q22:Q23"/>
    <mergeCell ref="R22:R23"/>
    <mergeCell ref="V22:V23"/>
    <mergeCell ref="X22:X23"/>
    <mergeCell ref="Z22:Z23"/>
    <mergeCell ref="L22:L23"/>
    <mergeCell ref="M22:M23"/>
    <mergeCell ref="N22:N23"/>
    <mergeCell ref="O22:O23"/>
    <mergeCell ref="P22:P23"/>
    <mergeCell ref="CD22:CD23"/>
    <mergeCell ref="CE22:CE23"/>
    <mergeCell ref="CF22:CF23"/>
    <mergeCell ref="CG22:CG23"/>
    <mergeCell ref="BU22:BU23"/>
    <mergeCell ref="BV22:BV23"/>
    <mergeCell ref="BW22:BW23"/>
    <mergeCell ref="BX22:BX23"/>
    <mergeCell ref="CB22:CB23"/>
    <mergeCell ref="BY22:BY23"/>
    <mergeCell ref="BZ22:BZ23"/>
    <mergeCell ref="CA22:CA23"/>
    <mergeCell ref="BM22:BM23"/>
    <mergeCell ref="BN22:BN23"/>
    <mergeCell ref="BR22:BR23"/>
    <mergeCell ref="BS22:BS23"/>
    <mergeCell ref="BT22:BT23"/>
    <mergeCell ref="BO22:BO23"/>
    <mergeCell ref="BP22:BP23"/>
    <mergeCell ref="BQ22:BQ23"/>
    <mergeCell ref="Z24:Z25"/>
    <mergeCell ref="AB24:AB25"/>
    <mergeCell ref="AC24:AC25"/>
    <mergeCell ref="AE24:AE25"/>
    <mergeCell ref="AM24:AM25"/>
    <mergeCell ref="P24:P25"/>
    <mergeCell ref="Q24:Q25"/>
    <mergeCell ref="R24:R25"/>
    <mergeCell ref="V24:V25"/>
    <mergeCell ref="X24:X25"/>
    <mergeCell ref="CR22:CR23"/>
    <mergeCell ref="CT22:CT23"/>
    <mergeCell ref="A24:A25"/>
    <mergeCell ref="B24:B25"/>
    <mergeCell ref="C24:C25"/>
    <mergeCell ref="E24:E25"/>
    <mergeCell ref="F24:F25"/>
    <mergeCell ref="G24:G25"/>
    <mergeCell ref="H24:H25"/>
    <mergeCell ref="I24:I25"/>
    <mergeCell ref="J24:J25"/>
    <mergeCell ref="K24:K25"/>
    <mergeCell ref="L24:L25"/>
    <mergeCell ref="M24:M25"/>
    <mergeCell ref="N24:N25"/>
    <mergeCell ref="O24:O25"/>
    <mergeCell ref="CH22:CH23"/>
    <mergeCell ref="CI22:CI23"/>
    <mergeCell ref="CJ22:CJ23"/>
    <mergeCell ref="CK22:CK23"/>
    <mergeCell ref="CL22:CL23"/>
    <mergeCell ref="CC22:CC23"/>
    <mergeCell ref="BU24:BU25"/>
    <mergeCell ref="BV24:BV25"/>
    <mergeCell ref="BW24:BW25"/>
    <mergeCell ref="BX24:BX25"/>
    <mergeCell ref="BL24:BL25"/>
    <mergeCell ref="BM24:BM25"/>
    <mergeCell ref="BN24:BN25"/>
    <mergeCell ref="BR24:BR25"/>
    <mergeCell ref="BS24:BS25"/>
    <mergeCell ref="BO24:BO25"/>
    <mergeCell ref="BP24:BP25"/>
    <mergeCell ref="BQ24:BQ25"/>
    <mergeCell ref="AO24:AO25"/>
    <mergeCell ref="BH24:BH25"/>
    <mergeCell ref="BI24:BI25"/>
    <mergeCell ref="BJ24:BJ25"/>
    <mergeCell ref="BK24:BK25"/>
    <mergeCell ref="O26:O27"/>
    <mergeCell ref="P26:P27"/>
    <mergeCell ref="Q26:Q27"/>
    <mergeCell ref="R26:R27"/>
    <mergeCell ref="V26:V27"/>
    <mergeCell ref="CL24:CL25"/>
    <mergeCell ref="CR24:CR25"/>
    <mergeCell ref="CT24:CT25"/>
    <mergeCell ref="A26:A27"/>
    <mergeCell ref="B26:B27"/>
    <mergeCell ref="C26:C27"/>
    <mergeCell ref="E26:E27"/>
    <mergeCell ref="F26:F27"/>
    <mergeCell ref="G26:G27"/>
    <mergeCell ref="H26:H27"/>
    <mergeCell ref="I26:I27"/>
    <mergeCell ref="J26:J27"/>
    <mergeCell ref="K26:K27"/>
    <mergeCell ref="L26:L27"/>
    <mergeCell ref="M26:M27"/>
    <mergeCell ref="N26:N27"/>
    <mergeCell ref="CG24:CG25"/>
    <mergeCell ref="CH24:CH25"/>
    <mergeCell ref="CI24:CI25"/>
    <mergeCell ref="CJ24:CJ25"/>
    <mergeCell ref="CK24:CK25"/>
    <mergeCell ref="CB24:CB25"/>
    <mergeCell ref="CC24:CC25"/>
    <mergeCell ref="CD24:CD25"/>
    <mergeCell ref="CE24:CE25"/>
    <mergeCell ref="CF24:CF25"/>
    <mergeCell ref="BT24:BT25"/>
    <mergeCell ref="BL26:BL27"/>
    <mergeCell ref="BM26:BM27"/>
    <mergeCell ref="BN26:BN27"/>
    <mergeCell ref="BR26:BR27"/>
    <mergeCell ref="BO26:BO27"/>
    <mergeCell ref="BP26:BP27"/>
    <mergeCell ref="BQ26:BQ27"/>
    <mergeCell ref="AM26:AM27"/>
    <mergeCell ref="AO26:AO27"/>
    <mergeCell ref="BH26:BH27"/>
    <mergeCell ref="BI26:BI27"/>
    <mergeCell ref="BJ26:BJ27"/>
    <mergeCell ref="X26:X27"/>
    <mergeCell ref="Z26:Z27"/>
    <mergeCell ref="AB26:AB27"/>
    <mergeCell ref="AC26:AC27"/>
    <mergeCell ref="AE26:AE27"/>
    <mergeCell ref="CK26:CK27"/>
    <mergeCell ref="CL26:CL27"/>
    <mergeCell ref="CR26:CR27"/>
    <mergeCell ref="CT26:CT27"/>
    <mergeCell ref="A28:A29"/>
    <mergeCell ref="B28:B29"/>
    <mergeCell ref="C28:C29"/>
    <mergeCell ref="E28:E29"/>
    <mergeCell ref="F28:F29"/>
    <mergeCell ref="G28:G29"/>
    <mergeCell ref="H28:H29"/>
    <mergeCell ref="I28:I29"/>
    <mergeCell ref="J28:J29"/>
    <mergeCell ref="K28:K29"/>
    <mergeCell ref="L28:L29"/>
    <mergeCell ref="M28:M29"/>
    <mergeCell ref="CF26:CF27"/>
    <mergeCell ref="CG26:CG27"/>
    <mergeCell ref="CH26:CH27"/>
    <mergeCell ref="CI26:CI27"/>
    <mergeCell ref="CJ26:CJ27"/>
    <mergeCell ref="BX26:BX27"/>
    <mergeCell ref="CB26:CB27"/>
    <mergeCell ref="CC26:CC27"/>
    <mergeCell ref="CD26:CD27"/>
    <mergeCell ref="CE26:CE27"/>
    <mergeCell ref="BS26:BS27"/>
    <mergeCell ref="BT26:BT27"/>
    <mergeCell ref="BU26:BU27"/>
    <mergeCell ref="BV26:BV27"/>
    <mergeCell ref="BW26:BW27"/>
    <mergeCell ref="BK26:BK27"/>
    <mergeCell ref="BV28:BV29"/>
    <mergeCell ref="BJ28:BJ29"/>
    <mergeCell ref="BK28:BK29"/>
    <mergeCell ref="BL28:BL29"/>
    <mergeCell ref="BM28:BM29"/>
    <mergeCell ref="BN28:BN29"/>
    <mergeCell ref="AE28:AE29"/>
    <mergeCell ref="AM28:AM29"/>
    <mergeCell ref="AO28:AO29"/>
    <mergeCell ref="BH28:BH29"/>
    <mergeCell ref="BI28:BI29"/>
    <mergeCell ref="V28:V29"/>
    <mergeCell ref="X28:X29"/>
    <mergeCell ref="Z28:Z29"/>
    <mergeCell ref="AB28:AB29"/>
    <mergeCell ref="AC28:AC29"/>
    <mergeCell ref="N28:N29"/>
    <mergeCell ref="O28:O29"/>
    <mergeCell ref="P28:P29"/>
    <mergeCell ref="Q28:Q29"/>
    <mergeCell ref="R28:R29"/>
    <mergeCell ref="BO28:BO29"/>
    <mergeCell ref="BP28:BP29"/>
    <mergeCell ref="BQ28:BQ29"/>
    <mergeCell ref="G30:G31"/>
    <mergeCell ref="H30:H31"/>
    <mergeCell ref="I30:I31"/>
    <mergeCell ref="J30:J31"/>
    <mergeCell ref="K30:K31"/>
    <mergeCell ref="A30:A31"/>
    <mergeCell ref="B30:B31"/>
    <mergeCell ref="C30:C31"/>
    <mergeCell ref="E30:E31"/>
    <mergeCell ref="F30:F31"/>
    <mergeCell ref="CJ28:CJ29"/>
    <mergeCell ref="CK28:CK29"/>
    <mergeCell ref="CL28:CL29"/>
    <mergeCell ref="CR28:CR29"/>
    <mergeCell ref="CT28:CT29"/>
    <mergeCell ref="CE28:CE29"/>
    <mergeCell ref="CF28:CF29"/>
    <mergeCell ref="CG28:CG29"/>
    <mergeCell ref="CH28:CH29"/>
    <mergeCell ref="CI28:CI29"/>
    <mergeCell ref="BW28:BW29"/>
    <mergeCell ref="BX28:BX29"/>
    <mergeCell ref="CB28:CB29"/>
    <mergeCell ref="CC28:CC29"/>
    <mergeCell ref="CD28:CD29"/>
    <mergeCell ref="BY28:BY29"/>
    <mergeCell ref="BZ28:BZ29"/>
    <mergeCell ref="CA28:CA29"/>
    <mergeCell ref="BR28:BR29"/>
    <mergeCell ref="BS28:BS29"/>
    <mergeCell ref="BT28:BT29"/>
    <mergeCell ref="BU28:BU29"/>
    <mergeCell ref="BH30:BH31"/>
    <mergeCell ref="BI30:BI31"/>
    <mergeCell ref="BJ30:BJ31"/>
    <mergeCell ref="BK30:BK31"/>
    <mergeCell ref="BL30:BL31"/>
    <mergeCell ref="AB30:AB31"/>
    <mergeCell ref="AC30:AC31"/>
    <mergeCell ref="AE30:AE31"/>
    <mergeCell ref="AM30:AM31"/>
    <mergeCell ref="AO30:AO31"/>
    <mergeCell ref="Q30:Q31"/>
    <mergeCell ref="R30:R31"/>
    <mergeCell ref="V30:V31"/>
    <mergeCell ref="X30:X31"/>
    <mergeCell ref="Z30:Z31"/>
    <mergeCell ref="L30:L31"/>
    <mergeCell ref="M30:M31"/>
    <mergeCell ref="N30:N31"/>
    <mergeCell ref="O30:O31"/>
    <mergeCell ref="P30:P31"/>
    <mergeCell ref="CD30:CD31"/>
    <mergeCell ref="CE30:CE31"/>
    <mergeCell ref="CF30:CF31"/>
    <mergeCell ref="CG30:CG31"/>
    <mergeCell ref="BU30:BU31"/>
    <mergeCell ref="BV30:BV31"/>
    <mergeCell ref="BW30:BW31"/>
    <mergeCell ref="BX30:BX31"/>
    <mergeCell ref="CB30:CB31"/>
    <mergeCell ref="BY30:BY31"/>
    <mergeCell ref="BZ30:BZ31"/>
    <mergeCell ref="CA30:CA31"/>
    <mergeCell ref="BM30:BM31"/>
    <mergeCell ref="BN30:BN31"/>
    <mergeCell ref="BR30:BR31"/>
    <mergeCell ref="BS30:BS31"/>
    <mergeCell ref="BT30:BT31"/>
    <mergeCell ref="BO30:BO31"/>
    <mergeCell ref="BP30:BP31"/>
    <mergeCell ref="BQ30:BQ31"/>
    <mergeCell ref="Z32:Z33"/>
    <mergeCell ref="AB32:AB33"/>
    <mergeCell ref="AC32:AC33"/>
    <mergeCell ref="AE32:AE33"/>
    <mergeCell ref="AM32:AM33"/>
    <mergeCell ref="P32:P33"/>
    <mergeCell ref="Q32:Q33"/>
    <mergeCell ref="R32:R33"/>
    <mergeCell ref="V32:V33"/>
    <mergeCell ref="X32:X33"/>
    <mergeCell ref="CR30:CR31"/>
    <mergeCell ref="CT30:CT31"/>
    <mergeCell ref="A32:A33"/>
    <mergeCell ref="B32:B33"/>
    <mergeCell ref="C32:C33"/>
    <mergeCell ref="E32:E33"/>
    <mergeCell ref="F32:F33"/>
    <mergeCell ref="G32:G33"/>
    <mergeCell ref="H32:H33"/>
    <mergeCell ref="I32:I33"/>
    <mergeCell ref="J32:J33"/>
    <mergeCell ref="K32:K33"/>
    <mergeCell ref="L32:L33"/>
    <mergeCell ref="M32:M33"/>
    <mergeCell ref="N32:N33"/>
    <mergeCell ref="O32:O33"/>
    <mergeCell ref="CH30:CH31"/>
    <mergeCell ref="CI30:CI31"/>
    <mergeCell ref="CJ30:CJ31"/>
    <mergeCell ref="CK30:CK31"/>
    <mergeCell ref="CL30:CL31"/>
    <mergeCell ref="CC30:CC31"/>
    <mergeCell ref="BU32:BU33"/>
    <mergeCell ref="BV32:BV33"/>
    <mergeCell ref="BW32:BW33"/>
    <mergeCell ref="BX32:BX33"/>
    <mergeCell ref="BL32:BL33"/>
    <mergeCell ref="BM32:BM33"/>
    <mergeCell ref="BN32:BN33"/>
    <mergeCell ref="BR32:BR33"/>
    <mergeCell ref="BS32:BS33"/>
    <mergeCell ref="BO32:BO33"/>
    <mergeCell ref="BP32:BP33"/>
    <mergeCell ref="BQ32:BQ33"/>
    <mergeCell ref="AO32:AO33"/>
    <mergeCell ref="BH32:BH33"/>
    <mergeCell ref="BI32:BI33"/>
    <mergeCell ref="BJ32:BJ33"/>
    <mergeCell ref="BK32:BK33"/>
    <mergeCell ref="O34:O35"/>
    <mergeCell ref="P34:P35"/>
    <mergeCell ref="Q34:Q35"/>
    <mergeCell ref="R34:R35"/>
    <mergeCell ref="V34:V35"/>
    <mergeCell ref="CL32:CL33"/>
    <mergeCell ref="CR32:CR33"/>
    <mergeCell ref="CT32:CT33"/>
    <mergeCell ref="A34:A35"/>
    <mergeCell ref="B34:B35"/>
    <mergeCell ref="C34:C35"/>
    <mergeCell ref="E34:E35"/>
    <mergeCell ref="F34:F35"/>
    <mergeCell ref="G34:G35"/>
    <mergeCell ref="H34:H35"/>
    <mergeCell ref="I34:I35"/>
    <mergeCell ref="J34:J35"/>
    <mergeCell ref="K34:K35"/>
    <mergeCell ref="L34:L35"/>
    <mergeCell ref="M34:M35"/>
    <mergeCell ref="N34:N35"/>
    <mergeCell ref="CG32:CG33"/>
    <mergeCell ref="CH32:CH33"/>
    <mergeCell ref="CI32:CI33"/>
    <mergeCell ref="CJ32:CJ33"/>
    <mergeCell ref="CK32:CK33"/>
    <mergeCell ref="CB32:CB33"/>
    <mergeCell ref="CC32:CC33"/>
    <mergeCell ref="CD32:CD33"/>
    <mergeCell ref="CE32:CE33"/>
    <mergeCell ref="CF32:CF33"/>
    <mergeCell ref="BT32:BT33"/>
    <mergeCell ref="BL34:BL35"/>
    <mergeCell ref="BM34:BM35"/>
    <mergeCell ref="BN34:BN35"/>
    <mergeCell ref="BR34:BR35"/>
    <mergeCell ref="BO34:BO35"/>
    <mergeCell ref="BP34:BP35"/>
    <mergeCell ref="BQ34:BQ35"/>
    <mergeCell ref="AM34:AM35"/>
    <mergeCell ref="AO34:AO35"/>
    <mergeCell ref="BH34:BH35"/>
    <mergeCell ref="BI34:BI35"/>
    <mergeCell ref="BJ34:BJ35"/>
    <mergeCell ref="X34:X35"/>
    <mergeCell ref="Z34:Z35"/>
    <mergeCell ref="AB34:AB35"/>
    <mergeCell ref="AC34:AC35"/>
    <mergeCell ref="AE34:AE35"/>
    <mergeCell ref="CK34:CK35"/>
    <mergeCell ref="CL34:CL35"/>
    <mergeCell ref="CR34:CR35"/>
    <mergeCell ref="CT34:CT35"/>
    <mergeCell ref="A36:A37"/>
    <mergeCell ref="B36:B37"/>
    <mergeCell ref="C36:C37"/>
    <mergeCell ref="E36:E37"/>
    <mergeCell ref="F36:F37"/>
    <mergeCell ref="G36:G37"/>
    <mergeCell ref="H36:H37"/>
    <mergeCell ref="I36:I37"/>
    <mergeCell ref="J36:J37"/>
    <mergeCell ref="K36:K37"/>
    <mergeCell ref="L36:L37"/>
    <mergeCell ref="M36:M37"/>
    <mergeCell ref="CF34:CF35"/>
    <mergeCell ref="CG34:CG35"/>
    <mergeCell ref="CH34:CH35"/>
    <mergeCell ref="CI34:CI35"/>
    <mergeCell ref="CJ34:CJ35"/>
    <mergeCell ref="BX34:BX35"/>
    <mergeCell ref="CB34:CB35"/>
    <mergeCell ref="CC34:CC35"/>
    <mergeCell ref="CD34:CD35"/>
    <mergeCell ref="CE34:CE35"/>
    <mergeCell ref="BS34:BS35"/>
    <mergeCell ref="BT34:BT35"/>
    <mergeCell ref="BU34:BU35"/>
    <mergeCell ref="BV34:BV35"/>
    <mergeCell ref="BW34:BW35"/>
    <mergeCell ref="BK34:BK35"/>
    <mergeCell ref="BV36:BV37"/>
    <mergeCell ref="BJ36:BJ37"/>
    <mergeCell ref="BK36:BK37"/>
    <mergeCell ref="BL36:BL37"/>
    <mergeCell ref="BM36:BM37"/>
    <mergeCell ref="BN36:BN37"/>
    <mergeCell ref="AE36:AE37"/>
    <mergeCell ref="AM36:AM37"/>
    <mergeCell ref="AO36:AO37"/>
    <mergeCell ref="BH36:BH37"/>
    <mergeCell ref="BI36:BI37"/>
    <mergeCell ref="V36:V37"/>
    <mergeCell ref="X36:X37"/>
    <mergeCell ref="Z36:Z37"/>
    <mergeCell ref="AB36:AB37"/>
    <mergeCell ref="AC36:AC37"/>
    <mergeCell ref="N36:N37"/>
    <mergeCell ref="O36:O37"/>
    <mergeCell ref="P36:P37"/>
    <mergeCell ref="Q36:Q37"/>
    <mergeCell ref="R36:R37"/>
    <mergeCell ref="BO36:BO37"/>
    <mergeCell ref="BP36:BP37"/>
    <mergeCell ref="BQ36:BQ37"/>
    <mergeCell ref="G38:G39"/>
    <mergeCell ref="H38:H39"/>
    <mergeCell ref="I38:I39"/>
    <mergeCell ref="J38:J39"/>
    <mergeCell ref="K38:K39"/>
    <mergeCell ref="A38:A39"/>
    <mergeCell ref="B38:B39"/>
    <mergeCell ref="C38:C39"/>
    <mergeCell ref="E38:E39"/>
    <mergeCell ref="F38:F39"/>
    <mergeCell ref="CJ36:CJ37"/>
    <mergeCell ref="CK36:CK37"/>
    <mergeCell ref="CL36:CL37"/>
    <mergeCell ref="CR36:CR37"/>
    <mergeCell ref="CT36:CT37"/>
    <mergeCell ref="CE36:CE37"/>
    <mergeCell ref="CF36:CF37"/>
    <mergeCell ref="CG36:CG37"/>
    <mergeCell ref="CH36:CH37"/>
    <mergeCell ref="CI36:CI37"/>
    <mergeCell ref="BW36:BW37"/>
    <mergeCell ref="BX36:BX37"/>
    <mergeCell ref="CB36:CB37"/>
    <mergeCell ref="CC36:CC37"/>
    <mergeCell ref="CD36:CD37"/>
    <mergeCell ref="BY36:BY37"/>
    <mergeCell ref="BZ36:BZ37"/>
    <mergeCell ref="CA36:CA37"/>
    <mergeCell ref="BR36:BR37"/>
    <mergeCell ref="BS36:BS37"/>
    <mergeCell ref="BT36:BT37"/>
    <mergeCell ref="BU36:BU37"/>
    <mergeCell ref="BH38:BH39"/>
    <mergeCell ref="BI38:BI39"/>
    <mergeCell ref="BJ38:BJ39"/>
    <mergeCell ref="BK38:BK39"/>
    <mergeCell ref="BL38:BL39"/>
    <mergeCell ref="AB38:AB39"/>
    <mergeCell ref="AC38:AC39"/>
    <mergeCell ref="AE38:AE39"/>
    <mergeCell ref="AM38:AM39"/>
    <mergeCell ref="AO38:AO39"/>
    <mergeCell ref="Q38:Q39"/>
    <mergeCell ref="R38:R39"/>
    <mergeCell ref="V38:V39"/>
    <mergeCell ref="X38:X39"/>
    <mergeCell ref="Z38:Z39"/>
    <mergeCell ref="L38:L39"/>
    <mergeCell ref="M38:M39"/>
    <mergeCell ref="N38:N39"/>
    <mergeCell ref="O38:O39"/>
    <mergeCell ref="P38:P39"/>
    <mergeCell ref="CD38:CD39"/>
    <mergeCell ref="CE38:CE39"/>
    <mergeCell ref="CF38:CF39"/>
    <mergeCell ref="CG38:CG39"/>
    <mergeCell ref="BU38:BU39"/>
    <mergeCell ref="BV38:BV39"/>
    <mergeCell ref="BW38:BW39"/>
    <mergeCell ref="BX38:BX39"/>
    <mergeCell ref="CB38:CB39"/>
    <mergeCell ref="BY38:BY39"/>
    <mergeCell ref="BZ38:BZ39"/>
    <mergeCell ref="CA38:CA39"/>
    <mergeCell ref="BM38:BM39"/>
    <mergeCell ref="BN38:BN39"/>
    <mergeCell ref="BR38:BR39"/>
    <mergeCell ref="BS38:BS39"/>
    <mergeCell ref="BT38:BT39"/>
    <mergeCell ref="BO38:BO39"/>
    <mergeCell ref="BP38:BP39"/>
    <mergeCell ref="BQ38:BQ39"/>
    <mergeCell ref="Z40:Z41"/>
    <mergeCell ref="AB40:AB41"/>
    <mergeCell ref="AC40:AC41"/>
    <mergeCell ref="AE40:AE41"/>
    <mergeCell ref="AM40:AM41"/>
    <mergeCell ref="P40:P41"/>
    <mergeCell ref="Q40:Q41"/>
    <mergeCell ref="R40:R41"/>
    <mergeCell ref="V40:V41"/>
    <mergeCell ref="X40:X41"/>
    <mergeCell ref="CR38:CR39"/>
    <mergeCell ref="CT38:CT39"/>
    <mergeCell ref="A40:A41"/>
    <mergeCell ref="B40:B41"/>
    <mergeCell ref="C40:C41"/>
    <mergeCell ref="E40:E41"/>
    <mergeCell ref="F40:F41"/>
    <mergeCell ref="G40:G41"/>
    <mergeCell ref="H40:H41"/>
    <mergeCell ref="I40:I41"/>
    <mergeCell ref="J40:J41"/>
    <mergeCell ref="K40:K41"/>
    <mergeCell ref="L40:L41"/>
    <mergeCell ref="M40:M41"/>
    <mergeCell ref="N40:N41"/>
    <mergeCell ref="O40:O41"/>
    <mergeCell ref="CH38:CH39"/>
    <mergeCell ref="CI38:CI39"/>
    <mergeCell ref="CJ38:CJ39"/>
    <mergeCell ref="CK38:CK39"/>
    <mergeCell ref="CL38:CL39"/>
    <mergeCell ref="CC38:CC39"/>
    <mergeCell ref="BU40:BU41"/>
    <mergeCell ref="BV40:BV41"/>
    <mergeCell ref="BW40:BW41"/>
    <mergeCell ref="BX40:BX41"/>
    <mergeCell ref="BL40:BL41"/>
    <mergeCell ref="BM40:BM41"/>
    <mergeCell ref="BN40:BN41"/>
    <mergeCell ref="BR40:BR41"/>
    <mergeCell ref="BS40:BS41"/>
    <mergeCell ref="BO40:BO41"/>
    <mergeCell ref="BP40:BP41"/>
    <mergeCell ref="BQ40:BQ41"/>
    <mergeCell ref="AO40:AO41"/>
    <mergeCell ref="BH40:BH41"/>
    <mergeCell ref="BI40:BI41"/>
    <mergeCell ref="BJ40:BJ41"/>
    <mergeCell ref="BK40:BK41"/>
    <mergeCell ref="O42:O43"/>
    <mergeCell ref="P42:P43"/>
    <mergeCell ref="Q42:Q43"/>
    <mergeCell ref="R42:R43"/>
    <mergeCell ref="V42:V43"/>
    <mergeCell ref="CL40:CL41"/>
    <mergeCell ref="CR40:CR41"/>
    <mergeCell ref="CT40:CT41"/>
    <mergeCell ref="A42:A43"/>
    <mergeCell ref="B42:B43"/>
    <mergeCell ref="C42:C43"/>
    <mergeCell ref="E42:E43"/>
    <mergeCell ref="F42:F43"/>
    <mergeCell ref="G42:G43"/>
    <mergeCell ref="H42:H43"/>
    <mergeCell ref="I42:I43"/>
    <mergeCell ref="J42:J43"/>
    <mergeCell ref="K42:K43"/>
    <mergeCell ref="L42:L43"/>
    <mergeCell ref="M42:M43"/>
    <mergeCell ref="N42:N43"/>
    <mergeCell ref="CG40:CG41"/>
    <mergeCell ref="CH40:CH41"/>
    <mergeCell ref="CI40:CI41"/>
    <mergeCell ref="CJ40:CJ41"/>
    <mergeCell ref="CK40:CK41"/>
    <mergeCell ref="CB40:CB41"/>
    <mergeCell ref="CC40:CC41"/>
    <mergeCell ref="CD40:CD41"/>
    <mergeCell ref="CE40:CE41"/>
    <mergeCell ref="CF40:CF41"/>
    <mergeCell ref="BT40:BT41"/>
    <mergeCell ref="BL42:BL43"/>
    <mergeCell ref="BM42:BM43"/>
    <mergeCell ref="BN42:BN43"/>
    <mergeCell ref="BR42:BR43"/>
    <mergeCell ref="BO42:BO43"/>
    <mergeCell ref="BP42:BP43"/>
    <mergeCell ref="BQ42:BQ43"/>
    <mergeCell ref="AM42:AM43"/>
    <mergeCell ref="AO42:AO43"/>
    <mergeCell ref="BH42:BH43"/>
    <mergeCell ref="BI42:BI43"/>
    <mergeCell ref="BJ42:BJ43"/>
    <mergeCell ref="X42:X43"/>
    <mergeCell ref="Z42:Z43"/>
    <mergeCell ref="AB42:AB43"/>
    <mergeCell ref="AC42:AC43"/>
    <mergeCell ref="AE42:AE43"/>
    <mergeCell ref="CK42:CK43"/>
    <mergeCell ref="CL42:CL43"/>
    <mergeCell ref="CR42:CR43"/>
    <mergeCell ref="CT42:CT43"/>
    <mergeCell ref="A44:A45"/>
    <mergeCell ref="B44:B45"/>
    <mergeCell ref="C44:C45"/>
    <mergeCell ref="E44:E45"/>
    <mergeCell ref="F44:F45"/>
    <mergeCell ref="G44:G45"/>
    <mergeCell ref="H44:H45"/>
    <mergeCell ref="I44:I45"/>
    <mergeCell ref="J44:J45"/>
    <mergeCell ref="K44:K45"/>
    <mergeCell ref="L44:L45"/>
    <mergeCell ref="M44:M45"/>
    <mergeCell ref="CF42:CF43"/>
    <mergeCell ref="CG42:CG43"/>
    <mergeCell ref="CH42:CH43"/>
    <mergeCell ref="CI42:CI43"/>
    <mergeCell ref="CJ42:CJ43"/>
    <mergeCell ref="BX42:BX43"/>
    <mergeCell ref="CB42:CB43"/>
    <mergeCell ref="CC42:CC43"/>
    <mergeCell ref="CD42:CD43"/>
    <mergeCell ref="CE42:CE43"/>
    <mergeCell ref="BS42:BS43"/>
    <mergeCell ref="BT42:BT43"/>
    <mergeCell ref="BU42:BU43"/>
    <mergeCell ref="BV42:BV43"/>
    <mergeCell ref="BW42:BW43"/>
    <mergeCell ref="BK42:BK43"/>
    <mergeCell ref="BV44:BV45"/>
    <mergeCell ref="BJ44:BJ45"/>
    <mergeCell ref="BK44:BK45"/>
    <mergeCell ref="BL44:BL45"/>
    <mergeCell ref="BM44:BM45"/>
    <mergeCell ref="BN44:BN45"/>
    <mergeCell ref="AE44:AE45"/>
    <mergeCell ref="AM44:AM45"/>
    <mergeCell ref="AO44:AO45"/>
    <mergeCell ref="BH44:BH45"/>
    <mergeCell ref="BI44:BI45"/>
    <mergeCell ref="V44:V45"/>
    <mergeCell ref="X44:X45"/>
    <mergeCell ref="Z44:Z45"/>
    <mergeCell ref="AB44:AB45"/>
    <mergeCell ref="AC44:AC45"/>
    <mergeCell ref="N44:N45"/>
    <mergeCell ref="O44:O45"/>
    <mergeCell ref="P44:P45"/>
    <mergeCell ref="Q44:Q45"/>
    <mergeCell ref="R44:R45"/>
    <mergeCell ref="G46:G47"/>
    <mergeCell ref="H46:H47"/>
    <mergeCell ref="I46:I47"/>
    <mergeCell ref="J46:J47"/>
    <mergeCell ref="K46:K47"/>
    <mergeCell ref="A46:A47"/>
    <mergeCell ref="B46:B47"/>
    <mergeCell ref="C46:C47"/>
    <mergeCell ref="E46:E47"/>
    <mergeCell ref="F46:F47"/>
    <mergeCell ref="CJ44:CJ45"/>
    <mergeCell ref="CK44:CK45"/>
    <mergeCell ref="CL44:CL45"/>
    <mergeCell ref="CR44:CR45"/>
    <mergeCell ref="CT44:CT45"/>
    <mergeCell ref="CE44:CE45"/>
    <mergeCell ref="CF44:CF45"/>
    <mergeCell ref="CG44:CG45"/>
    <mergeCell ref="CH44:CH45"/>
    <mergeCell ref="CI44:CI45"/>
    <mergeCell ref="BW44:BW45"/>
    <mergeCell ref="BX44:BX45"/>
    <mergeCell ref="CB44:CB45"/>
    <mergeCell ref="CC44:CC45"/>
    <mergeCell ref="CD44:CD45"/>
    <mergeCell ref="BY44:BY45"/>
    <mergeCell ref="BZ44:BZ45"/>
    <mergeCell ref="CA44:CA45"/>
    <mergeCell ref="BR44:BR45"/>
    <mergeCell ref="BS44:BS45"/>
    <mergeCell ref="BT44:BT45"/>
    <mergeCell ref="BU44:BU45"/>
    <mergeCell ref="BH46:BH47"/>
    <mergeCell ref="BI46:BI47"/>
    <mergeCell ref="BJ46:BJ47"/>
    <mergeCell ref="BK46:BK47"/>
    <mergeCell ref="BL46:BL47"/>
    <mergeCell ref="AB46:AB47"/>
    <mergeCell ref="AC46:AC47"/>
    <mergeCell ref="AE46:AE47"/>
    <mergeCell ref="AM46:AM47"/>
    <mergeCell ref="AO46:AO47"/>
    <mergeCell ref="Q46:Q47"/>
    <mergeCell ref="R46:R47"/>
    <mergeCell ref="V46:V47"/>
    <mergeCell ref="X46:X47"/>
    <mergeCell ref="Z46:Z47"/>
    <mergeCell ref="L46:L47"/>
    <mergeCell ref="M46:M47"/>
    <mergeCell ref="N46:N47"/>
    <mergeCell ref="O46:O47"/>
    <mergeCell ref="P46:P47"/>
    <mergeCell ref="CD46:CD47"/>
    <mergeCell ref="CE46:CE47"/>
    <mergeCell ref="CF46:CF47"/>
    <mergeCell ref="CG46:CG47"/>
    <mergeCell ref="BU46:BU47"/>
    <mergeCell ref="BV46:BV47"/>
    <mergeCell ref="BW46:BW47"/>
    <mergeCell ref="BX46:BX47"/>
    <mergeCell ref="CB46:CB47"/>
    <mergeCell ref="BY46:BY47"/>
    <mergeCell ref="BZ46:BZ47"/>
    <mergeCell ref="CA46:CA47"/>
    <mergeCell ref="BM46:BM47"/>
    <mergeCell ref="BN46:BN47"/>
    <mergeCell ref="BR46:BR47"/>
    <mergeCell ref="BS46:BS47"/>
    <mergeCell ref="BT46:BT47"/>
    <mergeCell ref="Z48:Z49"/>
    <mergeCell ref="AB48:AB49"/>
    <mergeCell ref="AC48:AC49"/>
    <mergeCell ref="AE48:AE49"/>
    <mergeCell ref="AM48:AM49"/>
    <mergeCell ref="P48:P49"/>
    <mergeCell ref="Q48:Q49"/>
    <mergeCell ref="R48:R49"/>
    <mergeCell ref="V48:V49"/>
    <mergeCell ref="X48:X49"/>
    <mergeCell ref="CR46:CR47"/>
    <mergeCell ref="CT46:CT47"/>
    <mergeCell ref="A48:A49"/>
    <mergeCell ref="B48:B49"/>
    <mergeCell ref="C48:C49"/>
    <mergeCell ref="E48:E49"/>
    <mergeCell ref="F48:F49"/>
    <mergeCell ref="G48:G49"/>
    <mergeCell ref="H48:H49"/>
    <mergeCell ref="I48:I49"/>
    <mergeCell ref="J48:J49"/>
    <mergeCell ref="K48:K49"/>
    <mergeCell ref="L48:L49"/>
    <mergeCell ref="M48:M49"/>
    <mergeCell ref="N48:N49"/>
    <mergeCell ref="O48:O49"/>
    <mergeCell ref="CH46:CH47"/>
    <mergeCell ref="CI46:CI47"/>
    <mergeCell ref="CJ46:CJ47"/>
    <mergeCell ref="CK46:CK47"/>
    <mergeCell ref="CL46:CL47"/>
    <mergeCell ref="CC46:CC47"/>
    <mergeCell ref="BU48:BU49"/>
    <mergeCell ref="BV48:BV49"/>
    <mergeCell ref="BW48:BW49"/>
    <mergeCell ref="BX48:BX49"/>
    <mergeCell ref="BL48:BL49"/>
    <mergeCell ref="BM48:BM49"/>
    <mergeCell ref="BN48:BN49"/>
    <mergeCell ref="BR48:BR49"/>
    <mergeCell ref="BS48:BS49"/>
    <mergeCell ref="BO48:BO49"/>
    <mergeCell ref="BP48:BP49"/>
    <mergeCell ref="BQ48:BQ49"/>
    <mergeCell ref="AO48:AO49"/>
    <mergeCell ref="BH48:BH49"/>
    <mergeCell ref="BI48:BI49"/>
    <mergeCell ref="BJ48:BJ49"/>
    <mergeCell ref="BK48:BK49"/>
    <mergeCell ref="O50:O51"/>
    <mergeCell ref="P50:P51"/>
    <mergeCell ref="Q50:Q51"/>
    <mergeCell ref="R50:R51"/>
    <mergeCell ref="V50:V51"/>
    <mergeCell ref="CL48:CL49"/>
    <mergeCell ref="CR48:CR49"/>
    <mergeCell ref="CT48:CT49"/>
    <mergeCell ref="A50:A51"/>
    <mergeCell ref="B50:B51"/>
    <mergeCell ref="C50:C51"/>
    <mergeCell ref="E50:E51"/>
    <mergeCell ref="F50:F51"/>
    <mergeCell ref="G50:G51"/>
    <mergeCell ref="H50:H51"/>
    <mergeCell ref="I50:I51"/>
    <mergeCell ref="J50:J51"/>
    <mergeCell ref="K50:K51"/>
    <mergeCell ref="L50:L51"/>
    <mergeCell ref="M50:M51"/>
    <mergeCell ref="N50:N51"/>
    <mergeCell ref="CG48:CG49"/>
    <mergeCell ref="CH48:CH49"/>
    <mergeCell ref="CI48:CI49"/>
    <mergeCell ref="CJ48:CJ49"/>
    <mergeCell ref="CK48:CK49"/>
    <mergeCell ref="CB48:CB49"/>
    <mergeCell ref="CC48:CC49"/>
    <mergeCell ref="CD48:CD49"/>
    <mergeCell ref="CE48:CE49"/>
    <mergeCell ref="CF48:CF49"/>
    <mergeCell ref="BT48:BT49"/>
    <mergeCell ref="BL50:BL51"/>
    <mergeCell ref="BM50:BM51"/>
    <mergeCell ref="BN50:BN51"/>
    <mergeCell ref="BR50:BR51"/>
    <mergeCell ref="BO50:BO51"/>
    <mergeCell ref="BP50:BP51"/>
    <mergeCell ref="BQ50:BQ51"/>
    <mergeCell ref="AM50:AM51"/>
    <mergeCell ref="AO50:AO51"/>
    <mergeCell ref="BH50:BH51"/>
    <mergeCell ref="BI50:BI51"/>
    <mergeCell ref="BJ50:BJ51"/>
    <mergeCell ref="X50:X51"/>
    <mergeCell ref="Z50:Z51"/>
    <mergeCell ref="AB50:AB51"/>
    <mergeCell ref="AC50:AC51"/>
    <mergeCell ref="AE50:AE51"/>
    <mergeCell ref="CK50:CK51"/>
    <mergeCell ref="CL50:CL51"/>
    <mergeCell ref="CR50:CR51"/>
    <mergeCell ref="CT50:CT51"/>
    <mergeCell ref="A52:A53"/>
    <mergeCell ref="B52:B53"/>
    <mergeCell ref="C52:C53"/>
    <mergeCell ref="E52:E53"/>
    <mergeCell ref="F52:F53"/>
    <mergeCell ref="G52:G53"/>
    <mergeCell ref="H52:H53"/>
    <mergeCell ref="I52:I53"/>
    <mergeCell ref="J52:J53"/>
    <mergeCell ref="K52:K53"/>
    <mergeCell ref="L52:L53"/>
    <mergeCell ref="M52:M53"/>
    <mergeCell ref="CF50:CF51"/>
    <mergeCell ref="CG50:CG51"/>
    <mergeCell ref="CH50:CH51"/>
    <mergeCell ref="CI50:CI51"/>
    <mergeCell ref="CJ50:CJ51"/>
    <mergeCell ref="BX50:BX51"/>
    <mergeCell ref="CB50:CB51"/>
    <mergeCell ref="CC50:CC51"/>
    <mergeCell ref="CD50:CD51"/>
    <mergeCell ref="CE50:CE51"/>
    <mergeCell ref="BS50:BS51"/>
    <mergeCell ref="BT50:BT51"/>
    <mergeCell ref="BU50:BU51"/>
    <mergeCell ref="BV50:BV51"/>
    <mergeCell ref="BW50:BW51"/>
    <mergeCell ref="BK50:BK51"/>
    <mergeCell ref="BV52:BV53"/>
    <mergeCell ref="BJ52:BJ53"/>
    <mergeCell ref="BK52:BK53"/>
    <mergeCell ref="BL52:BL53"/>
    <mergeCell ref="BM52:BM53"/>
    <mergeCell ref="BN52:BN53"/>
    <mergeCell ref="AE52:AE53"/>
    <mergeCell ref="AM52:AM53"/>
    <mergeCell ref="AO52:AO53"/>
    <mergeCell ref="BH52:BH53"/>
    <mergeCell ref="BI52:BI53"/>
    <mergeCell ref="V52:V53"/>
    <mergeCell ref="X52:X53"/>
    <mergeCell ref="Z52:Z53"/>
    <mergeCell ref="AB52:AB53"/>
    <mergeCell ref="AC52:AC53"/>
    <mergeCell ref="N52:N53"/>
    <mergeCell ref="O52:O53"/>
    <mergeCell ref="P52:P53"/>
    <mergeCell ref="Q52:Q53"/>
    <mergeCell ref="R52:R53"/>
    <mergeCell ref="G54:G55"/>
    <mergeCell ref="H54:H55"/>
    <mergeCell ref="I54:I55"/>
    <mergeCell ref="J54:J55"/>
    <mergeCell ref="K54:K55"/>
    <mergeCell ref="A54:A55"/>
    <mergeCell ref="B54:B55"/>
    <mergeCell ref="C54:C55"/>
    <mergeCell ref="E54:E55"/>
    <mergeCell ref="F54:F55"/>
    <mergeCell ref="CJ52:CJ53"/>
    <mergeCell ref="CK52:CK53"/>
    <mergeCell ref="CL52:CL53"/>
    <mergeCell ref="CR52:CR53"/>
    <mergeCell ref="CT52:CT53"/>
    <mergeCell ref="CE52:CE53"/>
    <mergeCell ref="CF52:CF53"/>
    <mergeCell ref="CG52:CG53"/>
    <mergeCell ref="CH52:CH53"/>
    <mergeCell ref="CI52:CI53"/>
    <mergeCell ref="BW52:BW53"/>
    <mergeCell ref="BX52:BX53"/>
    <mergeCell ref="CB52:CB53"/>
    <mergeCell ref="CC52:CC53"/>
    <mergeCell ref="CD52:CD53"/>
    <mergeCell ref="BY52:BY53"/>
    <mergeCell ref="BZ52:BZ53"/>
    <mergeCell ref="CA52:CA53"/>
    <mergeCell ref="BR52:BR53"/>
    <mergeCell ref="BS52:BS53"/>
    <mergeCell ref="BT52:BT53"/>
    <mergeCell ref="BU52:BU53"/>
    <mergeCell ref="BH54:BH55"/>
    <mergeCell ref="BI54:BI55"/>
    <mergeCell ref="BJ54:BJ55"/>
    <mergeCell ref="BK54:BK55"/>
    <mergeCell ref="BL54:BL55"/>
    <mergeCell ref="AB54:AB55"/>
    <mergeCell ref="AC54:AC55"/>
    <mergeCell ref="AE54:AE55"/>
    <mergeCell ref="AM54:AM55"/>
    <mergeCell ref="AO54:AO55"/>
    <mergeCell ref="Q54:Q55"/>
    <mergeCell ref="R54:R55"/>
    <mergeCell ref="V54:V55"/>
    <mergeCell ref="X54:X55"/>
    <mergeCell ref="Z54:Z55"/>
    <mergeCell ref="L54:L55"/>
    <mergeCell ref="M54:M55"/>
    <mergeCell ref="N54:N55"/>
    <mergeCell ref="O54:O55"/>
    <mergeCell ref="P54:P55"/>
    <mergeCell ref="CD54:CD55"/>
    <mergeCell ref="CE54:CE55"/>
    <mergeCell ref="CF54:CF55"/>
    <mergeCell ref="CG54:CG55"/>
    <mergeCell ref="BU54:BU55"/>
    <mergeCell ref="BV54:BV55"/>
    <mergeCell ref="BW54:BW55"/>
    <mergeCell ref="BX54:BX55"/>
    <mergeCell ref="CB54:CB55"/>
    <mergeCell ref="BY54:BY55"/>
    <mergeCell ref="BZ54:BZ55"/>
    <mergeCell ref="CA54:CA55"/>
    <mergeCell ref="BM54:BM55"/>
    <mergeCell ref="BN54:BN55"/>
    <mergeCell ref="BR54:BR55"/>
    <mergeCell ref="BS54:BS55"/>
    <mergeCell ref="BT54:BT55"/>
    <mergeCell ref="Z56:Z57"/>
    <mergeCell ref="AB56:AB57"/>
    <mergeCell ref="AC56:AC57"/>
    <mergeCell ref="AE56:AE57"/>
    <mergeCell ref="AM56:AM57"/>
    <mergeCell ref="P56:P57"/>
    <mergeCell ref="Q56:Q57"/>
    <mergeCell ref="R56:R57"/>
    <mergeCell ref="V56:V57"/>
    <mergeCell ref="X56:X57"/>
    <mergeCell ref="CR54:CR55"/>
    <mergeCell ref="CT54:CT55"/>
    <mergeCell ref="A56:A57"/>
    <mergeCell ref="B56:B57"/>
    <mergeCell ref="C56:C57"/>
    <mergeCell ref="E56:E57"/>
    <mergeCell ref="F56:F57"/>
    <mergeCell ref="G56:G57"/>
    <mergeCell ref="H56:H57"/>
    <mergeCell ref="I56:I57"/>
    <mergeCell ref="J56:J57"/>
    <mergeCell ref="K56:K57"/>
    <mergeCell ref="L56:L57"/>
    <mergeCell ref="M56:M57"/>
    <mergeCell ref="N56:N57"/>
    <mergeCell ref="O56:O57"/>
    <mergeCell ref="CH54:CH55"/>
    <mergeCell ref="CI54:CI55"/>
    <mergeCell ref="CJ54:CJ55"/>
    <mergeCell ref="CK54:CK55"/>
    <mergeCell ref="CL54:CL55"/>
    <mergeCell ref="CC54:CC55"/>
    <mergeCell ref="BT56:BT57"/>
    <mergeCell ref="BU56:BU57"/>
    <mergeCell ref="BV56:BV57"/>
    <mergeCell ref="BW56:BW57"/>
    <mergeCell ref="BX56:BX57"/>
    <mergeCell ref="BL56:BL57"/>
    <mergeCell ref="BM56:BM57"/>
    <mergeCell ref="BN56:BN57"/>
    <mergeCell ref="BR56:BR57"/>
    <mergeCell ref="BS56:BS57"/>
    <mergeCell ref="BO56:BO57"/>
    <mergeCell ref="BP56:BP57"/>
    <mergeCell ref="BQ56:BQ57"/>
    <mergeCell ref="AO56:AO57"/>
    <mergeCell ref="BH56:BH57"/>
    <mergeCell ref="BI56:BI57"/>
    <mergeCell ref="BJ56:BJ57"/>
    <mergeCell ref="BK56:BK57"/>
    <mergeCell ref="AE58:AE59"/>
    <mergeCell ref="O58:O59"/>
    <mergeCell ref="P58:P59"/>
    <mergeCell ref="Q58:Q59"/>
    <mergeCell ref="R58:R59"/>
    <mergeCell ref="V58:V59"/>
    <mergeCell ref="CL56:CL57"/>
    <mergeCell ref="CR56:CR57"/>
    <mergeCell ref="CT56:CT57"/>
    <mergeCell ref="A58:A59"/>
    <mergeCell ref="B58:B59"/>
    <mergeCell ref="C58:C59"/>
    <mergeCell ref="E58:E59"/>
    <mergeCell ref="F58:F59"/>
    <mergeCell ref="G58:G59"/>
    <mergeCell ref="H58:H59"/>
    <mergeCell ref="I58:I59"/>
    <mergeCell ref="J58:J59"/>
    <mergeCell ref="K58:K59"/>
    <mergeCell ref="L58:L59"/>
    <mergeCell ref="M58:M59"/>
    <mergeCell ref="N58:N59"/>
    <mergeCell ref="CG56:CG57"/>
    <mergeCell ref="CH56:CH57"/>
    <mergeCell ref="CI56:CI57"/>
    <mergeCell ref="CJ56:CJ57"/>
    <mergeCell ref="CK56:CK57"/>
    <mergeCell ref="CB56:CB57"/>
    <mergeCell ref="CC56:CC57"/>
    <mergeCell ref="CD56:CD57"/>
    <mergeCell ref="CE56:CE57"/>
    <mergeCell ref="CF56:CF57"/>
    <mergeCell ref="CL58:CL59"/>
    <mergeCell ref="CR58:CR59"/>
    <mergeCell ref="CT58:CT59"/>
    <mergeCell ref="A60:A61"/>
    <mergeCell ref="B60:B61"/>
    <mergeCell ref="C60:C61"/>
    <mergeCell ref="E60:E61"/>
    <mergeCell ref="F60:F61"/>
    <mergeCell ref="G60:G61"/>
    <mergeCell ref="H60:H61"/>
    <mergeCell ref="I60:I61"/>
    <mergeCell ref="J60:J61"/>
    <mergeCell ref="K60:K61"/>
    <mergeCell ref="L60:L61"/>
    <mergeCell ref="M60:M61"/>
    <mergeCell ref="CF58:CF59"/>
    <mergeCell ref="CG58:CG59"/>
    <mergeCell ref="CH58:CH59"/>
    <mergeCell ref="CI58:CI59"/>
    <mergeCell ref="CJ58:CJ59"/>
    <mergeCell ref="BX58:BX59"/>
    <mergeCell ref="CB58:CB59"/>
    <mergeCell ref="CC58:CC59"/>
    <mergeCell ref="CD58:CD59"/>
    <mergeCell ref="CE58:CE59"/>
    <mergeCell ref="BS58:BS59"/>
    <mergeCell ref="BT58:BT59"/>
    <mergeCell ref="BU58:BU59"/>
    <mergeCell ref="BV58:BV59"/>
    <mergeCell ref="BW58:BW59"/>
    <mergeCell ref="BK58:BK59"/>
    <mergeCell ref="BL58:BL59"/>
    <mergeCell ref="BN60:BN61"/>
    <mergeCell ref="AE60:AE61"/>
    <mergeCell ref="AM60:AM61"/>
    <mergeCell ref="AO60:AO61"/>
    <mergeCell ref="BH60:BH61"/>
    <mergeCell ref="BI60:BI61"/>
    <mergeCell ref="V60:V61"/>
    <mergeCell ref="X60:X61"/>
    <mergeCell ref="Z60:Z61"/>
    <mergeCell ref="AB60:AB61"/>
    <mergeCell ref="AC60:AC61"/>
    <mergeCell ref="N60:N61"/>
    <mergeCell ref="O60:O61"/>
    <mergeCell ref="P60:P61"/>
    <mergeCell ref="Q60:Q61"/>
    <mergeCell ref="R60:R61"/>
    <mergeCell ref="CK58:CK59"/>
    <mergeCell ref="BM58:BM59"/>
    <mergeCell ref="BN58:BN59"/>
    <mergeCell ref="BR58:BR59"/>
    <mergeCell ref="BO58:BO59"/>
    <mergeCell ref="BP58:BP59"/>
    <mergeCell ref="BQ58:BQ59"/>
    <mergeCell ref="AM58:AM59"/>
    <mergeCell ref="AO58:AO59"/>
    <mergeCell ref="BH58:BH59"/>
    <mergeCell ref="BI58:BI59"/>
    <mergeCell ref="BJ58:BJ59"/>
    <mergeCell ref="X58:X59"/>
    <mergeCell ref="Z58:Z59"/>
    <mergeCell ref="AB58:AB59"/>
    <mergeCell ref="AC58:AC59"/>
    <mergeCell ref="A62:A63"/>
    <mergeCell ref="B62:B63"/>
    <mergeCell ref="C62:C63"/>
    <mergeCell ref="E62:E63"/>
    <mergeCell ref="F62:F63"/>
    <mergeCell ref="CJ60:CJ61"/>
    <mergeCell ref="CK60:CK61"/>
    <mergeCell ref="CL60:CL61"/>
    <mergeCell ref="CR60:CR61"/>
    <mergeCell ref="CT60:CT61"/>
    <mergeCell ref="CE60:CE61"/>
    <mergeCell ref="CF60:CF61"/>
    <mergeCell ref="CG60:CG61"/>
    <mergeCell ref="CH60:CH61"/>
    <mergeCell ref="CI60:CI61"/>
    <mergeCell ref="BW60:BW61"/>
    <mergeCell ref="BX60:BX61"/>
    <mergeCell ref="CB60:CB61"/>
    <mergeCell ref="CC60:CC61"/>
    <mergeCell ref="CD60:CD61"/>
    <mergeCell ref="BY60:BY61"/>
    <mergeCell ref="BZ60:BZ61"/>
    <mergeCell ref="CA60:CA61"/>
    <mergeCell ref="BR60:BR61"/>
    <mergeCell ref="BS60:BS61"/>
    <mergeCell ref="BT60:BT61"/>
    <mergeCell ref="BU60:BU61"/>
    <mergeCell ref="BV60:BV61"/>
    <mergeCell ref="BJ60:BJ61"/>
    <mergeCell ref="BK60:BK61"/>
    <mergeCell ref="BL60:BL61"/>
    <mergeCell ref="BM60:BM61"/>
    <mergeCell ref="AB62:AB63"/>
    <mergeCell ref="AC62:AC63"/>
    <mergeCell ref="AE62:AE63"/>
    <mergeCell ref="AM62:AM63"/>
    <mergeCell ref="AO62:AO63"/>
    <mergeCell ref="Q62:Q63"/>
    <mergeCell ref="R62:R63"/>
    <mergeCell ref="V62:V63"/>
    <mergeCell ref="X62:X63"/>
    <mergeCell ref="Z62:Z63"/>
    <mergeCell ref="L62:L63"/>
    <mergeCell ref="M62:M63"/>
    <mergeCell ref="N62:N63"/>
    <mergeCell ref="O62:O63"/>
    <mergeCell ref="P62:P63"/>
    <mergeCell ref="G62:G63"/>
    <mergeCell ref="H62:H63"/>
    <mergeCell ref="I62:I63"/>
    <mergeCell ref="J62:J63"/>
    <mergeCell ref="K62:K63"/>
    <mergeCell ref="BV62:BV63"/>
    <mergeCell ref="BW62:BW63"/>
    <mergeCell ref="BX62:BX63"/>
    <mergeCell ref="CB62:CB63"/>
    <mergeCell ref="BY62:BY63"/>
    <mergeCell ref="BZ62:BZ63"/>
    <mergeCell ref="CA62:CA63"/>
    <mergeCell ref="BM62:BM63"/>
    <mergeCell ref="BN62:BN63"/>
    <mergeCell ref="BR62:BR63"/>
    <mergeCell ref="BS62:BS63"/>
    <mergeCell ref="BT62:BT63"/>
    <mergeCell ref="BH62:BH63"/>
    <mergeCell ref="BI62:BI63"/>
    <mergeCell ref="BJ62:BJ63"/>
    <mergeCell ref="BK62:BK63"/>
    <mergeCell ref="BL62:BL63"/>
    <mergeCell ref="P64:P65"/>
    <mergeCell ref="Q64:Q65"/>
    <mergeCell ref="R64:R65"/>
    <mergeCell ref="V64:V65"/>
    <mergeCell ref="X64:X65"/>
    <mergeCell ref="CR62:CR63"/>
    <mergeCell ref="CT62:CT63"/>
    <mergeCell ref="A64:A65"/>
    <mergeCell ref="B64:B65"/>
    <mergeCell ref="C64:C65"/>
    <mergeCell ref="E64:E65"/>
    <mergeCell ref="F64:F65"/>
    <mergeCell ref="G64:G65"/>
    <mergeCell ref="H64:H65"/>
    <mergeCell ref="I64:I65"/>
    <mergeCell ref="J64:J65"/>
    <mergeCell ref="K64:K65"/>
    <mergeCell ref="L64:L65"/>
    <mergeCell ref="M64:M65"/>
    <mergeCell ref="N64:N65"/>
    <mergeCell ref="O64:O65"/>
    <mergeCell ref="CH62:CH63"/>
    <mergeCell ref="CI62:CI63"/>
    <mergeCell ref="CJ62:CJ63"/>
    <mergeCell ref="CK62:CK63"/>
    <mergeCell ref="CL62:CL63"/>
    <mergeCell ref="CC62:CC63"/>
    <mergeCell ref="CD62:CD63"/>
    <mergeCell ref="CE62:CE63"/>
    <mergeCell ref="CF62:CF63"/>
    <mergeCell ref="CG62:CG63"/>
    <mergeCell ref="BU62:BU63"/>
    <mergeCell ref="BX64:BX65"/>
    <mergeCell ref="BL64:BL65"/>
    <mergeCell ref="BM64:BM65"/>
    <mergeCell ref="BN64:BN65"/>
    <mergeCell ref="BR64:BR65"/>
    <mergeCell ref="BS64:BS65"/>
    <mergeCell ref="BO64:BO65"/>
    <mergeCell ref="BP64:BP65"/>
    <mergeCell ref="BQ64:BQ65"/>
    <mergeCell ref="AO64:AO65"/>
    <mergeCell ref="BH64:BH65"/>
    <mergeCell ref="BI64:BI65"/>
    <mergeCell ref="BJ64:BJ65"/>
    <mergeCell ref="BK64:BK65"/>
    <mergeCell ref="Z64:Z65"/>
    <mergeCell ref="AB64:AB65"/>
    <mergeCell ref="AC64:AC65"/>
    <mergeCell ref="AE64:AE65"/>
    <mergeCell ref="AM64:AM65"/>
    <mergeCell ref="BP12:BP13"/>
    <mergeCell ref="BQ12:BQ13"/>
    <mergeCell ref="BO14:BO15"/>
    <mergeCell ref="BP14:BP15"/>
    <mergeCell ref="BQ14:BQ15"/>
    <mergeCell ref="CL64:CL65"/>
    <mergeCell ref="CR64:CR65"/>
    <mergeCell ref="CT64:CT65"/>
    <mergeCell ref="BO6:BO7"/>
    <mergeCell ref="BP6:BP7"/>
    <mergeCell ref="BQ6:BQ7"/>
    <mergeCell ref="BO8:BO9"/>
    <mergeCell ref="BP8:BP9"/>
    <mergeCell ref="BQ8:BQ9"/>
    <mergeCell ref="BO10:BO11"/>
    <mergeCell ref="BP10:BP11"/>
    <mergeCell ref="BQ10:BQ11"/>
    <mergeCell ref="BO12:BO13"/>
    <mergeCell ref="CG64:CG65"/>
    <mergeCell ref="CH64:CH65"/>
    <mergeCell ref="CI64:CI65"/>
    <mergeCell ref="CJ64:CJ65"/>
    <mergeCell ref="CK64:CK65"/>
    <mergeCell ref="CB64:CB65"/>
    <mergeCell ref="CC64:CC65"/>
    <mergeCell ref="CD64:CD65"/>
    <mergeCell ref="CE64:CE65"/>
    <mergeCell ref="CF64:CF65"/>
    <mergeCell ref="BT64:BT65"/>
    <mergeCell ref="BU64:BU65"/>
    <mergeCell ref="BV64:BV65"/>
    <mergeCell ref="BW64:BW65"/>
    <mergeCell ref="BO60:BO61"/>
    <mergeCell ref="BP60:BP61"/>
    <mergeCell ref="BQ60:BQ61"/>
    <mergeCell ref="BO62:BO63"/>
    <mergeCell ref="BP62:BP63"/>
    <mergeCell ref="BQ62:BQ63"/>
    <mergeCell ref="BO52:BO53"/>
    <mergeCell ref="BP52:BP53"/>
    <mergeCell ref="BQ52:BQ53"/>
    <mergeCell ref="BO54:BO55"/>
    <mergeCell ref="BP54:BP55"/>
    <mergeCell ref="BQ54:BQ55"/>
    <mergeCell ref="BO44:BO45"/>
    <mergeCell ref="BP44:BP45"/>
    <mergeCell ref="BQ44:BQ45"/>
    <mergeCell ref="BO46:BO47"/>
    <mergeCell ref="BP46:BP47"/>
    <mergeCell ref="BQ46:BQ47"/>
    <mergeCell ref="BY32:BY33"/>
    <mergeCell ref="BZ32:BZ33"/>
    <mergeCell ref="CA32:CA33"/>
    <mergeCell ref="BY34:BY35"/>
    <mergeCell ref="BZ34:BZ35"/>
    <mergeCell ref="CA34:CA35"/>
    <mergeCell ref="BY24:BY25"/>
    <mergeCell ref="BZ24:BZ25"/>
    <mergeCell ref="CA24:CA25"/>
    <mergeCell ref="BY26:BY27"/>
    <mergeCell ref="BZ26:BZ27"/>
    <mergeCell ref="CA26:CA27"/>
    <mergeCell ref="BY16:BY17"/>
    <mergeCell ref="BZ16:BZ17"/>
    <mergeCell ref="CA16:CA17"/>
    <mergeCell ref="BY18:BY19"/>
    <mergeCell ref="BZ18:BZ19"/>
    <mergeCell ref="CA18:CA19"/>
    <mergeCell ref="BY64:BY65"/>
    <mergeCell ref="BZ64:BZ65"/>
    <mergeCell ref="CA64:CA65"/>
    <mergeCell ref="BY56:BY57"/>
    <mergeCell ref="BZ56:BZ57"/>
    <mergeCell ref="CA56:CA57"/>
    <mergeCell ref="BY58:BY59"/>
    <mergeCell ref="BZ58:BZ59"/>
    <mergeCell ref="CA58:CA59"/>
    <mergeCell ref="BY48:BY49"/>
    <mergeCell ref="BZ48:BZ49"/>
    <mergeCell ref="CA48:CA49"/>
    <mergeCell ref="BY50:BY51"/>
    <mergeCell ref="BZ50:BZ51"/>
    <mergeCell ref="CA50:CA51"/>
    <mergeCell ref="BY40:BY41"/>
    <mergeCell ref="BZ40:BZ41"/>
    <mergeCell ref="CA40:CA41"/>
    <mergeCell ref="BY42:BY43"/>
    <mergeCell ref="BZ42:BZ43"/>
    <mergeCell ref="CA42:CA43"/>
  </mergeCells>
  <dataValidations count="8">
    <dataValidation allowBlank="1" showErrorMessage="1" sqref="BH5:BI13 BN6:BN65 BQ6:BQ65" xr:uid="{F42D2A20-BD72-4849-A299-8C01B4A5238E}"/>
    <dataValidation type="list" allowBlank="1" showErrorMessage="1" sqref="BH6:BH65" xr:uid="{2A2A275A-B9A7-4F16-9C55-F577FF5690E5}">
      <formula1>"RCT, Single-arm, Prospective observational, Retrospective observational, Survey, CEA/CUA, Other, NR, NA"</formula1>
    </dataValidation>
    <dataValidation type="list" allowBlank="1" showErrorMessage="1" sqref="CR6:CR65 CT6:CT65 CG6:CL65" xr:uid="{3E88EB02-7EE6-49D8-BEA7-8E0734266A1B}">
      <formula1>"Prospective Multicenter, Prospective Single-center, Retrospective Multicenter, Retrospective Single-center, Database Analysis, NR, NA"</formula1>
    </dataValidation>
    <dataValidation type="list" allowBlank="1" showInputMessage="1" showErrorMessage="1" sqref="BR6:BR65" xr:uid="{3A2D0F66-54F1-4D41-A5F2-E22685C4E2C6}">
      <formula1>"CEA/CUA,BIM,Cost/HCRU,ITC,Other,NA"</formula1>
    </dataValidation>
    <dataValidation type="list" allowBlank="1" showInputMessage="1" showErrorMessage="1" sqref="BS6:BS65" xr:uid="{CBD061E6-DA14-44A7-AC74-0D2308B4A955}">
      <formula1>"2020, 2019, 2018, 2017, 2016, 2015, 2014, 2013, 2012, 2011, 2010, 2009, 2008, 2007, 2006, 2005, 2004, 2003, 2002, 2001, 2000, NA"</formula1>
    </dataValidation>
    <dataValidation type="list" allowBlank="1" showErrorMessage="1" sqref="BJ6:BK65 BU6:BU65" xr:uid="{A4A88D62-3F23-40E0-A245-3B8F3553AA74}">
      <formula1>"Yes,No,NA"</formula1>
    </dataValidation>
    <dataValidation type="list" allowBlank="1" showErrorMessage="1" sqref="R14:R65" xr:uid="{CBB9B7D0-9C45-42BA-8EDF-39FC7ACD6171}">
      <formula1>"1,2,3,4"</formula1>
    </dataValidation>
    <dataValidation type="list" allowBlank="1" showInputMessage="1" showErrorMessage="1" sqref="Q14:Q21" xr:uid="{A5A95E14-8B77-4AEF-9021-C79B9C10C919}">
      <formula1>"1 Line, 1+ Line, 2 Line, 2+ Line, 3+ Line, 3 Line, Adjuvant/Neoadjuvant, NR"</formula1>
    </dataValidation>
  </dataValidations>
  <hyperlinks>
    <hyperlink ref="L14" r:id="rId1" xr:uid="{20814D92-6873-4A1A-8554-F2F8B5C85A91}"/>
    <hyperlink ref="L16" r:id="rId2" display="https://ln5.sync.com/dl/0259c12f0/635xpiii-7amiymmh-fhqa6t8b-vnc2ukt4" xr:uid="{A497FCE6-39D5-455B-AAD9-04630AFB511F}"/>
    <hyperlink ref="L18" r:id="rId3" xr:uid="{CB05C702-C48E-4146-80D9-720E0CD7284B}"/>
    <hyperlink ref="L6" r:id="rId4" xr:uid="{3B3FED4E-C713-48E8-9C4E-8D85A2EB0312}"/>
    <hyperlink ref="L8" r:id="rId5" xr:uid="{75F95CB4-758A-4C87-949A-822F022C733D}"/>
    <hyperlink ref="L10" r:id="rId6" xr:uid="{599393AD-4B2C-44D4-9373-D101A58332E5}"/>
    <hyperlink ref="L20" r:id="rId7" xr:uid="{4B47AA37-691D-4FC7-8E87-D59354BDFB1F}"/>
    <hyperlink ref="L12" r:id="rId8" xr:uid="{7A41ADE4-521C-4559-A85A-8D3D2A3F98A6}"/>
    <hyperlink ref="L22" r:id="rId9" xr:uid="{F1365689-7023-4EFB-AE30-CAF4E396BEF3}"/>
    <hyperlink ref="L24" r:id="rId10" xr:uid="{4FAF8F14-954E-44DD-98AD-D5EFC851E60B}"/>
    <hyperlink ref="L26" r:id="rId11" xr:uid="{210B8146-20D2-4C0B-88D3-F7BACF9EFD9A}"/>
    <hyperlink ref="L28" r:id="rId12" xr:uid="{CFE37259-48EF-4428-942D-F1384D71990B}"/>
    <hyperlink ref="L30" r:id="rId13" xr:uid="{3523A3DA-2D0C-453D-9C16-52C2BC5BBD5C}"/>
    <hyperlink ref="L32" r:id="rId14" xr:uid="{6A0DCF57-3B73-405A-926B-649830A7DE05}"/>
    <hyperlink ref="L34" r:id="rId15" xr:uid="{BE674510-E2A5-4276-9315-3902B5454914}"/>
    <hyperlink ref="L36" r:id="rId16" xr:uid="{09A5A433-E5A0-432C-BF85-51B5F2F35EE0}"/>
    <hyperlink ref="L38" r:id="rId17" xr:uid="{9CFE5C0C-F630-4DFD-B92B-5157442501B4}"/>
    <hyperlink ref="L40" r:id="rId18" xr:uid="{4AA38F6F-2E3C-4A90-B8E4-0116AF78EA50}"/>
    <hyperlink ref="L42" r:id="rId19" xr:uid="{4190787A-FEB9-49EA-A77A-53CC4DCF5328}"/>
    <hyperlink ref="L44" r:id="rId20" xr:uid="{13A2BFAB-688E-4139-BAAE-D93608C7434B}"/>
    <hyperlink ref="L46" r:id="rId21" xr:uid="{41034BA1-ACEC-40CD-8DA6-FD52E1605DE0}"/>
    <hyperlink ref="L48" r:id="rId22" xr:uid="{ED2D2385-6D15-44F4-B013-43712114197C}"/>
    <hyperlink ref="L50" r:id="rId23" xr:uid="{6454C7B8-5D0D-49C3-BF74-A4AE9185B454}"/>
    <hyperlink ref="L52" r:id="rId24" xr:uid="{9F99DB80-D808-4630-AFA7-CF4EB648E50A}"/>
    <hyperlink ref="L54" r:id="rId25" xr:uid="{0CFF8BB9-6805-4078-BF61-85072C69C9B0}"/>
    <hyperlink ref="L56" r:id="rId26" xr:uid="{05117D74-51EA-4325-95FD-0714309C35AB}"/>
    <hyperlink ref="L58" r:id="rId27" xr:uid="{8C0F7B51-72B6-4C63-AD99-F40B66042851}"/>
    <hyperlink ref="L60" r:id="rId28" xr:uid="{C0278EA1-7119-4D01-8518-57D8A6A14050}"/>
    <hyperlink ref="L62" r:id="rId29" xr:uid="{EE8C4616-21CD-4846-9DC4-0FBD5C5B873D}"/>
    <hyperlink ref="L64" r:id="rId30" xr:uid="{37267E1A-C1CC-44EA-8338-BE9FD3CF5F18}"/>
  </hyperlinks>
  <pageMargins left="0.7" right="0.7" top="0.75" bottom="0.75" header="0.3" footer="0.3"/>
  <legacyDrawing r:id="rId3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Cytel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Junhan Liu</dc:creator>
  <cp:lastModifiedBy>Sachin R</cp:lastModifiedBy>
  <dcterms:created xsi:type="dcterms:W3CDTF">2022-06-26T15:45:10Z</dcterms:created>
  <dcterms:modified xsi:type="dcterms:W3CDTF">2023-04-27T12:41:52Z</dcterms:modified>
</cp:coreProperties>
</file>