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VersionControl\pse.autotest\Testdata\Templates\ImportPublications\Staging_Env\"/>
    </mc:Choice>
  </mc:AlternateContent>
  <xr:revisionPtr revIDLastSave="0" documentId="13_ncr:1_{DA8E145C-EB12-4B79-9A7F-2E0FFD5CE1F1}" xr6:coauthVersionLast="47" xr6:coauthVersionMax="47" xr10:uidLastSave="{00000000-0000-0000-0000-000000000000}"/>
  <bookViews>
    <workbookView xWindow="-108" yWindow="-108" windowWidth="23256" windowHeight="12720" xr2:uid="{00000000-000D-0000-FFFF-FFFF00000000}"/>
  </bookViews>
  <sheets>
    <sheet name="Sheet1" sheetId="1" r:id="rId1"/>
  </sheets>
  <definedNames>
    <definedName name="_xlnm._FilterDatabase" localSheetId="0" hidden="1">Sheet1!$A$5:$FF$169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92" i="1" l="1"/>
  <c r="ES170" i="1"/>
  <c r="BV55" i="1"/>
  <c r="BV51" i="1"/>
  <c r="BV50" i="1"/>
  <c r="BV43" i="1"/>
  <c r="BV42" i="1"/>
  <c r="BV39" i="1"/>
  <c r="BV38" i="1"/>
  <c r="BV35" i="1"/>
  <c r="BV34" i="1"/>
  <c r="BV19" i="1"/>
  <c r="BV18" i="1"/>
  <c r="BV7" i="1"/>
  <c r="BV6" i="1"/>
  <c r="AE91" i="1"/>
  <c r="AE83" i="1"/>
  <c r="AE80" i="1"/>
  <c r="AE76" i="1"/>
  <c r="AE72" i="1"/>
  <c r="AE55" i="1"/>
  <c r="AE54" i="1"/>
  <c r="AE51" i="1"/>
  <c r="AE47" i="1"/>
  <c r="AE43" i="1"/>
  <c r="AE35" i="1"/>
  <c r="AE31" i="1"/>
  <c r="AE19" i="1"/>
  <c r="AE7" i="1"/>
  <c r="ES171" i="1"/>
  <c r="AD67" i="1"/>
  <c r="AB67" i="1"/>
  <c r="AC67" i="1" s="1"/>
  <c r="AA67" i="1"/>
  <c r="Y67" i="1"/>
  <c r="W67" i="1"/>
  <c r="AE67" i="1" s="1"/>
  <c r="AV22" i="1"/>
  <c r="W22" i="1"/>
  <c r="BH21" i="1"/>
  <c r="BH20" i="1"/>
  <c r="BU19" i="1"/>
  <c r="BH19" i="1"/>
  <c r="AD19" i="1"/>
  <c r="BU18" i="1"/>
  <c r="BH18" i="1"/>
  <c r="AD18" i="1"/>
  <c r="AA18" i="1"/>
  <c r="W18" i="1"/>
  <c r="Y18" i="1" s="1"/>
  <c r="AD80" i="1"/>
  <c r="AD79" i="1"/>
  <c r="W79" i="1"/>
  <c r="AE79" i="1" s="1"/>
  <c r="AD76" i="1"/>
  <c r="AD75" i="1"/>
  <c r="W75" i="1"/>
  <c r="AE75" i="1" s="1"/>
  <c r="AD63" i="1"/>
  <c r="AB63" i="1"/>
  <c r="AC63" i="1" s="1"/>
  <c r="AA63" i="1"/>
  <c r="Y63" i="1"/>
  <c r="W63" i="1"/>
  <c r="AE63" i="1" s="1"/>
  <c r="AD92" i="1"/>
  <c r="AD91" i="1"/>
  <c r="AD83" i="1"/>
  <c r="Y83" i="1"/>
  <c r="W83" i="1"/>
  <c r="AD72" i="1"/>
  <c r="AD71" i="1"/>
  <c r="W71" i="1"/>
  <c r="AE71" i="1" s="1"/>
  <c r="AD59" i="1"/>
  <c r="AB59" i="1"/>
  <c r="AC59" i="1" s="1"/>
  <c r="AA59" i="1"/>
  <c r="Y59" i="1"/>
  <c r="W59" i="1"/>
  <c r="AE59" i="1" s="1"/>
  <c r="AE18" i="1" l="1"/>
  <c r="BU55" i="1"/>
  <c r="AC55" i="1"/>
  <c r="AA55" i="1"/>
  <c r="Y55" i="1"/>
  <c r="W55" i="1"/>
  <c r="AD55" i="1" s="1"/>
  <c r="BT54" i="1"/>
  <c r="BK54" i="1"/>
  <c r="BI54" i="1"/>
  <c r="AC54" i="1"/>
  <c r="AA54" i="1"/>
  <c r="Y54" i="1"/>
  <c r="W54" i="1"/>
  <c r="AD54" i="1" s="1"/>
  <c r="BU51" i="1"/>
  <c r="AD51" i="1"/>
  <c r="BU50" i="1"/>
  <c r="AD50" i="1"/>
  <c r="AC50" i="1"/>
  <c r="AA50" i="1"/>
  <c r="W50" i="1"/>
  <c r="BI47" i="1"/>
  <c r="AD47" i="1"/>
  <c r="BI46" i="1"/>
  <c r="AD46" i="1"/>
  <c r="AA46" i="1"/>
  <c r="W46" i="1"/>
  <c r="BH45" i="1"/>
  <c r="F45" i="1"/>
  <c r="BH44" i="1"/>
  <c r="BU43" i="1"/>
  <c r="BH43" i="1"/>
  <c r="AD43" i="1"/>
  <c r="BU42" i="1"/>
  <c r="BH42" i="1"/>
  <c r="AD42" i="1"/>
  <c r="AA42" i="1"/>
  <c r="W42" i="1"/>
  <c r="BU39" i="1"/>
  <c r="BI39" i="1"/>
  <c r="BU38" i="1"/>
  <c r="BI38" i="1"/>
  <c r="W38" i="1"/>
  <c r="J37" i="1"/>
  <c r="F37" i="1"/>
  <c r="BU35" i="1"/>
  <c r="BK35" i="1"/>
  <c r="BI35" i="1"/>
  <c r="AD35" i="1"/>
  <c r="AB35" i="1"/>
  <c r="Z35" i="1"/>
  <c r="BU34" i="1"/>
  <c r="BK34" i="1"/>
  <c r="BI34" i="1"/>
  <c r="AD34" i="1"/>
  <c r="AB34" i="1"/>
  <c r="Z34" i="1"/>
  <c r="W34" i="1"/>
  <c r="J33" i="1"/>
  <c r="F33" i="1"/>
  <c r="AD31" i="1"/>
  <c r="AD30" i="1"/>
  <c r="AC30" i="1"/>
  <c r="AA30" i="1"/>
  <c r="W30" i="1"/>
  <c r="AV10" i="1"/>
  <c r="W10" i="1"/>
  <c r="BH9" i="1"/>
  <c r="BH8" i="1"/>
  <c r="BU7" i="1"/>
  <c r="BH7" i="1"/>
  <c r="AD7" i="1"/>
  <c r="BU6" i="1"/>
  <c r="BH6" i="1"/>
  <c r="AD6" i="1"/>
  <c r="AA6" i="1"/>
  <c r="W6" i="1"/>
  <c r="Y42" i="1" l="1"/>
  <c r="AE42" i="1"/>
  <c r="Y6" i="1"/>
  <c r="AE6" i="1"/>
  <c r="Y30" i="1"/>
  <c r="AE30" i="1"/>
  <c r="Y50" i="1"/>
  <c r="AE50" i="1"/>
  <c r="Y46" i="1"/>
  <c r="AE46" i="1"/>
  <c r="Y34" i="1"/>
  <c r="AE34" i="1"/>
  <c r="AC34" i="1"/>
  <c r="AA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rozee</author>
    <author>bach-</author>
    <author>Chen He</author>
    <author>marie</author>
    <author>Stacy Grieve</author>
    <author>mihae</author>
    <author>Jay Gurjar</author>
    <author>Joshua Roccamo</author>
    <author>Oluwaseun Egunsola</author>
    <author>Ramsha Khan</author>
  </authors>
  <commentList>
    <comment ref="H5" authorId="0" shapeId="0" xr:uid="{E946CF84-238A-41F0-B373-F5D877753117}">
      <text>
        <r>
          <rPr>
            <sz val="11"/>
            <color theme="1"/>
            <rFont val="Arial"/>
            <family val="2"/>
          </rPr>
          <t>Ed Kim:
Last Name, rest of the name in any form.
Ex) Kim, E
Kim, Edward
Kim Edward Moon
Kim, EM</t>
        </r>
      </text>
    </comment>
    <comment ref="AF5" authorId="1" shapeId="0" xr:uid="{45CC6DC1-BA16-40AE-B5A9-1358B6FE1CB0}">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Q5" authorId="0" shapeId="0" xr:uid="{BDEE72A8-5419-408A-BA14-0C9844F64675}">
      <text>
        <r>
          <rPr>
            <sz val="11"/>
            <color theme="1"/>
            <rFont val="Arial"/>
            <family val="2"/>
          </rPr>
          <t>Ed Kim:
Safety N for Grade 3-4 AEs (per arm) to Safety N</t>
        </r>
      </text>
    </comment>
    <comment ref="CS5" authorId="1" shapeId="0" xr:uid="{F4C41F87-DB32-4C4A-934E-E061F37752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FC5" authorId="0" shapeId="0" xr:uid="{B1473D1C-6AFC-43B2-958E-8F268CCAB083}">
      <text>
        <r>
          <rPr>
            <sz val="11"/>
            <color theme="1"/>
            <rFont val="Arial"/>
            <family val="2"/>
          </rPr>
          <t>Ed Kim:
Safety N for Grade 3-4 AEs (per arm) to Safety N</t>
        </r>
      </text>
    </comment>
    <comment ref="O6" authorId="2" shapeId="0" xr:uid="{7F51A097-B6A0-4B7F-9DEB-08FC5ED29FD9}">
      <text>
        <r>
          <rPr>
            <b/>
            <sz val="9"/>
            <color indexed="81"/>
            <rFont val="Tahoma"/>
            <family val="2"/>
          </rPr>
          <t>khoin:</t>
        </r>
        <r>
          <rPr>
            <sz val="9"/>
            <color indexed="81"/>
            <rFont val="Tahoma"/>
            <family val="2"/>
          </rPr>
          <t xml:space="preserve">
Reported on CT.gov as
Exlclusion criteria: ECOG PS &gt;2</t>
        </r>
      </text>
    </comment>
    <comment ref="Y6" authorId="3" shapeId="0" xr:uid="{2766ADA6-3BFD-489A-BB8D-0F7C073407BF}">
      <text>
        <r>
          <rPr>
            <b/>
            <sz val="9"/>
            <color indexed="81"/>
            <rFont val="Tahoma"/>
            <family val="2"/>
          </rPr>
          <t>rozee:</t>
        </r>
        <r>
          <rPr>
            <sz val="9"/>
            <color indexed="81"/>
            <rFont val="Tahoma"/>
            <family val="2"/>
          </rPr>
          <t xml:space="preserve">
weighted average</t>
        </r>
      </text>
    </comment>
    <comment ref="AF6" authorId="4" shapeId="0" xr:uid="{87D5D2FD-33BC-4D07-9DD8-443CDD07C9CD}">
      <text>
        <r>
          <rPr>
            <b/>
            <sz val="9"/>
            <color indexed="81"/>
            <rFont val="Tahoma"/>
            <family val="2"/>
          </rPr>
          <t>bach-:</t>
        </r>
        <r>
          <rPr>
            <sz val="9"/>
            <color indexed="81"/>
            <rFont val="Tahoma"/>
            <family val="2"/>
          </rPr>
          <t xml:space="preserve">
P3, RCT, open-label, multicenter</t>
        </r>
      </text>
    </comment>
    <comment ref="AK6" authorId="2" shapeId="0" xr:uid="{B4A2D803-F9AC-4994-9F7A-618DCEA71E58}">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6" authorId="2" shapeId="0" xr:uid="{EF3C36CC-6151-4537-8144-B25F3047D47B}">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6" authorId="5" shapeId="0" xr:uid="{2B129118-2455-4855-875D-D8CC2AA2E043}">
      <text>
        <r>
          <rPr>
            <b/>
            <sz val="9"/>
            <color indexed="81"/>
            <rFont val="Tahoma"/>
            <family val="2"/>
          </rPr>
          <t>Chen He:</t>
        </r>
        <r>
          <rPr>
            <sz val="9"/>
            <color indexed="81"/>
            <rFont val="Tahoma"/>
            <family val="2"/>
          </rPr>
          <t xml:space="preserve">
found in the tex</t>
        </r>
      </text>
    </comment>
    <comment ref="BR6" authorId="2" shapeId="0" xr:uid="{EC67A29E-3956-464E-A48F-9F8CC5C428A0}">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7" authorId="2" shapeId="0" xr:uid="{F9989620-C0B8-4C99-8F24-BCB0FD4471BC}">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7" authorId="2" shapeId="0" xr:uid="{A413DED1-A5B1-40EC-9C52-78B010030B9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7" authorId="5" shapeId="0" xr:uid="{FAE374E4-62B9-4884-AEEE-E758D54EB87F}">
      <text>
        <r>
          <rPr>
            <b/>
            <sz val="9"/>
            <color indexed="81"/>
            <rFont val="Tahoma"/>
            <family val="2"/>
          </rPr>
          <t>Chen He:</t>
        </r>
        <r>
          <rPr>
            <sz val="9"/>
            <color indexed="81"/>
            <rFont val="Tahoma"/>
            <family val="2"/>
          </rPr>
          <t xml:space="preserve">
found in the text</t>
        </r>
      </text>
    </comment>
    <comment ref="BR7" authorId="2" shapeId="0" xr:uid="{E88C0BED-FF9B-4D29-8CCA-88A094BFD664}">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10" authorId="2" shapeId="0" xr:uid="{0B273889-5BAD-4136-A1D6-74AE8F13554A}">
      <text>
        <r>
          <rPr>
            <b/>
            <sz val="9"/>
            <color indexed="81"/>
            <rFont val="Tahoma"/>
            <family val="2"/>
          </rPr>
          <t>khoin:</t>
        </r>
        <r>
          <rPr>
            <sz val="9"/>
            <color indexed="81"/>
            <rFont val="Tahoma"/>
            <family val="2"/>
          </rPr>
          <t xml:space="preserve">
Reported on CT.gov as
Exlclusion criteria: ECOG PS &gt;2</t>
        </r>
      </text>
    </comment>
    <comment ref="Y10" authorId="3" shapeId="0" xr:uid="{520D543C-DF89-479D-B43D-672E0B634501}">
      <text>
        <r>
          <rPr>
            <b/>
            <sz val="9"/>
            <color indexed="81"/>
            <rFont val="Tahoma"/>
            <family val="2"/>
          </rPr>
          <t>rozee:</t>
        </r>
        <r>
          <rPr>
            <sz val="9"/>
            <color indexed="81"/>
            <rFont val="Tahoma"/>
            <family val="2"/>
          </rPr>
          <t xml:space="preserve">
weighted average</t>
        </r>
      </text>
    </comment>
    <comment ref="AF10" authorId="4" shapeId="0" xr:uid="{63308D18-559A-49C6-BDE7-9092C333A485}">
      <text>
        <r>
          <rPr>
            <b/>
            <sz val="9"/>
            <color indexed="81"/>
            <rFont val="Tahoma"/>
            <family val="2"/>
          </rPr>
          <t>bach-:</t>
        </r>
        <r>
          <rPr>
            <sz val="9"/>
            <color indexed="81"/>
            <rFont val="Tahoma"/>
            <family val="2"/>
          </rPr>
          <t xml:space="preserve">
P3, RCT, open-label, multicenter</t>
        </r>
      </text>
    </comment>
    <comment ref="O14" authorId="2" shapeId="0" xr:uid="{06F01422-E6A8-497B-B599-782ED34A811E}">
      <text>
        <r>
          <rPr>
            <b/>
            <sz val="9"/>
            <color indexed="81"/>
            <rFont val="Tahoma"/>
            <family val="2"/>
          </rPr>
          <t>khoin:</t>
        </r>
        <r>
          <rPr>
            <sz val="9"/>
            <color indexed="81"/>
            <rFont val="Tahoma"/>
            <family val="2"/>
          </rPr>
          <t xml:space="preserve">
Reported on CT.gov as
Exlclusion criteria: ECOG PS &gt;2</t>
        </r>
      </text>
    </comment>
    <comment ref="Y14" authorId="3" shapeId="0" xr:uid="{8681BC04-6D98-493F-B9BB-65BFA1E5DDB5}">
      <text>
        <r>
          <rPr>
            <b/>
            <sz val="9"/>
            <color indexed="81"/>
            <rFont val="Tahoma"/>
            <family val="2"/>
          </rPr>
          <t>rozee:</t>
        </r>
        <r>
          <rPr>
            <sz val="9"/>
            <color indexed="81"/>
            <rFont val="Tahoma"/>
            <family val="2"/>
          </rPr>
          <t xml:space="preserve">
weighted average</t>
        </r>
      </text>
    </comment>
    <comment ref="AF14" authorId="4" shapeId="0" xr:uid="{39FE1C0C-2039-4AAB-8398-39524F1E46A1}">
      <text>
        <r>
          <rPr>
            <b/>
            <sz val="9"/>
            <color indexed="81"/>
            <rFont val="Tahoma"/>
            <family val="2"/>
          </rPr>
          <t>bach-:</t>
        </r>
        <r>
          <rPr>
            <sz val="9"/>
            <color indexed="81"/>
            <rFont val="Tahoma"/>
            <family val="2"/>
          </rPr>
          <t xml:space="preserve">
P3, RCT, open-label, multicenter</t>
        </r>
      </text>
    </comment>
    <comment ref="O18" authorId="2" shapeId="0" xr:uid="{F7EAD50E-CFA3-4606-8568-65B6B70491E6}">
      <text>
        <r>
          <rPr>
            <b/>
            <sz val="9"/>
            <color indexed="81"/>
            <rFont val="Tahoma"/>
            <family val="2"/>
          </rPr>
          <t>khoin:</t>
        </r>
        <r>
          <rPr>
            <sz val="9"/>
            <color indexed="81"/>
            <rFont val="Tahoma"/>
            <family val="2"/>
          </rPr>
          <t xml:space="preserve">
Reported on CT.gov as
Exlclusion criteria: ECOG PS &gt;2</t>
        </r>
      </text>
    </comment>
    <comment ref="Y18" authorId="3" shapeId="0" xr:uid="{4FB654DD-5CF4-4244-BF76-E83891CBB89C}">
      <text>
        <r>
          <rPr>
            <b/>
            <sz val="9"/>
            <color indexed="81"/>
            <rFont val="Tahoma"/>
            <family val="2"/>
          </rPr>
          <t>rozee:</t>
        </r>
        <r>
          <rPr>
            <sz val="9"/>
            <color indexed="81"/>
            <rFont val="Tahoma"/>
            <family val="2"/>
          </rPr>
          <t xml:space="preserve">
weighted average</t>
        </r>
      </text>
    </comment>
    <comment ref="AF18" authorId="4" shapeId="0" xr:uid="{F0B6FA33-E889-4EF1-AF22-68A8601870D3}">
      <text>
        <r>
          <rPr>
            <b/>
            <sz val="9"/>
            <color indexed="81"/>
            <rFont val="Tahoma"/>
            <family val="2"/>
          </rPr>
          <t>bach-:</t>
        </r>
        <r>
          <rPr>
            <sz val="9"/>
            <color indexed="81"/>
            <rFont val="Tahoma"/>
            <family val="2"/>
          </rPr>
          <t xml:space="preserve">
P3, RCT, open-label, multicenter</t>
        </r>
      </text>
    </comment>
    <comment ref="AK18" authorId="2" shapeId="0" xr:uid="{D9195F0E-86B1-4092-8FD9-5D328AD04FC4}">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8" authorId="2" shapeId="0" xr:uid="{8D31B610-8ED3-46A2-A8B8-93E2A37FDAA1}">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11.1 months.
</t>
        </r>
        <r>
          <rPr>
            <sz val="9"/>
            <color rgb="FF000000"/>
            <rFont val="Tahoma"/>
            <family val="2"/>
          </rPr>
          <t xml:space="preserve">
</t>
        </r>
        <r>
          <rPr>
            <sz val="9"/>
            <color rgb="FF000000"/>
            <rFont val="Tahoma"/>
            <family val="2"/>
          </rPr>
          <t>TTP = 12.7 months (95%CI: 11.2-15.2)</t>
        </r>
      </text>
    </comment>
    <comment ref="BM18" authorId="5" shapeId="0" xr:uid="{382D0E33-F58C-4B4E-AE56-B1706AE913D4}">
      <text>
        <r>
          <rPr>
            <b/>
            <sz val="9"/>
            <color indexed="81"/>
            <rFont val="Tahoma"/>
            <family val="2"/>
          </rPr>
          <t>Chen He:</t>
        </r>
        <r>
          <rPr>
            <sz val="9"/>
            <color indexed="81"/>
            <rFont val="Tahoma"/>
            <family val="2"/>
          </rPr>
          <t xml:space="preserve">
found in the tex</t>
        </r>
      </text>
    </comment>
    <comment ref="BR18" authorId="2" shapeId="0" xr:uid="{BF7A5BE7-19B5-4DE5-9AC3-9C8A8D9DC386}">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AK19" authorId="2" shapeId="0" xr:uid="{EDD8E881-2530-419F-8BDB-754533F59543}">
      <text>
        <r>
          <rPr>
            <b/>
            <sz val="9"/>
            <color rgb="FF000000"/>
            <rFont val="Tahoma"/>
            <family val="2"/>
          </rPr>
          <t>khoin:</t>
        </r>
        <r>
          <rPr>
            <sz val="9"/>
            <color rgb="FF000000"/>
            <rFont val="Tahoma"/>
            <family val="2"/>
          </rPr>
          <t xml:space="preserve">
</t>
        </r>
        <r>
          <rPr>
            <sz val="9"/>
            <color rgb="FF000000"/>
            <rFont val="Tahoma"/>
            <family val="2"/>
          </rPr>
          <t>Not reached at interim analysis</t>
        </r>
      </text>
    </comment>
    <comment ref="AW19" authorId="2" shapeId="0" xr:uid="{2D91E623-1AB3-4131-9A7F-D9366FB52F18}">
      <text>
        <r>
          <rPr>
            <b/>
            <sz val="9"/>
            <color rgb="FF000000"/>
            <rFont val="Tahoma"/>
            <family val="2"/>
          </rPr>
          <t>khoin:</t>
        </r>
        <r>
          <rPr>
            <sz val="9"/>
            <color rgb="FF000000"/>
            <rFont val="Tahoma"/>
            <family val="2"/>
          </rPr>
          <t xml:space="preserve">
</t>
        </r>
        <r>
          <rPr>
            <sz val="9"/>
            <color rgb="FF000000"/>
            <rFont val="Tahoma"/>
            <family val="2"/>
          </rPr>
          <t xml:space="preserve">PFS by independent response committee assessment reported in cell.
</t>
        </r>
        <r>
          <rPr>
            <sz val="9"/>
            <color rgb="FF000000"/>
            <rFont val="Tahoma"/>
            <family val="2"/>
          </rPr>
          <t xml:space="preserve">
</t>
        </r>
        <r>
          <rPr>
            <sz val="9"/>
            <color rgb="FF000000"/>
            <rFont val="Tahoma"/>
            <family val="2"/>
          </rPr>
          <t xml:space="preserve">PFS per investigator assessment using local laboratory and imaging data = 6.5 months.
</t>
        </r>
        <r>
          <rPr>
            <sz val="9"/>
            <color rgb="FF000000"/>
            <rFont val="Tahoma"/>
            <family val="2"/>
          </rPr>
          <t xml:space="preserve">
</t>
        </r>
        <r>
          <rPr>
            <sz val="9"/>
            <color rgb="FF000000"/>
            <rFont val="Tahoma"/>
            <family val="2"/>
          </rPr>
          <t>TTP = 7.75 months (95%CI: 5.0-9.8)</t>
        </r>
      </text>
    </comment>
    <comment ref="BM19" authorId="5" shapeId="0" xr:uid="{5911C23A-D104-42E0-9C85-4558ADF07C0D}">
      <text>
        <r>
          <rPr>
            <b/>
            <sz val="9"/>
            <color indexed="81"/>
            <rFont val="Tahoma"/>
            <family val="2"/>
          </rPr>
          <t>Chen He:</t>
        </r>
        <r>
          <rPr>
            <sz val="9"/>
            <color indexed="81"/>
            <rFont val="Tahoma"/>
            <family val="2"/>
          </rPr>
          <t xml:space="preserve">
found in the text</t>
        </r>
      </text>
    </comment>
    <comment ref="BR19" authorId="2" shapeId="0" xr:uid="{180E3D9C-E5AC-44FC-8727-0132158F25ED}">
      <text>
        <r>
          <rPr>
            <b/>
            <sz val="9"/>
            <color rgb="FF000000"/>
            <rFont val="Tahoma"/>
            <family val="2"/>
          </rPr>
          <t>khoin:</t>
        </r>
        <r>
          <rPr>
            <sz val="9"/>
            <color rgb="FF000000"/>
            <rFont val="Tahoma"/>
            <family val="2"/>
          </rPr>
          <t xml:space="preserve">
</t>
        </r>
        <r>
          <rPr>
            <sz val="9"/>
            <color rgb="FF000000"/>
            <rFont val="Tahoma"/>
            <family val="2"/>
          </rPr>
          <t>From supplementary data</t>
        </r>
      </text>
    </comment>
    <comment ref="O22" authorId="2" shapeId="0" xr:uid="{D7D52258-732A-4DF7-9E14-C6C292B6B1D2}">
      <text>
        <r>
          <rPr>
            <b/>
            <sz val="9"/>
            <color indexed="81"/>
            <rFont val="Tahoma"/>
            <family val="2"/>
          </rPr>
          <t>khoin:</t>
        </r>
        <r>
          <rPr>
            <sz val="9"/>
            <color indexed="81"/>
            <rFont val="Tahoma"/>
            <family val="2"/>
          </rPr>
          <t xml:space="preserve">
Reported on CT.gov as
Exlclusion criteria: ECOG PS &gt;2</t>
        </r>
      </text>
    </comment>
    <comment ref="Y22" authorId="3" shapeId="0" xr:uid="{496670BA-0BF6-4B5C-8BB0-5D5D440F07D5}">
      <text>
        <r>
          <rPr>
            <b/>
            <sz val="9"/>
            <color indexed="81"/>
            <rFont val="Tahoma"/>
            <family val="2"/>
          </rPr>
          <t>rozee:</t>
        </r>
        <r>
          <rPr>
            <sz val="9"/>
            <color indexed="81"/>
            <rFont val="Tahoma"/>
            <family val="2"/>
          </rPr>
          <t xml:space="preserve">
weighted average</t>
        </r>
      </text>
    </comment>
    <comment ref="AF22" authorId="4" shapeId="0" xr:uid="{B4F01E5D-77D0-44F5-805E-5CCDBD924EBF}">
      <text>
        <r>
          <rPr>
            <b/>
            <sz val="9"/>
            <color indexed="81"/>
            <rFont val="Tahoma"/>
            <family val="2"/>
          </rPr>
          <t>bach-:</t>
        </r>
        <r>
          <rPr>
            <sz val="9"/>
            <color indexed="81"/>
            <rFont val="Tahoma"/>
            <family val="2"/>
          </rPr>
          <t xml:space="preserve">
P3, RCT, open-label, multicenter</t>
        </r>
      </text>
    </comment>
    <comment ref="O26" authorId="2" shapeId="0" xr:uid="{EC3368AD-20DF-474B-A645-42E53F7712A0}">
      <text>
        <r>
          <rPr>
            <b/>
            <sz val="9"/>
            <color indexed="81"/>
            <rFont val="Tahoma"/>
            <family val="2"/>
          </rPr>
          <t>khoin:</t>
        </r>
        <r>
          <rPr>
            <sz val="9"/>
            <color indexed="81"/>
            <rFont val="Tahoma"/>
            <family val="2"/>
          </rPr>
          <t xml:space="preserve">
Reported on CT.gov as
Exlclusion criteria: ECOG PS &gt;2</t>
        </r>
      </text>
    </comment>
    <comment ref="Y26" authorId="3" shapeId="0" xr:uid="{DE1110E8-CB13-4F4D-AB97-A3586EFA01AA}">
      <text>
        <r>
          <rPr>
            <b/>
            <sz val="9"/>
            <color indexed="81"/>
            <rFont val="Tahoma"/>
            <family val="2"/>
          </rPr>
          <t>rozee:</t>
        </r>
        <r>
          <rPr>
            <sz val="9"/>
            <color indexed="81"/>
            <rFont val="Tahoma"/>
            <family val="2"/>
          </rPr>
          <t xml:space="preserve">
weighted average</t>
        </r>
      </text>
    </comment>
    <comment ref="AF26" authorId="4" shapeId="0" xr:uid="{495B157B-F2A9-4751-8613-40C27919BD7C}">
      <text>
        <r>
          <rPr>
            <b/>
            <sz val="9"/>
            <color indexed="81"/>
            <rFont val="Tahoma"/>
            <family val="2"/>
          </rPr>
          <t>bach-:</t>
        </r>
        <r>
          <rPr>
            <sz val="9"/>
            <color indexed="81"/>
            <rFont val="Tahoma"/>
            <family val="2"/>
          </rPr>
          <t xml:space="preserve">
P3, RCT, open-label, multicenter</t>
        </r>
      </text>
    </comment>
    <comment ref="N30" authorId="5" shapeId="0" xr:uid="{C79B1658-CFD3-4BB2-9D48-07491A89DEA9}">
      <text>
        <r>
          <rPr>
            <b/>
            <sz val="9"/>
            <color indexed="81"/>
            <rFont val="Tahoma"/>
            <family val="2"/>
          </rPr>
          <t>Chen He:</t>
        </r>
        <r>
          <rPr>
            <sz val="9"/>
            <color indexed="81"/>
            <rFont val="Tahoma"/>
            <family val="2"/>
          </rPr>
          <t xml:space="preserve">
more than 50% pts refractory to bortezomib and lenalidomide, but currenlty receive POM</t>
        </r>
      </text>
    </comment>
    <comment ref="R30" authorId="6" shapeId="0" xr:uid="{0EACF082-BBA9-412A-8D56-A184EEA8154F}">
      <text>
        <r>
          <rPr>
            <b/>
            <sz val="9"/>
            <color indexed="81"/>
            <rFont val="Tahoma"/>
            <family val="2"/>
          </rPr>
          <t>marie:</t>
        </r>
        <r>
          <rPr>
            <sz val="9"/>
            <color indexed="81"/>
            <rFont val="Tahoma"/>
            <family val="2"/>
          </rPr>
          <t xml:space="preserve">
Pomalidomide + Low-dose Dexamethasone </t>
        </r>
      </text>
    </comment>
    <comment ref="AD30" authorId="4" shapeId="0" xr:uid="{0A35D7A5-73F2-42D7-8C2D-2254D214D904}">
      <text>
        <r>
          <rPr>
            <b/>
            <sz val="9"/>
            <color indexed="81"/>
            <rFont val="Tahoma"/>
            <family val="2"/>
          </rPr>
          <t>bach-:</t>
        </r>
        <r>
          <rPr>
            <sz val="9"/>
            <color indexed="81"/>
            <rFont val="Tahoma"/>
            <family val="2"/>
          </rPr>
          <t xml:space="preserve">
Race was extracted from clinicaltrials.gov</t>
        </r>
      </text>
    </comment>
    <comment ref="AE30" authorId="4" shapeId="0" xr:uid="{29FA5D6E-84EC-4E49-A63C-6BCF26A93D32}">
      <text>
        <r>
          <rPr>
            <b/>
            <sz val="9"/>
            <color indexed="81"/>
            <rFont val="Tahoma"/>
            <family val="2"/>
          </rPr>
          <t>bach-:</t>
        </r>
        <r>
          <rPr>
            <sz val="9"/>
            <color indexed="81"/>
            <rFont val="Tahoma"/>
            <family val="2"/>
          </rPr>
          <t xml:space="preserve">
Race was extracted from clinicaltrials.gov</t>
        </r>
      </text>
    </comment>
    <comment ref="AF30" authorId="4" shapeId="0" xr:uid="{F19C46FD-FD54-4C8C-B64A-63FBCB4ECA55}">
      <text>
        <r>
          <rPr>
            <b/>
            <sz val="9"/>
            <color indexed="81"/>
            <rFont val="Tahoma"/>
            <family val="2"/>
          </rPr>
          <t>bach-:</t>
        </r>
        <r>
          <rPr>
            <sz val="9"/>
            <color indexed="81"/>
            <rFont val="Tahoma"/>
            <family val="2"/>
          </rPr>
          <t xml:space="preserve">
P3, RCT, open label, multicenter</t>
        </r>
      </text>
    </comment>
    <comment ref="AK30" authorId="7" shapeId="0" xr:uid="{A45DFC7F-B3F1-46BD-85DA-96DED15F87CE}">
      <text>
        <r>
          <rPr>
            <b/>
            <sz val="9"/>
            <color indexed="81"/>
            <rFont val="Tahoma"/>
            <family val="2"/>
          </rPr>
          <t>Stacy Grieve:</t>
        </r>
        <r>
          <rPr>
            <sz val="9"/>
            <color indexed="81"/>
            <rFont val="Tahoma"/>
            <family val="2"/>
          </rPr>
          <t xml:space="preserve">
Updated in Dimopoulos_Haematologica_2015
In San Miguel_LO 2013 at FU 10 months, OS=12.7 months (10.4-15.5 months), HR 0.74 (0.56-0.94), P=0.285</t>
        </r>
      </text>
    </comment>
    <comment ref="AL30" authorId="8" shapeId="0" xr:uid="{8890E86B-25EB-4D58-AEA9-F8A5FDA65999}">
      <text>
        <r>
          <rPr>
            <b/>
            <sz val="9"/>
            <color indexed="81"/>
            <rFont val="Tahoma"/>
            <family val="2"/>
          </rPr>
          <t>mihae:</t>
        </r>
        <r>
          <rPr>
            <sz val="9"/>
            <color indexed="81"/>
            <rFont val="Tahoma"/>
            <family val="2"/>
          </rPr>
          <t xml:space="preserve">
In San Miguel_LO 2013 at FU 10 months, OS=12.7 months (10.4-15.5 months), HR 0.74 (0.56-0.94), P=0.285</t>
        </r>
      </text>
    </comment>
    <comment ref="AM30" authorId="8" shapeId="0" xr:uid="{E54C4037-BC2C-45EF-8ED1-B72A9C1B03C1}">
      <text>
        <r>
          <rPr>
            <b/>
            <sz val="9"/>
            <color indexed="81"/>
            <rFont val="Tahoma"/>
            <family val="2"/>
          </rPr>
          <t>mihae:</t>
        </r>
        <r>
          <rPr>
            <sz val="9"/>
            <color indexed="81"/>
            <rFont val="Tahoma"/>
            <family val="2"/>
          </rPr>
          <t xml:space="preserve">
In San Miguel_LO 2013 at FU 10 months, OS=12.7 months (10.4-15.5 months), HR 0.74 (0.56-0.94), P=0.285</t>
        </r>
      </text>
    </comment>
    <comment ref="AN30" authorId="8" shapeId="0" xr:uid="{5EDCCF9F-8C91-46CA-AA29-F5B7A5016EC6}">
      <text>
        <r>
          <rPr>
            <b/>
            <sz val="9"/>
            <color indexed="81"/>
            <rFont val="Tahoma"/>
            <family val="2"/>
          </rPr>
          <t>mihae:</t>
        </r>
        <r>
          <rPr>
            <sz val="9"/>
            <color indexed="81"/>
            <rFont val="Tahoma"/>
            <family val="2"/>
          </rPr>
          <t xml:space="preserve">
Updated in Dimopoulos_Haematologica_2015
In San Miguel_LO 2013 at FU 10 months, OS=12.7 months (10.4-15.5 months), HR 0.74 (0.56-0.94), P=0.285</t>
        </r>
      </text>
    </comment>
    <comment ref="AO30" authorId="8" shapeId="0" xr:uid="{FDA7155B-3DA3-41D4-93ED-ECDD3D93513B}">
      <text>
        <r>
          <rPr>
            <b/>
            <sz val="9"/>
            <color indexed="81"/>
            <rFont val="Tahoma"/>
            <family val="2"/>
          </rPr>
          <t>mihae:</t>
        </r>
        <r>
          <rPr>
            <sz val="9"/>
            <color indexed="81"/>
            <rFont val="Tahoma"/>
            <family val="2"/>
          </rPr>
          <t xml:space="preserve">
In San Miguel_LO 2013 at FU 10 months, OS=12.7 months (10.4-15.5 months), HR 0.74 (0.56-0.94), P=0.285</t>
        </r>
      </text>
    </comment>
    <comment ref="AP30" authorId="8" shapeId="0" xr:uid="{467ECBEA-8E09-4ADF-B61D-A565AB391A96}">
      <text>
        <r>
          <rPr>
            <b/>
            <sz val="9"/>
            <color indexed="81"/>
            <rFont val="Tahoma"/>
            <family val="2"/>
          </rPr>
          <t>mihae:</t>
        </r>
        <r>
          <rPr>
            <sz val="9"/>
            <color indexed="81"/>
            <rFont val="Tahoma"/>
            <family val="2"/>
          </rPr>
          <t xml:space="preserve">
In San Miguel_LO 2013 at FU 10 months, OS=12.7 months (10.4-15.5 months), HR 0.74 (0.56-0.94), P=0.285</t>
        </r>
      </text>
    </comment>
    <comment ref="AQ30" authorId="8" shapeId="0" xr:uid="{C7D1A389-4E7D-42DB-9BE7-E4840B89FF14}">
      <text>
        <r>
          <rPr>
            <b/>
            <sz val="9"/>
            <color indexed="81"/>
            <rFont val="Tahoma"/>
            <family val="2"/>
          </rPr>
          <t>mihae:</t>
        </r>
        <r>
          <rPr>
            <sz val="9"/>
            <color indexed="81"/>
            <rFont val="Tahoma"/>
            <family val="2"/>
          </rPr>
          <t xml:space="preserve">
Updated in Dimopoulos_Haematologica_2015</t>
        </r>
      </text>
    </comment>
    <comment ref="AW30" authorId="7" shapeId="0" xr:uid="{A4AB6E3E-F5CD-4A63-A488-8E0BC09603D0}">
      <text>
        <r>
          <rPr>
            <b/>
            <sz val="9"/>
            <color indexed="81"/>
            <rFont val="Tahoma"/>
            <family val="2"/>
          </rPr>
          <t>Stacy Grieve:</t>
        </r>
        <r>
          <rPr>
            <sz val="9"/>
            <color indexed="81"/>
            <rFont val="Tahoma"/>
            <family val="2"/>
          </rPr>
          <t xml:space="preserve">
Updated in Dimopoulos_Haematologica_2015
In San Miguel_LO 2013 at FU 10 months, PFS=4.0 months (3.6-4.7 months), HR 0.48 (0.39-0.60), p&lt;0.0001</t>
        </r>
      </text>
    </comment>
    <comment ref="AX30" authorId="8" shapeId="0" xr:uid="{194C976C-E3E5-4BD5-8B6B-EEDF53EA3CED}">
      <text>
        <r>
          <rPr>
            <b/>
            <sz val="9"/>
            <color indexed="81"/>
            <rFont val="Tahoma"/>
            <family val="2"/>
          </rPr>
          <t>mihae:</t>
        </r>
        <r>
          <rPr>
            <sz val="9"/>
            <color indexed="81"/>
            <rFont val="Tahoma"/>
            <family val="2"/>
          </rPr>
          <t xml:space="preserve">
In San Miguel_LO 2013 at FU 10 months, PFS=4.0 months (3.6-4.7 months), HR 0.48 (0.39-0.60), p&lt;0.0001</t>
        </r>
      </text>
    </comment>
    <comment ref="AY30" authorId="8" shapeId="0" xr:uid="{181543B7-0BDB-4F18-AA14-89588F9E7751}">
      <text>
        <r>
          <rPr>
            <b/>
            <sz val="9"/>
            <color indexed="81"/>
            <rFont val="Tahoma"/>
            <family val="2"/>
          </rPr>
          <t>mihae:</t>
        </r>
        <r>
          <rPr>
            <sz val="9"/>
            <color indexed="81"/>
            <rFont val="Tahoma"/>
            <family val="2"/>
          </rPr>
          <t xml:space="preserve">
In San Miguel_LO 2013 at FU 10 months, PFS=4.0 months (3.6-4.7 months), HR 0.48 (0.39-0.60), p&lt;0.0001</t>
        </r>
      </text>
    </comment>
    <comment ref="AZ30" authorId="8" shapeId="0" xr:uid="{2B39D718-B269-463A-9CFD-5D63B45822E5}">
      <text>
        <r>
          <rPr>
            <b/>
            <sz val="9"/>
            <color indexed="81"/>
            <rFont val="Tahoma"/>
            <family val="2"/>
          </rPr>
          <t>mihae:</t>
        </r>
        <r>
          <rPr>
            <sz val="9"/>
            <color indexed="81"/>
            <rFont val="Tahoma"/>
            <family val="2"/>
          </rPr>
          <t xml:space="preserve">
Updated in Dimopoulos_Haematologica_2015
In San Miguel_LO 2013 at FU 10 months, HR 0.48 (0.39-0.60), p&lt;0.0001</t>
        </r>
      </text>
    </comment>
    <comment ref="BA30" authorId="8" shapeId="0" xr:uid="{D70E501D-54A4-40C9-90CE-A3C16E419842}">
      <text>
        <r>
          <rPr>
            <b/>
            <sz val="9"/>
            <color indexed="81"/>
            <rFont val="Tahoma"/>
            <family val="2"/>
          </rPr>
          <t>mihae:</t>
        </r>
        <r>
          <rPr>
            <sz val="9"/>
            <color indexed="81"/>
            <rFont val="Tahoma"/>
            <family val="2"/>
          </rPr>
          <t xml:space="preserve">
In San Miguel_LO 2013 at FU 10 months, HR 0.48 (0.39-0.60), p&lt;0.0001</t>
        </r>
      </text>
    </comment>
    <comment ref="BB30" authorId="8" shapeId="0" xr:uid="{3629F536-9A39-490B-9F4A-B6A88A83E3BF}">
      <text>
        <r>
          <rPr>
            <b/>
            <sz val="9"/>
            <color indexed="81"/>
            <rFont val="Tahoma"/>
            <family val="2"/>
          </rPr>
          <t>mihae:</t>
        </r>
        <r>
          <rPr>
            <sz val="9"/>
            <color indexed="81"/>
            <rFont val="Tahoma"/>
            <family val="2"/>
          </rPr>
          <t xml:space="preserve">
In San Miguel_LO 2013 at FU 10 months, HR 0.48 (0.39-0.60), p&lt;0.0001</t>
        </r>
      </text>
    </comment>
    <comment ref="BC30" authorId="8" shapeId="0" xr:uid="{074F4B75-F2C1-4B84-9377-87F9DCB5E3E7}">
      <text>
        <r>
          <rPr>
            <b/>
            <sz val="9"/>
            <color indexed="81"/>
            <rFont val="Tahoma"/>
            <family val="2"/>
          </rPr>
          <t>mihae:</t>
        </r>
        <r>
          <rPr>
            <sz val="9"/>
            <color indexed="81"/>
            <rFont val="Tahoma"/>
            <family val="2"/>
          </rPr>
          <t xml:space="preserve">
Updated in Dimopoulos_Haematologica_2015</t>
        </r>
      </text>
    </comment>
    <comment ref="BK30" authorId="7" shapeId="0" xr:uid="{6C7069B7-300F-4738-84D5-EDA0A561C394}">
      <text>
        <r>
          <rPr>
            <b/>
            <sz val="9"/>
            <color indexed="81"/>
            <rFont val="Tahoma"/>
            <family val="2"/>
          </rPr>
          <t>Stacy Grieve:</t>
        </r>
        <r>
          <rPr>
            <sz val="9"/>
            <color indexed="81"/>
            <rFont val="Tahoma"/>
            <family val="2"/>
          </rPr>
          <t xml:space="preserve">
CR or sCR</t>
        </r>
      </text>
    </comment>
    <comment ref="BM30" authorId="5" shapeId="0" xr:uid="{8102A9EE-B3FC-4360-A28C-78F19CB5A887}">
      <text>
        <r>
          <rPr>
            <b/>
            <sz val="9"/>
            <color indexed="81"/>
            <rFont val="Tahoma"/>
            <family val="2"/>
          </rPr>
          <t>Chen He:</t>
        </r>
        <r>
          <rPr>
            <sz val="9"/>
            <color indexed="81"/>
            <rFont val="Tahoma"/>
            <family val="2"/>
          </rPr>
          <t xml:space="preserve">
found in the text</t>
        </r>
      </text>
    </comment>
    <comment ref="BO30" authorId="7" shapeId="0" xr:uid="{CE7D7424-4A2B-4447-A88E-6CD248FE69A2}">
      <text>
        <r>
          <rPr>
            <b/>
            <sz val="9"/>
            <color indexed="81"/>
            <rFont val="Tahoma"/>
            <family val="2"/>
          </rPr>
          <t>Stacy Grieve:</t>
        </r>
        <r>
          <rPr>
            <sz val="9"/>
            <color indexed="81"/>
            <rFont val="Tahoma"/>
            <family val="2"/>
          </rPr>
          <t xml:space="preserve">
Of those with at least PR</t>
        </r>
      </text>
    </comment>
    <comment ref="BP30" authorId="7" shapeId="0" xr:uid="{BA950AE8-20B0-40B0-AA26-0AC472B03F16}">
      <text>
        <r>
          <rPr>
            <b/>
            <sz val="9"/>
            <color indexed="81"/>
            <rFont val="Tahoma"/>
            <family val="2"/>
          </rPr>
          <t>Stacy Grieve:</t>
        </r>
        <r>
          <rPr>
            <sz val="9"/>
            <color indexed="81"/>
            <rFont val="Tahoma"/>
            <family val="2"/>
          </rPr>
          <t xml:space="preserve">
Of those with at least PR</t>
        </r>
      </text>
    </comment>
    <comment ref="BQ30" authorId="9" shapeId="0" xr:uid="{FBE92126-8819-48C1-B47E-4F900547A76F}">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BR30" authorId="9" shapeId="0" xr:uid="{7B1DE321-0544-48C4-9948-6411FB72DBB3}">
      <text>
        <r>
          <rPr>
            <b/>
            <sz val="9"/>
            <color indexed="81"/>
            <rFont val="Tahoma"/>
            <family val="2"/>
          </rPr>
          <t>Khushboo Gurjar:</t>
        </r>
        <r>
          <rPr>
            <sz val="9"/>
            <color indexed="81"/>
            <rFont val="Tahoma"/>
            <family val="2"/>
          </rPr>
          <t xml:space="preserve">
Overall AE values are not reported.</t>
        </r>
      </text>
    </comment>
    <comment ref="R31" authorId="6" shapeId="0" xr:uid="{EF3596D3-1B7D-438B-96C8-A6181D032141}">
      <text>
        <r>
          <rPr>
            <b/>
            <sz val="9"/>
            <color indexed="81"/>
            <rFont val="Tahoma"/>
            <family val="2"/>
          </rPr>
          <t>marie:</t>
        </r>
        <r>
          <rPr>
            <sz val="9"/>
            <color indexed="81"/>
            <rFont val="Tahoma"/>
            <family val="2"/>
          </rPr>
          <t xml:space="preserve">
High-dose Dexamethasone </t>
        </r>
      </text>
    </comment>
    <comment ref="AD31" authorId="4" shapeId="0" xr:uid="{C16A6527-E2FA-4906-93E0-03861A087371}">
      <text>
        <r>
          <rPr>
            <b/>
            <sz val="9"/>
            <color indexed="81"/>
            <rFont val="Tahoma"/>
            <family val="2"/>
          </rPr>
          <t>bach-:</t>
        </r>
        <r>
          <rPr>
            <sz val="9"/>
            <color indexed="81"/>
            <rFont val="Tahoma"/>
            <family val="2"/>
          </rPr>
          <t xml:space="preserve">
Race was extracted from clinicaltrials.gov</t>
        </r>
      </text>
    </comment>
    <comment ref="AE31" authorId="4" shapeId="0" xr:uid="{4CCB5167-03F5-47BB-9BD7-89B8D1C16D64}">
      <text>
        <r>
          <rPr>
            <b/>
            <sz val="9"/>
            <color indexed="81"/>
            <rFont val="Tahoma"/>
            <family val="2"/>
          </rPr>
          <t>bach-:</t>
        </r>
        <r>
          <rPr>
            <sz val="9"/>
            <color indexed="81"/>
            <rFont val="Tahoma"/>
            <family val="2"/>
          </rPr>
          <t xml:space="preserve">
Race was extracted from clinicaltrials.gov</t>
        </r>
      </text>
    </comment>
    <comment ref="AK31" authorId="7" shapeId="0" xr:uid="{2FFC5929-84DE-433E-B7AF-8901044DFA7C}">
      <text>
        <r>
          <rPr>
            <b/>
            <sz val="9"/>
            <color indexed="81"/>
            <rFont val="Tahoma"/>
            <family val="2"/>
          </rPr>
          <t>Stacy Grieve:</t>
        </r>
        <r>
          <rPr>
            <sz val="9"/>
            <color indexed="81"/>
            <rFont val="Tahoma"/>
            <family val="2"/>
          </rPr>
          <t xml:space="preserve">
Update in Dimopoulos_Haematologica_2015
In San Miguel_LO 2013 at FU 10 months, OS=8.1 months (6.9-10.8 months)</t>
        </r>
      </text>
    </comment>
    <comment ref="AL31" authorId="8" shapeId="0" xr:uid="{14CA977D-403E-4255-A84B-CE0EDAEF6058}">
      <text>
        <r>
          <rPr>
            <b/>
            <sz val="9"/>
            <color indexed="81"/>
            <rFont val="Tahoma"/>
            <family val="2"/>
          </rPr>
          <t>mihae:</t>
        </r>
        <r>
          <rPr>
            <sz val="9"/>
            <color indexed="81"/>
            <rFont val="Tahoma"/>
            <family val="2"/>
          </rPr>
          <t xml:space="preserve">
In San Miguel_LO 2013 at FU 10 months, OS=8.1 months (6.9-10.8 months)</t>
        </r>
      </text>
    </comment>
    <comment ref="AM31" authorId="8" shapeId="0" xr:uid="{674A6613-981B-4FB4-B073-AEBC1E77755E}">
      <text>
        <r>
          <rPr>
            <b/>
            <sz val="9"/>
            <color indexed="81"/>
            <rFont val="Tahoma"/>
            <family val="2"/>
          </rPr>
          <t>mihae:</t>
        </r>
        <r>
          <rPr>
            <sz val="9"/>
            <color indexed="81"/>
            <rFont val="Tahoma"/>
            <family val="2"/>
          </rPr>
          <t xml:space="preserve">
In San Miguel_LO 2013 at FU 10 months, OS=8.1 months (6.9-10.8 months)</t>
        </r>
      </text>
    </comment>
    <comment ref="AW31" authorId="7" shapeId="0" xr:uid="{CCA4DEDC-1F38-4107-BAB0-323DE5F3510B}">
      <text>
        <r>
          <rPr>
            <b/>
            <sz val="9"/>
            <color indexed="81"/>
            <rFont val="Tahoma"/>
            <family val="2"/>
          </rPr>
          <t>Stacy Grieve:</t>
        </r>
        <r>
          <rPr>
            <sz val="9"/>
            <color indexed="81"/>
            <rFont val="Tahoma"/>
            <family val="2"/>
          </rPr>
          <t xml:space="preserve">
Updated in Dimopoulos_Haematologica_2015
In San Miguel_LO 2013 at FU 10 months, PFS=1.9 months (1.9-2.2 months)</t>
        </r>
      </text>
    </comment>
    <comment ref="AX31" authorId="8" shapeId="0" xr:uid="{2A4F1F35-9EAC-4ACD-B3AD-B0FFAADA80AF}">
      <text>
        <r>
          <rPr>
            <b/>
            <sz val="9"/>
            <color indexed="81"/>
            <rFont val="Tahoma"/>
            <family val="2"/>
          </rPr>
          <t>mihae:</t>
        </r>
        <r>
          <rPr>
            <sz val="9"/>
            <color indexed="81"/>
            <rFont val="Tahoma"/>
            <family val="2"/>
          </rPr>
          <t xml:space="preserve">
In San Miguel_LO 2013 at FU 10 months, PFS=1.9 months (1.9-2.2 months)</t>
        </r>
      </text>
    </comment>
    <comment ref="AY31" authorId="8" shapeId="0" xr:uid="{992C2262-D39E-487E-9C8A-4F0F074F0186}">
      <text>
        <r>
          <rPr>
            <b/>
            <sz val="9"/>
            <color indexed="81"/>
            <rFont val="Tahoma"/>
            <family val="2"/>
          </rPr>
          <t>mihae:</t>
        </r>
        <r>
          <rPr>
            <sz val="9"/>
            <color indexed="81"/>
            <rFont val="Tahoma"/>
            <family val="2"/>
          </rPr>
          <t xml:space="preserve">
In San Miguel_LO 2013 at FU 10 months, PFS=1.9 months (1.9-2.2 months)</t>
        </r>
      </text>
    </comment>
    <comment ref="BK31" authorId="7" shapeId="0" xr:uid="{C63A0EBB-47DC-45B1-B74D-B0A9CF21571D}">
      <text>
        <r>
          <rPr>
            <b/>
            <sz val="9"/>
            <color indexed="81"/>
            <rFont val="Tahoma"/>
            <family val="2"/>
          </rPr>
          <t>Stacy Grieve:</t>
        </r>
        <r>
          <rPr>
            <sz val="9"/>
            <color indexed="81"/>
            <rFont val="Tahoma"/>
            <family val="2"/>
          </rPr>
          <t xml:space="preserve">
CR or sCR</t>
        </r>
      </text>
    </comment>
    <comment ref="BM31" authorId="5" shapeId="0" xr:uid="{4F74B663-1774-4233-A041-81391977B0E3}">
      <text>
        <r>
          <rPr>
            <b/>
            <sz val="9"/>
            <color indexed="81"/>
            <rFont val="Tahoma"/>
            <family val="2"/>
          </rPr>
          <t>Chen He:</t>
        </r>
        <r>
          <rPr>
            <sz val="9"/>
            <color indexed="81"/>
            <rFont val="Tahoma"/>
            <family val="2"/>
          </rPr>
          <t xml:space="preserve">
found in the text</t>
        </r>
      </text>
    </comment>
    <comment ref="BO31" authorId="7" shapeId="0" xr:uid="{C88D0306-E811-48CF-A5F2-532FC9F5D255}">
      <text>
        <r>
          <rPr>
            <b/>
            <sz val="9"/>
            <color indexed="81"/>
            <rFont val="Tahoma"/>
            <family val="2"/>
          </rPr>
          <t>Stacy Grieve:</t>
        </r>
        <r>
          <rPr>
            <sz val="9"/>
            <color indexed="81"/>
            <rFont val="Tahoma"/>
            <family val="2"/>
          </rPr>
          <t xml:space="preserve">
Of those with at least PR</t>
        </r>
      </text>
    </comment>
    <comment ref="BP31" authorId="7" shapeId="0" xr:uid="{3FA93616-2277-4010-ACA6-DC12EC6535A6}">
      <text>
        <r>
          <rPr>
            <b/>
            <sz val="9"/>
            <color indexed="81"/>
            <rFont val="Tahoma"/>
            <family val="2"/>
          </rPr>
          <t>Stacy Grieve:</t>
        </r>
        <r>
          <rPr>
            <sz val="9"/>
            <color indexed="81"/>
            <rFont val="Tahoma"/>
            <family val="2"/>
          </rPr>
          <t xml:space="preserve">
Of those with at least PR</t>
        </r>
      </text>
    </comment>
    <comment ref="BQ31" authorId="9" shapeId="0" xr:uid="{B60C1F98-53B3-45A4-9DE4-5E01222CAF04}">
      <text>
        <r>
          <rPr>
            <b/>
            <sz val="9"/>
            <color indexed="81"/>
            <rFont val="Tahoma"/>
            <family val="2"/>
          </rPr>
          <t>Khushboo Gurjar:</t>
        </r>
        <r>
          <rPr>
            <sz val="9"/>
            <color indexed="81"/>
            <rFont val="Tahoma"/>
            <family val="2"/>
          </rPr>
          <t xml:space="preserve">
Results from previous study San Miguel are reported as Dimopoulos 2015 doesn’t have overall values</t>
        </r>
      </text>
    </comment>
    <comment ref="N34" authorId="5" shapeId="0" xr:uid="{8B15E055-1DCF-41C8-AD92-CB1F4E71F14F}">
      <text>
        <r>
          <rPr>
            <b/>
            <sz val="9"/>
            <color indexed="81"/>
            <rFont val="Tahoma"/>
            <family val="2"/>
          </rPr>
          <t>Chen He:</t>
        </r>
        <r>
          <rPr>
            <sz val="9"/>
            <color indexed="81"/>
            <rFont val="Tahoma"/>
            <family val="2"/>
          </rPr>
          <t xml:space="preserve">
more than 50% pts refractory to bortezomib and lenalidomide, but currenlty receive POM</t>
        </r>
      </text>
    </comment>
    <comment ref="R34" authorId="6" shapeId="0" xr:uid="{A1CDF590-B703-48E0-AB03-13C572B10B31}">
      <text>
        <r>
          <rPr>
            <b/>
            <sz val="9"/>
            <color indexed="81"/>
            <rFont val="Tahoma"/>
            <family val="2"/>
          </rPr>
          <t>marie:</t>
        </r>
        <r>
          <rPr>
            <sz val="9"/>
            <color indexed="81"/>
            <rFont val="Tahoma"/>
            <family val="2"/>
          </rPr>
          <t xml:space="preserve">
Pomalidomide + Low-dose Dexamethasone </t>
        </r>
      </text>
    </comment>
    <comment ref="AF34" authorId="4" shapeId="0" xr:uid="{884BD8B6-CF63-4D4F-9B51-D96BF11DE6CC}">
      <text>
        <r>
          <rPr>
            <b/>
            <sz val="9"/>
            <color indexed="81"/>
            <rFont val="Tahoma"/>
            <family val="2"/>
          </rPr>
          <t>bach-:</t>
        </r>
        <r>
          <rPr>
            <sz val="9"/>
            <color indexed="81"/>
            <rFont val="Tahoma"/>
            <family val="2"/>
          </rPr>
          <t xml:space="preserve">
P2, RCT, open-label, multicenter</t>
        </r>
      </text>
    </comment>
    <comment ref="BM34" authorId="5" shapeId="0" xr:uid="{A9B9E7F6-729B-41D2-ADA8-6B302D606B82}">
      <text>
        <r>
          <rPr>
            <b/>
            <sz val="9"/>
            <color indexed="81"/>
            <rFont val="Tahoma"/>
            <family val="2"/>
          </rPr>
          <t>Chen He:</t>
        </r>
        <r>
          <rPr>
            <sz val="9"/>
            <color indexed="81"/>
            <rFont val="Tahoma"/>
            <family val="2"/>
          </rPr>
          <t xml:space="preserve">
found in the text</t>
        </r>
      </text>
    </comment>
    <comment ref="BU34" authorId="9" shapeId="0" xr:uid="{2B6F1788-879F-4311-9091-014F8C0F805A}">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V34" authorId="9" shapeId="0" xr:uid="{66F07600-CAEB-4643-94DA-7111F4120B4D}">
      <text>
        <r>
          <rPr>
            <b/>
            <sz val="9"/>
            <color indexed="81"/>
            <rFont val="Tahoma"/>
            <family val="2"/>
          </rPr>
          <t>Khushboo Gurjar:</t>
        </r>
        <r>
          <rPr>
            <sz val="9"/>
            <color indexed="81"/>
            <rFont val="Tahoma"/>
            <family val="2"/>
          </rPr>
          <t xml:space="preserve">
While there are different values reported in the narrative - </t>
        </r>
        <r>
          <rPr>
            <i/>
            <sz val="9"/>
            <color indexed="81"/>
            <rFont val="Tahoma"/>
            <family val="2"/>
          </rPr>
          <t>The rate of POM discontinuation due to treatment-related AEs was 3% (2% in
the POM+LoDEX group and 5% in the POM group).</t>
        </r>
      </text>
    </comment>
    <comment ref="BM35" authorId="5" shapeId="0" xr:uid="{4B4E1CB9-C74A-45D8-B0FF-562EA3484C35}">
      <text>
        <r>
          <rPr>
            <b/>
            <sz val="9"/>
            <color indexed="81"/>
            <rFont val="Tahoma"/>
            <family val="2"/>
          </rPr>
          <t>Chen He:</t>
        </r>
        <r>
          <rPr>
            <sz val="9"/>
            <color indexed="81"/>
            <rFont val="Tahoma"/>
            <family val="2"/>
          </rPr>
          <t xml:space="preserve">
found in the text</t>
        </r>
      </text>
    </comment>
    <comment ref="N38" authorId="5" shapeId="0" xr:uid="{AC35C1AB-5D80-4E39-9E4F-B2C2B4614A5A}">
      <text>
        <r>
          <rPr>
            <b/>
            <sz val="9"/>
            <color indexed="81"/>
            <rFont val="Tahoma"/>
            <family val="2"/>
          </rPr>
          <t>Chen He:</t>
        </r>
        <r>
          <rPr>
            <sz val="9"/>
            <color indexed="81"/>
            <rFont val="Tahoma"/>
            <family val="2"/>
          </rPr>
          <t xml:space="preserve">
All exposed to lenalidomide + PI, no refractory info. </t>
        </r>
      </text>
    </comment>
    <comment ref="AF38" authorId="4" shapeId="0" xr:uid="{C1A97540-2D77-4950-94FE-8B736A51F3C9}">
      <text>
        <r>
          <rPr>
            <b/>
            <sz val="9"/>
            <color indexed="81"/>
            <rFont val="Tahoma"/>
            <family val="2"/>
          </rPr>
          <t>bach-:</t>
        </r>
        <r>
          <rPr>
            <sz val="9"/>
            <color indexed="81"/>
            <rFont val="Tahoma"/>
            <family val="2"/>
          </rPr>
          <t xml:space="preserve">
P2, RCT, open-label, multicenter</t>
        </r>
      </text>
    </comment>
    <comment ref="BM38" authorId="5" shapeId="0" xr:uid="{F411FDB1-D9AF-4A3A-A9AC-FF1BAA216390}">
      <text>
        <r>
          <rPr>
            <b/>
            <sz val="9"/>
            <color indexed="81"/>
            <rFont val="Tahoma"/>
            <family val="2"/>
          </rPr>
          <t>Chen He:</t>
        </r>
        <r>
          <rPr>
            <sz val="9"/>
            <color indexed="81"/>
            <rFont val="Tahoma"/>
            <family val="2"/>
          </rPr>
          <t xml:space="preserve">
found in the text</t>
        </r>
      </text>
    </comment>
    <comment ref="BM39" authorId="5" shapeId="0" xr:uid="{199D8B4B-B55C-427D-B482-4B85C415AE03}">
      <text>
        <r>
          <rPr>
            <b/>
            <sz val="9"/>
            <color indexed="81"/>
            <rFont val="Tahoma"/>
            <family val="2"/>
          </rPr>
          <t>Chen He:</t>
        </r>
        <r>
          <rPr>
            <sz val="9"/>
            <color indexed="81"/>
            <rFont val="Tahoma"/>
            <family val="2"/>
          </rPr>
          <t xml:space="preserve">
found in the text</t>
        </r>
      </text>
    </comment>
    <comment ref="N42" authorId="5" shapeId="0" xr:uid="{E6E9FFF2-014B-4505-9DD4-186307636B01}">
      <text>
        <r>
          <rPr>
            <b/>
            <sz val="9"/>
            <color indexed="81"/>
            <rFont val="Tahoma"/>
            <family val="2"/>
          </rPr>
          <t>Chen He:</t>
        </r>
        <r>
          <rPr>
            <sz val="9"/>
            <color indexed="81"/>
            <rFont val="Tahoma"/>
            <family val="2"/>
          </rPr>
          <t xml:space="preserve">
Cyclophosphamide, an alkylating agents</t>
        </r>
      </text>
    </comment>
    <comment ref="AF42" authorId="4" shapeId="0" xr:uid="{DA5DFD24-C12D-48D1-BE87-CC9FAC5B7359}">
      <text>
        <r>
          <rPr>
            <b/>
            <sz val="9"/>
            <color indexed="81"/>
            <rFont val="Tahoma"/>
            <family val="2"/>
          </rPr>
          <t>bach-:</t>
        </r>
        <r>
          <rPr>
            <sz val="9"/>
            <color indexed="81"/>
            <rFont val="Tahoma"/>
            <family val="2"/>
          </rPr>
          <t xml:space="preserve">
P2, RCT, open-label, multicenter</t>
        </r>
      </text>
    </comment>
    <comment ref="BK42" authorId="2" shapeId="0" xr:uid="{5444E2DB-27FC-4DBE-A867-CAAC488E5CB3}">
      <text>
        <r>
          <rPr>
            <b/>
            <sz val="9"/>
            <color indexed="81"/>
            <rFont val="Tahoma"/>
            <family val="2"/>
          </rPr>
          <t>khoin:</t>
        </r>
        <r>
          <rPr>
            <sz val="9"/>
            <color indexed="81"/>
            <rFont val="Tahoma"/>
            <family val="2"/>
          </rPr>
          <t xml:space="preserve">
CR/sCR</t>
        </r>
      </text>
    </comment>
    <comment ref="BM42" authorId="5" shapeId="0" xr:uid="{8B230C80-04A9-4E43-9EA7-4D852E179DE8}">
      <text>
        <r>
          <rPr>
            <b/>
            <sz val="9"/>
            <color indexed="81"/>
            <rFont val="Tahoma"/>
            <family val="2"/>
          </rPr>
          <t>Chen He:</t>
        </r>
        <r>
          <rPr>
            <sz val="9"/>
            <color indexed="81"/>
            <rFont val="Tahoma"/>
            <family val="2"/>
          </rPr>
          <t xml:space="preserve">
found in the text</t>
        </r>
      </text>
    </comment>
    <comment ref="BK43" authorId="2" shapeId="0" xr:uid="{2D52D76A-BA7B-4B65-81AC-C6B361D69327}">
      <text>
        <r>
          <rPr>
            <b/>
            <sz val="9"/>
            <color indexed="81"/>
            <rFont val="Tahoma"/>
            <family val="2"/>
          </rPr>
          <t>khoin:</t>
        </r>
        <r>
          <rPr>
            <sz val="9"/>
            <color indexed="81"/>
            <rFont val="Tahoma"/>
            <family val="2"/>
          </rPr>
          <t xml:space="preserve">
CR/sCR</t>
        </r>
      </text>
    </comment>
    <comment ref="BM43" authorId="5" shapeId="0" xr:uid="{1B95B3D5-76B4-4384-A749-47BF6DDAC6C5}">
      <text>
        <r>
          <rPr>
            <b/>
            <sz val="9"/>
            <color indexed="81"/>
            <rFont val="Tahoma"/>
            <family val="2"/>
          </rPr>
          <t>Chen He:</t>
        </r>
        <r>
          <rPr>
            <sz val="9"/>
            <color indexed="81"/>
            <rFont val="Tahoma"/>
            <family val="2"/>
          </rPr>
          <t xml:space="preserve">
found in the text</t>
        </r>
      </text>
    </comment>
    <comment ref="R46" authorId="6" shapeId="0" xr:uid="{E88C624D-2C27-4844-BF56-887804E53745}">
      <text>
        <r>
          <rPr>
            <b/>
            <sz val="9"/>
            <color indexed="81"/>
            <rFont val="Tahoma"/>
            <family val="2"/>
          </rPr>
          <t>marie:</t>
        </r>
        <r>
          <rPr>
            <sz val="9"/>
            <color indexed="81"/>
            <rFont val="Tahoma"/>
            <family val="2"/>
          </rPr>
          <t xml:space="preserve">
Nivolumab + Daratumumab + Low-dose cyclophosphamide</t>
        </r>
      </text>
    </comment>
    <comment ref="Y46" authorId="3" shapeId="0" xr:uid="{FF51498F-0E4B-4C2E-A999-2A5422D7F648}">
      <text>
        <r>
          <rPr>
            <b/>
            <sz val="9"/>
            <color indexed="81"/>
            <rFont val="Tahoma"/>
            <family val="2"/>
          </rPr>
          <t>rozee:</t>
        </r>
        <r>
          <rPr>
            <sz val="9"/>
            <color indexed="81"/>
            <rFont val="Tahoma"/>
            <family val="2"/>
          </rPr>
          <t xml:space="preserve">
weighted average</t>
        </r>
      </text>
    </comment>
    <comment ref="AF46" authorId="4" shapeId="0" xr:uid="{5B9F6436-8FDD-488C-AE65-04390DBB86D3}">
      <text>
        <r>
          <rPr>
            <b/>
            <sz val="9"/>
            <color indexed="81"/>
            <rFont val="Tahoma"/>
            <family val="2"/>
          </rPr>
          <t>bach-:</t>
        </r>
        <r>
          <rPr>
            <sz val="9"/>
            <color indexed="81"/>
            <rFont val="Tahoma"/>
            <family val="2"/>
          </rPr>
          <t xml:space="preserve">
P2, RCT, multicenter</t>
        </r>
      </text>
    </comment>
    <comment ref="K50" authorId="10" shapeId="0" xr:uid="{BB0E9BA2-69E4-444D-8FF7-A56827A0F793}">
      <text>
        <r>
          <rPr>
            <b/>
            <sz val="9"/>
            <color indexed="81"/>
            <rFont val="Tahoma"/>
            <family val="2"/>
          </rPr>
          <t>Joshua Roccamo:</t>
        </r>
        <r>
          <rPr>
            <sz val="9"/>
            <color indexed="81"/>
            <rFont val="Tahoma"/>
            <family val="2"/>
          </rPr>
          <t xml:space="preserve">
ASCO </t>
        </r>
      </text>
    </comment>
    <comment ref="P50" authorId="6" shapeId="0" xr:uid="{43FA5E07-6CD7-4B4F-ACC5-9E8545FED6E2}">
      <text>
        <r>
          <rPr>
            <b/>
            <sz val="9"/>
            <color indexed="81"/>
            <rFont val="Tahoma"/>
            <family val="2"/>
          </rPr>
          <t>marie:</t>
        </r>
        <r>
          <rPr>
            <sz val="9"/>
            <color indexed="81"/>
            <rFont val="Tahoma"/>
            <family val="2"/>
          </rPr>
          <t xml:space="preserve">
4+ Line</t>
        </r>
      </text>
    </comment>
    <comment ref="R50" authorId="6" shapeId="0" xr:uid="{8FF6693E-8A27-4C0D-805F-94658D1A95A9}">
      <text>
        <r>
          <rPr>
            <b/>
            <sz val="9"/>
            <color indexed="81"/>
            <rFont val="Tahoma"/>
            <family val="2"/>
          </rPr>
          <t>marie:</t>
        </r>
        <r>
          <rPr>
            <sz val="9"/>
            <color indexed="81"/>
            <rFont val="Tahoma"/>
            <family val="2"/>
          </rPr>
          <t xml:space="preserve">
Belantamab mafodotin 2.5 mg/kg</t>
        </r>
      </text>
    </comment>
    <comment ref="Y50" authorId="3" shapeId="0" xr:uid="{23A2ED16-F1F9-47F0-A746-8150C76B5639}">
      <text>
        <r>
          <rPr>
            <b/>
            <sz val="9"/>
            <color indexed="81"/>
            <rFont val="Tahoma"/>
            <family val="2"/>
          </rPr>
          <t>rozee:</t>
        </r>
        <r>
          <rPr>
            <sz val="9"/>
            <color indexed="81"/>
            <rFont val="Tahoma"/>
            <family val="2"/>
          </rPr>
          <t xml:space="preserve">
weighted average</t>
        </r>
      </text>
    </comment>
    <comment ref="AF50" authorId="4" shapeId="0" xr:uid="{73CA294F-A9D8-411A-B4A7-18372988598D}">
      <text>
        <r>
          <rPr>
            <b/>
            <sz val="9"/>
            <color indexed="81"/>
            <rFont val="Tahoma"/>
            <family val="2"/>
          </rPr>
          <t>bach-:</t>
        </r>
        <r>
          <rPr>
            <sz val="9"/>
            <color indexed="81"/>
            <rFont val="Tahoma"/>
            <family val="2"/>
          </rPr>
          <t xml:space="preserve">
P2, RCT, open-label, multicenter</t>
        </r>
      </text>
    </comment>
    <comment ref="AK50" authorId="8" shapeId="0" xr:uid="{889ABF45-3520-49D9-833C-7858216C39EB}">
      <text>
        <r>
          <rPr>
            <b/>
            <sz val="9"/>
            <color indexed="81"/>
            <rFont val="Tahoma"/>
            <family val="2"/>
          </rPr>
          <t>mihae:</t>
        </r>
        <r>
          <rPr>
            <sz val="9"/>
            <color indexed="81"/>
            <rFont val="Tahoma"/>
            <family val="2"/>
          </rPr>
          <t xml:space="preserve">
Updated from Lonial_ASCO_2020 (poster), median follow-up 13 months</t>
        </r>
      </text>
    </comment>
    <comment ref="AL50" authorId="8" shapeId="0" xr:uid="{8BB010DE-F2DA-4DE1-A321-EB09F86740DA}">
      <text>
        <r>
          <rPr>
            <b/>
            <sz val="9"/>
            <color indexed="81"/>
            <rFont val="Tahoma"/>
            <family val="2"/>
          </rPr>
          <t>mihae:</t>
        </r>
        <r>
          <rPr>
            <sz val="9"/>
            <color indexed="81"/>
            <rFont val="Tahoma"/>
            <family val="2"/>
          </rPr>
          <t xml:space="preserve">
Updated from Lonial_ASCO_2020 (poster), median follow-up 13 months</t>
        </r>
      </text>
    </comment>
    <comment ref="AM50" authorId="8" shapeId="0" xr:uid="{93BD980E-755D-4110-A0D1-870DCE9B7749}">
      <text>
        <r>
          <rPr>
            <b/>
            <sz val="9"/>
            <color indexed="81"/>
            <rFont val="Tahoma"/>
            <family val="2"/>
          </rPr>
          <t>mihae:</t>
        </r>
        <r>
          <rPr>
            <sz val="9"/>
            <color indexed="81"/>
            <rFont val="Tahoma"/>
            <family val="2"/>
          </rPr>
          <t xml:space="preserve">
Updated from Lonial_ASCO_2020 (poster), median follow-up 13 months</t>
        </r>
      </text>
    </comment>
    <comment ref="AR50" authorId="8" shapeId="0" xr:uid="{3F5DAFF0-49ED-4D91-AAAD-CD2B2F231A89}">
      <text>
        <r>
          <rPr>
            <b/>
            <sz val="9"/>
            <color indexed="81"/>
            <rFont val="Tahoma"/>
            <family val="2"/>
          </rPr>
          <t>mihae:</t>
        </r>
        <r>
          <rPr>
            <sz val="9"/>
            <color indexed="81"/>
            <rFont val="Tahoma"/>
            <family val="2"/>
          </rPr>
          <t xml:space="preserve">
Updated from Lonial_ASCO_2020 (poster), median follow-up 13 months</t>
        </r>
      </text>
    </comment>
    <comment ref="AW50" authorId="8" shapeId="0" xr:uid="{8457905B-425F-4E61-8423-78731A71A699}">
      <text>
        <r>
          <rPr>
            <b/>
            <sz val="9"/>
            <color indexed="81"/>
            <rFont val="Tahoma"/>
            <family val="2"/>
          </rPr>
          <t>mihae:</t>
        </r>
        <r>
          <rPr>
            <sz val="9"/>
            <color indexed="81"/>
            <rFont val="Tahoma"/>
            <family val="2"/>
          </rPr>
          <t xml:space="preserve">
Updated from Lonial_ASCO_2020 (poster), median follow-up 13 months</t>
        </r>
      </text>
    </comment>
    <comment ref="BI50" authorId="8" shapeId="0" xr:uid="{C226BF9E-A6CB-4885-82C1-B43E5375A55F}">
      <text>
        <r>
          <rPr>
            <b/>
            <sz val="9"/>
            <color indexed="81"/>
            <rFont val="Tahoma"/>
            <family val="2"/>
          </rPr>
          <t>mihae:</t>
        </r>
        <r>
          <rPr>
            <sz val="9"/>
            <color indexed="81"/>
            <rFont val="Tahoma"/>
            <family val="2"/>
          </rPr>
          <t xml:space="preserve">
Updated from Lonial_ASCO_2020 (poster), median follow-up 13 months</t>
        </r>
      </text>
    </comment>
    <comment ref="BK50" authorId="8" shapeId="0" xr:uid="{1763F4DE-93A6-41DE-8D19-1D0CBEBBD4C6}">
      <text>
        <r>
          <rPr>
            <b/>
            <sz val="9"/>
            <color indexed="81"/>
            <rFont val="Tahoma"/>
            <family val="2"/>
          </rPr>
          <t>mihae:</t>
        </r>
        <r>
          <rPr>
            <sz val="9"/>
            <color indexed="81"/>
            <rFont val="Tahoma"/>
            <family val="2"/>
          </rPr>
          <t xml:space="preserve">
Updated from Lonial_ASCO_2020 (poster), median follow-up 13 months</t>
        </r>
      </text>
    </comment>
    <comment ref="BO50" authorId="8" shapeId="0" xr:uid="{DB63100C-CFFE-4E83-9CBA-65F4F9820C87}">
      <text>
        <r>
          <rPr>
            <b/>
            <sz val="9"/>
            <color indexed="81"/>
            <rFont val="Tahoma"/>
            <family val="2"/>
          </rPr>
          <t>mihae:</t>
        </r>
        <r>
          <rPr>
            <sz val="9"/>
            <color indexed="81"/>
            <rFont val="Tahoma"/>
            <family val="2"/>
          </rPr>
          <t xml:space="preserve">
Updated from Lonial_ASCO_2020 (poster), median follow-up 13 months</t>
        </r>
      </text>
    </comment>
    <comment ref="BP50" authorId="8" shapeId="0" xr:uid="{A2E5D837-4DF8-4272-B73E-A562AF90F843}">
      <text>
        <r>
          <rPr>
            <b/>
            <sz val="9"/>
            <color indexed="81"/>
            <rFont val="Tahoma"/>
            <family val="2"/>
          </rPr>
          <t>mihae:</t>
        </r>
        <r>
          <rPr>
            <sz val="9"/>
            <color indexed="81"/>
            <rFont val="Tahoma"/>
            <family val="2"/>
          </rPr>
          <t xml:space="preserve">
Updated from Lonial_ASCO_2020 (poster), median follow-up 13 months</t>
        </r>
      </text>
    </comment>
    <comment ref="BR50" authorId="8" shapeId="0" xr:uid="{4C92D1CE-A4B1-4902-852D-DE3123C1C000}">
      <text>
        <r>
          <rPr>
            <b/>
            <sz val="9"/>
            <color indexed="81"/>
            <rFont val="Tahoma"/>
            <family val="2"/>
          </rPr>
          <t>mihae:</t>
        </r>
        <r>
          <rPr>
            <sz val="9"/>
            <color indexed="81"/>
            <rFont val="Tahoma"/>
            <family val="2"/>
          </rPr>
          <t xml:space="preserve">
Updated from Lonial_ASCO_2020 (poster), median follow-up 13 months</t>
        </r>
      </text>
    </comment>
    <comment ref="BT50" authorId="8" shapeId="0" xr:uid="{CA8A66E0-8C93-4221-8787-17449B2D16C8}">
      <text>
        <r>
          <rPr>
            <b/>
            <sz val="9"/>
            <color indexed="81"/>
            <rFont val="Tahoma"/>
            <family val="2"/>
          </rPr>
          <t>mihae:</t>
        </r>
        <r>
          <rPr>
            <sz val="9"/>
            <color indexed="81"/>
            <rFont val="Tahoma"/>
            <family val="2"/>
          </rPr>
          <t xml:space="preserve">
Updated from Lonial_ASCO_2020 (poster), median follow-up 13 months</t>
        </r>
      </text>
    </comment>
    <comment ref="BU50" authorId="4" shapeId="0" xr:uid="{435BC8DE-ABC2-4407-9CB1-DE7F14D17B7F}">
      <text>
        <r>
          <rPr>
            <b/>
            <sz val="9"/>
            <color indexed="81"/>
            <rFont val="Tahoma"/>
            <family val="2"/>
          </rPr>
          <t>bach-:</t>
        </r>
        <r>
          <rPr>
            <sz val="9"/>
            <color indexed="81"/>
            <rFont val="Tahoma"/>
            <family val="2"/>
          </rPr>
          <t xml:space="preserve">
Updated from Lonial_ASCO_2020 (poster), median follow-up 13 months</t>
        </r>
      </text>
    </comment>
    <comment ref="BV50" authorId="4" shapeId="0" xr:uid="{F65A0C34-E4AA-49F9-8904-B052B001E02A}">
      <text>
        <r>
          <rPr>
            <b/>
            <sz val="9"/>
            <color indexed="81"/>
            <rFont val="Tahoma"/>
            <family val="2"/>
          </rPr>
          <t>bach-:</t>
        </r>
        <r>
          <rPr>
            <sz val="9"/>
            <color indexed="81"/>
            <rFont val="Tahoma"/>
            <family val="2"/>
          </rPr>
          <t xml:space="preserve">
Updated from Lonial_ASCO_2020 (poster), median follow-up 13 months</t>
        </r>
      </text>
    </comment>
    <comment ref="R51" authorId="6" shapeId="0" xr:uid="{10BDD1C2-991B-48DF-820B-777C29837980}">
      <text>
        <r>
          <rPr>
            <b/>
            <sz val="9"/>
            <color indexed="81"/>
            <rFont val="Tahoma"/>
            <family val="2"/>
          </rPr>
          <t>marie:</t>
        </r>
        <r>
          <rPr>
            <sz val="9"/>
            <color indexed="81"/>
            <rFont val="Tahoma"/>
            <family val="2"/>
          </rPr>
          <t xml:space="preserve">
Belantamab mafodotin 3.4 mg/kg</t>
        </r>
      </text>
    </comment>
    <comment ref="AK51" authorId="8" shapeId="0" xr:uid="{5B9B28F5-844A-4D66-B8D8-6C14E28B7AD8}">
      <text>
        <r>
          <rPr>
            <b/>
            <sz val="9"/>
            <color indexed="81"/>
            <rFont val="Tahoma"/>
            <family val="2"/>
          </rPr>
          <t>mihae:</t>
        </r>
        <r>
          <rPr>
            <sz val="9"/>
            <color indexed="81"/>
            <rFont val="Tahoma"/>
            <family val="2"/>
          </rPr>
          <t xml:space="preserve">
Updated from Lonial_ASCO_2020 (poster), median follow-up 13 months</t>
        </r>
      </text>
    </comment>
    <comment ref="AL51" authorId="8" shapeId="0" xr:uid="{1AC9FD22-4759-491C-B094-35CF94B1FD89}">
      <text>
        <r>
          <rPr>
            <b/>
            <sz val="9"/>
            <color indexed="81"/>
            <rFont val="Tahoma"/>
            <family val="2"/>
          </rPr>
          <t>mihae:</t>
        </r>
        <r>
          <rPr>
            <sz val="9"/>
            <color indexed="81"/>
            <rFont val="Tahoma"/>
            <family val="2"/>
          </rPr>
          <t xml:space="preserve">
Updated from Lonial_ASCO_2020 (poster), median follow-up 13 months</t>
        </r>
      </text>
    </comment>
    <comment ref="AM51" authorId="8" shapeId="0" xr:uid="{0BC001BD-B9F5-45F6-BA98-7B76EFA8FFD2}">
      <text>
        <r>
          <rPr>
            <b/>
            <sz val="9"/>
            <color indexed="81"/>
            <rFont val="Tahoma"/>
            <family val="2"/>
          </rPr>
          <t>mihae:</t>
        </r>
        <r>
          <rPr>
            <sz val="9"/>
            <color indexed="81"/>
            <rFont val="Tahoma"/>
            <family val="2"/>
          </rPr>
          <t xml:space="preserve">
Updated from Lonial_ASCO_2020 (poster), median follow-up 13 months</t>
        </r>
      </text>
    </comment>
    <comment ref="AR51" authorId="8" shapeId="0" xr:uid="{2E158D3B-F83A-4C37-87E8-D49AF3EBC116}">
      <text>
        <r>
          <rPr>
            <b/>
            <sz val="9"/>
            <color indexed="81"/>
            <rFont val="Tahoma"/>
            <family val="2"/>
          </rPr>
          <t>mihae:</t>
        </r>
        <r>
          <rPr>
            <sz val="9"/>
            <color indexed="81"/>
            <rFont val="Tahoma"/>
            <family val="2"/>
          </rPr>
          <t xml:space="preserve">
Updated from Lonial_ASCO_2020 (poster), median follow-up 13 months</t>
        </r>
      </text>
    </comment>
    <comment ref="AW51" authorId="8" shapeId="0" xr:uid="{8467F7AA-2A3B-4B7D-84A2-AA9E3D65D4A9}">
      <text>
        <r>
          <rPr>
            <b/>
            <sz val="9"/>
            <color indexed="81"/>
            <rFont val="Tahoma"/>
            <family val="2"/>
          </rPr>
          <t>mihae:</t>
        </r>
        <r>
          <rPr>
            <sz val="9"/>
            <color indexed="81"/>
            <rFont val="Tahoma"/>
            <family val="2"/>
          </rPr>
          <t xml:space="preserve">
Updated from Lonial_ASCO_2020 (poster), median follow-up 13 months</t>
        </r>
      </text>
    </comment>
    <comment ref="BI51" authorId="8" shapeId="0" xr:uid="{A46E75C5-75DC-433F-ADA2-F0CF4748423D}">
      <text>
        <r>
          <rPr>
            <b/>
            <sz val="9"/>
            <color indexed="81"/>
            <rFont val="Tahoma"/>
            <family val="2"/>
          </rPr>
          <t>mihae:</t>
        </r>
        <r>
          <rPr>
            <sz val="9"/>
            <color indexed="81"/>
            <rFont val="Tahoma"/>
            <family val="2"/>
          </rPr>
          <t xml:space="preserve">
Updated from Lonial_ASCO_2020 (poster), median follow-up 13 months</t>
        </r>
      </text>
    </comment>
    <comment ref="BK51" authorId="8" shapeId="0" xr:uid="{39E56654-1144-414C-A809-18F0D211AB02}">
      <text>
        <r>
          <rPr>
            <b/>
            <sz val="9"/>
            <color indexed="81"/>
            <rFont val="Tahoma"/>
            <family val="2"/>
          </rPr>
          <t>mihae:</t>
        </r>
        <r>
          <rPr>
            <sz val="9"/>
            <color indexed="81"/>
            <rFont val="Tahoma"/>
            <family val="2"/>
          </rPr>
          <t xml:space="preserve">
Updated from Lonial_ASCO_2020 (poster), median follow-up 13 months</t>
        </r>
      </text>
    </comment>
    <comment ref="BO51" authorId="8" shapeId="0" xr:uid="{64F97F3C-3B57-46E8-8F75-19C11EE9B6F5}">
      <text>
        <r>
          <rPr>
            <b/>
            <sz val="9"/>
            <color indexed="81"/>
            <rFont val="Tahoma"/>
            <family val="2"/>
          </rPr>
          <t>mihae:</t>
        </r>
        <r>
          <rPr>
            <sz val="9"/>
            <color indexed="81"/>
            <rFont val="Tahoma"/>
            <family val="2"/>
          </rPr>
          <t xml:space="preserve">
Updated from Lonial_ASCO_2020 (poster), median follow-up 13 months</t>
        </r>
      </text>
    </comment>
    <comment ref="BP51" authorId="8" shapeId="0" xr:uid="{96B89E7E-611A-4AF5-AFC6-FE0A7C153933}">
      <text>
        <r>
          <rPr>
            <b/>
            <sz val="9"/>
            <color indexed="81"/>
            <rFont val="Tahoma"/>
            <family val="2"/>
          </rPr>
          <t>mihae:</t>
        </r>
        <r>
          <rPr>
            <sz val="9"/>
            <color indexed="81"/>
            <rFont val="Tahoma"/>
            <family val="2"/>
          </rPr>
          <t xml:space="preserve">
Updated from Lonial_ASCO_2020 (poster), median follow-up 13 months</t>
        </r>
      </text>
    </comment>
    <comment ref="BR51" authorId="8" shapeId="0" xr:uid="{40345895-9110-4F84-8FC5-F1D6E57EF71F}">
      <text>
        <r>
          <rPr>
            <b/>
            <sz val="9"/>
            <color indexed="81"/>
            <rFont val="Tahoma"/>
            <family val="2"/>
          </rPr>
          <t>mihae:</t>
        </r>
        <r>
          <rPr>
            <sz val="9"/>
            <color indexed="81"/>
            <rFont val="Tahoma"/>
            <family val="2"/>
          </rPr>
          <t xml:space="preserve">
Updated from Lonial_ASCO_2020 (poster), median follow-up 13 months</t>
        </r>
      </text>
    </comment>
    <comment ref="BT51" authorId="8" shapeId="0" xr:uid="{0C987D85-DE96-489E-BD90-AF0332D82FDD}">
      <text>
        <r>
          <rPr>
            <b/>
            <sz val="9"/>
            <color indexed="81"/>
            <rFont val="Tahoma"/>
            <family val="2"/>
          </rPr>
          <t>mihae:</t>
        </r>
        <r>
          <rPr>
            <sz val="9"/>
            <color indexed="81"/>
            <rFont val="Tahoma"/>
            <family val="2"/>
          </rPr>
          <t xml:space="preserve">
Updated from Lonial_ASCO_2020 (poster), median follow-up 13 months</t>
        </r>
      </text>
    </comment>
    <comment ref="BU51" authorId="4" shapeId="0" xr:uid="{30A6FF60-09C6-4902-ACCD-A9A4EBDBDDDB}">
      <text>
        <r>
          <rPr>
            <b/>
            <sz val="9"/>
            <color indexed="81"/>
            <rFont val="Tahoma"/>
            <family val="2"/>
          </rPr>
          <t>bach-:</t>
        </r>
        <r>
          <rPr>
            <sz val="9"/>
            <color indexed="81"/>
            <rFont val="Tahoma"/>
            <family val="2"/>
          </rPr>
          <t xml:space="preserve">
Updated from Lonial_ASCO_2020 (poster), median follow-up 13 months</t>
        </r>
      </text>
    </comment>
    <comment ref="BV51" authorId="4" shapeId="0" xr:uid="{8C456940-A3A8-4980-873F-545DDABB02A5}">
      <text>
        <r>
          <rPr>
            <b/>
            <sz val="9"/>
            <color indexed="81"/>
            <rFont val="Tahoma"/>
            <family val="2"/>
          </rPr>
          <t>bach-:</t>
        </r>
        <r>
          <rPr>
            <sz val="9"/>
            <color indexed="81"/>
            <rFont val="Tahoma"/>
            <family val="2"/>
          </rPr>
          <t xml:space="preserve">
Updated from Lonial_ASCO_2020 (poster), median follow-up 13 months</t>
        </r>
      </text>
    </comment>
    <comment ref="N54" authorId="5" shapeId="0" xr:uid="{AEFEF498-34D5-4177-AFFB-611FF2B75593}">
      <text>
        <r>
          <rPr>
            <b/>
            <sz val="9"/>
            <color indexed="81"/>
            <rFont val="Tahoma"/>
            <family val="2"/>
          </rPr>
          <t>Chen He:</t>
        </r>
        <r>
          <rPr>
            <sz val="9"/>
            <color indexed="81"/>
            <rFont val="Tahoma"/>
            <family val="2"/>
          </rPr>
          <t xml:space="preserve">
more than 50% pts refractory to bortezomib and lenalidomide, but currenlty receive POM</t>
        </r>
      </text>
    </comment>
    <comment ref="AF54" authorId="4" shapeId="0" xr:uid="{D06AE533-21B4-4DD9-A6A9-052B06F11AE7}">
      <text>
        <r>
          <rPr>
            <b/>
            <sz val="9"/>
            <color indexed="81"/>
            <rFont val="Tahoma"/>
            <family val="2"/>
          </rPr>
          <t>bach-:</t>
        </r>
        <r>
          <rPr>
            <sz val="9"/>
            <color indexed="81"/>
            <rFont val="Tahoma"/>
            <family val="2"/>
          </rPr>
          <t xml:space="preserve">
P3, single arm, multicenter</t>
        </r>
      </text>
    </comment>
    <comment ref="N55" authorId="5" shapeId="0" xr:uid="{59FB9331-5550-4556-9616-167AA7A1F277}">
      <text>
        <r>
          <rPr>
            <b/>
            <sz val="9"/>
            <color indexed="81"/>
            <rFont val="Tahoma"/>
            <family val="2"/>
          </rPr>
          <t>Chen He:</t>
        </r>
        <r>
          <rPr>
            <sz val="9"/>
            <color indexed="81"/>
            <rFont val="Tahoma"/>
            <family val="2"/>
          </rPr>
          <t xml:space="preserve">
more than 50% pts refractory to bortezomib and lenalidomide, but currenlty receive POM</t>
        </r>
      </text>
    </comment>
    <comment ref="R55" authorId="6" shapeId="0" xr:uid="{42E941E0-773F-4073-B357-0F1CCE4CE6DE}">
      <text>
        <r>
          <rPr>
            <b/>
            <sz val="9"/>
            <color indexed="81"/>
            <rFont val="Tahoma"/>
            <family val="2"/>
          </rPr>
          <t>marie:</t>
        </r>
        <r>
          <rPr>
            <sz val="9"/>
            <color indexed="81"/>
            <rFont val="Tahoma"/>
            <family val="2"/>
          </rPr>
          <t xml:space="preserve">
Pomalidomide + low-dose Dexamethasone</t>
        </r>
      </text>
    </comment>
    <comment ref="AF55" authorId="4" shapeId="0" xr:uid="{0853A904-C757-4918-B1BF-257749DD94FF}">
      <text>
        <r>
          <rPr>
            <b/>
            <sz val="9"/>
            <color indexed="81"/>
            <rFont val="Tahoma"/>
            <family val="2"/>
          </rPr>
          <t>bach-:</t>
        </r>
        <r>
          <rPr>
            <sz val="9"/>
            <color indexed="81"/>
            <rFont val="Tahoma"/>
            <family val="2"/>
          </rPr>
          <t xml:space="preserve">
P2, single arm, multicenter</t>
        </r>
      </text>
    </comment>
    <comment ref="BM55" authorId="5" shapeId="0" xr:uid="{E999BFB0-4E6E-460E-A521-F207592DC16A}">
      <text>
        <r>
          <rPr>
            <b/>
            <sz val="9"/>
            <color indexed="81"/>
            <rFont val="Tahoma"/>
            <family val="2"/>
          </rPr>
          <t>Chen He:</t>
        </r>
        <r>
          <rPr>
            <sz val="9"/>
            <color indexed="81"/>
            <rFont val="Tahoma"/>
            <family val="2"/>
          </rPr>
          <t xml:space="preserve">
found in the text</t>
        </r>
      </text>
    </comment>
    <comment ref="BU55" authorId="4" shapeId="0" xr:uid="{BB502893-C08E-4C3D-A836-218D7842DB8C}">
      <text>
        <r>
          <rPr>
            <b/>
            <sz val="9"/>
            <color indexed="81"/>
            <rFont val="Tahoma"/>
            <family val="2"/>
          </rPr>
          <t>bach-:</t>
        </r>
        <r>
          <rPr>
            <sz val="9"/>
            <color indexed="81"/>
            <rFont val="Tahoma"/>
            <family val="2"/>
          </rPr>
          <t xml:space="preserve">
POM discontinuation due to treatment emergent AEs</t>
        </r>
      </text>
    </comment>
    <comment ref="BV55" authorId="4" shapeId="0" xr:uid="{2E3EE577-D59B-4785-BD8C-12E022F97F2B}">
      <text>
        <r>
          <rPr>
            <b/>
            <sz val="9"/>
            <color indexed="81"/>
            <rFont val="Tahoma"/>
            <family val="2"/>
          </rPr>
          <t>bach-:</t>
        </r>
        <r>
          <rPr>
            <sz val="9"/>
            <color indexed="81"/>
            <rFont val="Tahoma"/>
            <family val="2"/>
          </rPr>
          <t xml:space="preserve">
POM discontinuation due to treatment emergent AEs</t>
        </r>
      </text>
    </comment>
    <comment ref="P59" authorId="6" shapeId="0" xr:uid="{977F870F-FF36-4CF5-85DE-5EB4CD67719D}">
      <text>
        <r>
          <rPr>
            <b/>
            <sz val="9"/>
            <color indexed="81"/>
            <rFont val="Tahoma"/>
            <family val="2"/>
          </rPr>
          <t>marie:</t>
        </r>
        <r>
          <rPr>
            <sz val="9"/>
            <color indexed="81"/>
            <rFont val="Tahoma"/>
            <family val="2"/>
          </rPr>
          <t xml:space="preserve">
4+ Line</t>
        </r>
      </text>
    </comment>
    <comment ref="R59" authorId="6" shapeId="0" xr:uid="{F73B9C80-C8DC-49CC-84EA-024886321427}">
      <text>
        <r>
          <rPr>
            <b/>
            <sz val="9"/>
            <color indexed="81"/>
            <rFont val="Tahoma"/>
            <family val="2"/>
          </rPr>
          <t>marie:</t>
        </r>
        <r>
          <rPr>
            <sz val="9"/>
            <color indexed="81"/>
            <rFont val="Tahoma"/>
            <family val="2"/>
          </rPr>
          <t xml:space="preserve">
Idecabtagene vicleucel (bb2121)</t>
        </r>
      </text>
    </comment>
    <comment ref="V59" authorId="3" shapeId="0" xr:uid="{3BC2F409-84C6-42B6-8686-B24050EA9FB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59" authorId="3" shapeId="0" xr:uid="{A0155A96-68FD-4028-A70A-4735A6A6375B}">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59" authorId="3" shapeId="0" xr:uid="{64D4F494-D92D-4E01-8E65-9F9DFE5F870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59" authorId="3" shapeId="0" xr:uid="{D4A68C19-3B3D-412F-9509-7E68B06192C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59" authorId="3" shapeId="0" xr:uid="{811C89C6-D1C0-4048-A0BB-9233E5F85FD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59" authorId="3" shapeId="0" xr:uid="{8EAB3F34-A8A8-4A05-91DF-49BDCEA3BE7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59" authorId="3" shapeId="0" xr:uid="{12E86991-2842-4D2A-9002-C12D3A99A471}">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59" authorId="3" shapeId="0" xr:uid="{10E0C3F8-C8B1-4FCF-A569-E01D1930CE0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59" authorId="11" shapeId="0" xr:uid="{706F29D3-CF6E-4AC3-806C-AAD924445E7A}">
      <text>
        <r>
          <rPr>
            <b/>
            <sz val="9"/>
            <color indexed="81"/>
            <rFont val="Tahoma"/>
            <family val="2"/>
          </rPr>
          <t>Oluwaseun Egunsola:</t>
        </r>
        <r>
          <rPr>
            <sz val="9"/>
            <color indexed="81"/>
            <rFont val="Tahoma"/>
            <family val="2"/>
          </rPr>
          <t xml:space="preserve">
No record of VAS in any of the references</t>
        </r>
      </text>
    </comment>
    <comment ref="P63" authorId="6" shapeId="0" xr:uid="{C3399BDA-E92D-4993-A35A-3CA4DDD40D90}">
      <text>
        <r>
          <rPr>
            <b/>
            <sz val="9"/>
            <color indexed="81"/>
            <rFont val="Tahoma"/>
            <family val="2"/>
          </rPr>
          <t>marie:</t>
        </r>
        <r>
          <rPr>
            <sz val="9"/>
            <color indexed="81"/>
            <rFont val="Tahoma"/>
            <family val="2"/>
          </rPr>
          <t xml:space="preserve">
4+ Line</t>
        </r>
      </text>
    </comment>
    <comment ref="R63" authorId="6" shapeId="0" xr:uid="{4EF35912-5CBA-466B-A456-A115DB050D8F}">
      <text>
        <r>
          <rPr>
            <b/>
            <sz val="9"/>
            <color indexed="81"/>
            <rFont val="Tahoma"/>
            <family val="2"/>
          </rPr>
          <t>marie:</t>
        </r>
        <r>
          <rPr>
            <sz val="9"/>
            <color indexed="81"/>
            <rFont val="Tahoma"/>
            <family val="2"/>
          </rPr>
          <t xml:space="preserve">
Idecabtagene vicleucel (bb2121)</t>
        </r>
      </text>
    </comment>
    <comment ref="V63" authorId="3" shapeId="0" xr:uid="{3550B749-8486-4520-BD0B-401663409485}">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3" authorId="3" shapeId="0" xr:uid="{14832C42-68BF-4F91-8444-A6A232452B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3" authorId="3" shapeId="0" xr:uid="{E2F64FAD-E395-4DC7-85B4-CF83888773E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3" authorId="3" shapeId="0" xr:uid="{7AD74EB3-1E16-4B44-A903-88EED08F9A6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3" authorId="3" shapeId="0" xr:uid="{8A071A05-4C8D-4E7C-9EE3-9F7184CDA64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3" authorId="3" shapeId="0" xr:uid="{E4953FCC-5C0E-4F8B-A748-9E54425A84F3}">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3" authorId="3" shapeId="0" xr:uid="{8F73B645-E4D8-4EDB-9944-81CC49189C58}">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3" authorId="3" shapeId="0" xr:uid="{A49C852A-666E-4982-AF30-C9924CA035EC}">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3" authorId="11" shapeId="0" xr:uid="{C7D5B675-268C-419B-967E-B2CC8FE1CEF2}">
      <text>
        <r>
          <rPr>
            <b/>
            <sz val="9"/>
            <color indexed="81"/>
            <rFont val="Tahoma"/>
            <family val="2"/>
          </rPr>
          <t>Oluwaseun Egunsola:</t>
        </r>
        <r>
          <rPr>
            <sz val="9"/>
            <color indexed="81"/>
            <rFont val="Tahoma"/>
            <family val="2"/>
          </rPr>
          <t xml:space="preserve">
No record of VAS in any of the references</t>
        </r>
      </text>
    </comment>
    <comment ref="P67" authorId="6" shapeId="0" xr:uid="{D1A1CC8E-9BAC-4404-910A-A8D695A7C934}">
      <text>
        <r>
          <rPr>
            <b/>
            <sz val="9"/>
            <color indexed="81"/>
            <rFont val="Tahoma"/>
            <family val="2"/>
          </rPr>
          <t>marie:</t>
        </r>
        <r>
          <rPr>
            <sz val="9"/>
            <color indexed="81"/>
            <rFont val="Tahoma"/>
            <family val="2"/>
          </rPr>
          <t xml:space="preserve">
4+ Line</t>
        </r>
      </text>
    </comment>
    <comment ref="R67" authorId="6" shapeId="0" xr:uid="{4542EC6E-F9E6-4AF0-96B2-7127AA5644AB}">
      <text>
        <r>
          <rPr>
            <b/>
            <sz val="9"/>
            <color indexed="81"/>
            <rFont val="Tahoma"/>
            <family val="2"/>
          </rPr>
          <t>marie:</t>
        </r>
        <r>
          <rPr>
            <sz val="9"/>
            <color indexed="81"/>
            <rFont val="Tahoma"/>
            <family val="2"/>
          </rPr>
          <t xml:space="preserve">
Idecabtagene vicleucel (bb2121)</t>
        </r>
      </text>
    </comment>
    <comment ref="V67" authorId="3" shapeId="0" xr:uid="{06F637CE-AB59-41E5-89D8-F34A095D1916}">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W67" authorId="3" shapeId="0" xr:uid="{EFECE8CC-EAD8-484E-B168-E2EAEB07E309}">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
</t>
        </r>
      </text>
    </comment>
    <comment ref="X67" authorId="3" shapeId="0" xr:uid="{692B0D60-BEC1-4B09-9AAE-34A80EA0595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Y67" authorId="3" shapeId="0" xr:uid="{E138EC8C-0791-462E-BFCD-101A981B249D}">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Z67" authorId="3" shapeId="0" xr:uid="{0E840A26-D09B-4014-9D85-C29194C9548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A67" authorId="3" shapeId="0" xr:uid="{A824DD7F-CE17-407B-BDD4-05B44A792190}">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B67" authorId="3" shapeId="0" xr:uid="{53E0D112-6F63-4E5D-8976-C486BD27995F}">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AC67" authorId="3" shapeId="0" xr:uid="{46BF4C8D-6C6C-43A4-A62C-0E9A7BE4699E}">
      <text>
        <r>
          <rPr>
            <b/>
            <sz val="9"/>
            <color indexed="81"/>
            <rFont val="Tahoma"/>
            <family val="2"/>
          </rPr>
          <t>rozee:</t>
        </r>
        <r>
          <rPr>
            <sz val="9"/>
            <color indexed="81"/>
            <rFont val="Tahoma"/>
            <family val="2"/>
          </rPr>
          <t xml:space="preserve">
From Munshi_ASCO_2020 (abstract and oral presentation)
San Miguel_EHA_2020 (abstract and oral presentation) in clinical extraction</t>
        </r>
      </text>
    </comment>
    <comment ref="CH67" authorId="11" shapeId="0" xr:uid="{7356098C-7EEA-4340-BD90-A557C354AC86}">
      <text>
        <r>
          <rPr>
            <b/>
            <sz val="9"/>
            <color indexed="81"/>
            <rFont val="Tahoma"/>
            <family val="2"/>
          </rPr>
          <t>Oluwaseun Egunsola:</t>
        </r>
        <r>
          <rPr>
            <sz val="9"/>
            <color indexed="81"/>
            <rFont val="Tahoma"/>
            <family val="2"/>
          </rPr>
          <t xml:space="preserve">
No record of VAS in any of the references</t>
        </r>
      </text>
    </comment>
    <comment ref="C71" authorId="12" shapeId="0" xr:uid="{85E1293B-8854-4E71-98D7-CBA157EBFF89}">
      <text>
        <r>
          <rPr>
            <b/>
            <sz val="9"/>
            <color indexed="81"/>
            <rFont val="Tahoma"/>
            <family val="2"/>
          </rPr>
          <t>Ramsha Khan:</t>
        </r>
        <r>
          <rPr>
            <sz val="9"/>
            <color indexed="81"/>
            <rFont val="Tahoma"/>
            <family val="2"/>
          </rPr>
          <t xml:space="preserve">
changed to original from original and update</t>
        </r>
      </text>
    </comment>
    <comment ref="D71" authorId="7" shapeId="0" xr:uid="{24AE6D99-342B-4DAB-9612-148668CF097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1" authorId="6" shapeId="0" xr:uid="{B81A46A7-CC98-4D62-90A7-1391CB689A93}">
      <text>
        <r>
          <rPr>
            <b/>
            <sz val="9"/>
            <color indexed="81"/>
            <rFont val="Tahoma"/>
            <family val="2"/>
          </rPr>
          <t>marie:</t>
        </r>
        <r>
          <rPr>
            <sz val="9"/>
            <color indexed="81"/>
            <rFont val="Tahoma"/>
            <family val="2"/>
          </rPr>
          <t xml:space="preserve">
4+ Line</t>
        </r>
      </text>
    </comment>
    <comment ref="R71" authorId="3" shapeId="0" xr:uid="{964ED57C-17DC-4B82-843C-DF905C41EAC6}">
      <text>
        <r>
          <rPr>
            <b/>
            <sz val="9"/>
            <color rgb="FF000000"/>
            <rFont val="Tahoma"/>
            <family val="2"/>
          </rPr>
          <t>rozee:</t>
        </r>
        <r>
          <rPr>
            <sz val="9"/>
            <color rgb="FF000000"/>
            <rFont val="Tahoma"/>
            <family val="2"/>
          </rPr>
          <t xml:space="preserve">
Belantamab mafodotinBelantamab mafodotin (frozen 2.5mg/kg)</t>
        </r>
      </text>
    </comment>
    <comment ref="CD71" authorId="3" shapeId="0" xr:uid="{776629DE-458C-4EB9-84FD-11C1F3ABFF02}">
      <text>
        <r>
          <rPr>
            <b/>
            <sz val="9"/>
            <color indexed="81"/>
            <rFont val="Tahoma"/>
            <family val="2"/>
          </rPr>
          <t>rozee:</t>
        </r>
        <r>
          <rPr>
            <sz val="9"/>
            <color indexed="81"/>
            <rFont val="Tahoma"/>
            <family val="2"/>
          </rPr>
          <t xml:space="preserve">
No baseline scores</t>
        </r>
      </text>
    </comment>
    <comment ref="CE71" authorId="3" shapeId="0" xr:uid="{0B85880B-9B48-4E11-B142-C9A19E58E7F3}">
      <text>
        <r>
          <rPr>
            <b/>
            <sz val="9"/>
            <color indexed="81"/>
            <rFont val="Tahoma"/>
            <family val="2"/>
          </rPr>
          <t>rozee:</t>
        </r>
        <r>
          <rPr>
            <sz val="9"/>
            <color indexed="81"/>
            <rFont val="Tahoma"/>
            <family val="2"/>
          </rPr>
          <t xml:space="preserve">
No baseline scores</t>
        </r>
      </text>
    </comment>
    <comment ref="CF71" authorId="3" shapeId="0" xr:uid="{066FF1BD-FC40-4ED2-A966-2E174FA5B5B5}">
      <text>
        <r>
          <rPr>
            <b/>
            <sz val="9"/>
            <color indexed="81"/>
            <rFont val="Tahoma"/>
            <family val="2"/>
          </rPr>
          <t>rozee:</t>
        </r>
        <r>
          <rPr>
            <sz val="9"/>
            <color indexed="81"/>
            <rFont val="Tahoma"/>
            <family val="2"/>
          </rPr>
          <t xml:space="preserve">
No baseline scores</t>
        </r>
      </text>
    </comment>
    <comment ref="R72" authorId="6" shapeId="0" xr:uid="{9895F4BE-34CB-4686-91EB-A2E2F8A40AB2}">
      <text>
        <r>
          <rPr>
            <b/>
            <sz val="9"/>
            <color indexed="81"/>
            <rFont val="Tahoma"/>
            <family val="2"/>
          </rPr>
          <t>marie:</t>
        </r>
        <r>
          <rPr>
            <sz val="9"/>
            <color indexed="81"/>
            <rFont val="Tahoma"/>
            <family val="2"/>
          </rPr>
          <t xml:space="preserve">
Belantamab mafodotin (frozen 3.4mg/kg)</t>
        </r>
      </text>
    </comment>
    <comment ref="D75" authorId="7" shapeId="0" xr:uid="{2F758AF2-2B15-4E27-B90C-973F320E42E3}">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5" authorId="6" shapeId="0" xr:uid="{92767656-B31D-407D-85EE-743A633B9C40}">
      <text>
        <r>
          <rPr>
            <b/>
            <sz val="9"/>
            <color indexed="81"/>
            <rFont val="Tahoma"/>
            <family val="2"/>
          </rPr>
          <t>marie:</t>
        </r>
        <r>
          <rPr>
            <sz val="9"/>
            <color indexed="81"/>
            <rFont val="Tahoma"/>
            <family val="2"/>
          </rPr>
          <t xml:space="preserve">
4+ Line</t>
        </r>
      </text>
    </comment>
    <comment ref="R75" authorId="3" shapeId="0" xr:uid="{A877DA8E-7604-445E-8D67-269F9E42E8BA}">
      <text>
        <r>
          <rPr>
            <b/>
            <sz val="9"/>
            <color rgb="FF000000"/>
            <rFont val="Tahoma"/>
            <family val="2"/>
          </rPr>
          <t>rozee:</t>
        </r>
        <r>
          <rPr>
            <sz val="9"/>
            <color rgb="FF000000"/>
            <rFont val="Tahoma"/>
            <family val="2"/>
          </rPr>
          <t xml:space="preserve">
Belantamab mafodotinBelantamab mafodotin (frozen 2.5mg/kg)</t>
        </r>
      </text>
    </comment>
    <comment ref="CD75" authorId="3" shapeId="0" xr:uid="{2C231BF9-B8FE-446B-AE68-04445E0B83BC}">
      <text>
        <r>
          <rPr>
            <b/>
            <sz val="9"/>
            <color indexed="81"/>
            <rFont val="Tahoma"/>
            <family val="2"/>
          </rPr>
          <t>rozee:</t>
        </r>
        <r>
          <rPr>
            <sz val="9"/>
            <color indexed="81"/>
            <rFont val="Tahoma"/>
            <family val="2"/>
          </rPr>
          <t xml:space="preserve">
No baseline scores</t>
        </r>
      </text>
    </comment>
    <comment ref="CE75" authorId="3" shapeId="0" xr:uid="{55B74922-1E28-4195-AC4F-329F16A38F09}">
      <text>
        <r>
          <rPr>
            <b/>
            <sz val="9"/>
            <color indexed="81"/>
            <rFont val="Tahoma"/>
            <family val="2"/>
          </rPr>
          <t>rozee:</t>
        </r>
        <r>
          <rPr>
            <sz val="9"/>
            <color indexed="81"/>
            <rFont val="Tahoma"/>
            <family val="2"/>
          </rPr>
          <t xml:space="preserve">
No baseline scores</t>
        </r>
      </text>
    </comment>
    <comment ref="CF75" authorId="3" shapeId="0" xr:uid="{B84F3D18-4209-415B-B09D-0EEA1C9C89A1}">
      <text>
        <r>
          <rPr>
            <b/>
            <sz val="9"/>
            <color indexed="81"/>
            <rFont val="Tahoma"/>
            <family val="2"/>
          </rPr>
          <t>rozee:</t>
        </r>
        <r>
          <rPr>
            <sz val="9"/>
            <color indexed="81"/>
            <rFont val="Tahoma"/>
            <family val="2"/>
          </rPr>
          <t xml:space="preserve">
No baseline scores</t>
        </r>
      </text>
    </comment>
    <comment ref="R76" authorId="6" shapeId="0" xr:uid="{4001E872-B344-4EE3-A074-967797C92342}">
      <text>
        <r>
          <rPr>
            <b/>
            <sz val="9"/>
            <color indexed="81"/>
            <rFont val="Tahoma"/>
            <family val="2"/>
          </rPr>
          <t>marie:</t>
        </r>
        <r>
          <rPr>
            <sz val="9"/>
            <color indexed="81"/>
            <rFont val="Tahoma"/>
            <family val="2"/>
          </rPr>
          <t xml:space="preserve">
Belantamab mafodotin (frozen 3.4mg/kg)</t>
        </r>
      </text>
    </comment>
    <comment ref="D79" authorId="7" shapeId="0" xr:uid="{5A3D297F-3226-40AC-94F7-381457D8C83A}">
      <text>
        <r>
          <rPr>
            <b/>
            <sz val="9"/>
            <color rgb="FF000000"/>
            <rFont val="Tahoma"/>
            <family val="2"/>
          </rPr>
          <t>Stacy Grieve:</t>
        </r>
        <r>
          <rPr>
            <sz val="9"/>
            <color rgb="FF000000"/>
            <rFont val="Tahoma"/>
            <family val="2"/>
          </rPr>
          <t xml:space="preserve">
</t>
        </r>
        <r>
          <rPr>
            <sz val="9"/>
            <color rgb="FF000000"/>
            <rFont val="Tahoma"/>
            <family val="2"/>
          </rPr>
          <t>Lonial_LO_2020 from Clinical SLR for baseline characteristics</t>
        </r>
      </text>
    </comment>
    <comment ref="P79" authorId="6" shapeId="0" xr:uid="{E92A60C6-1711-4042-B072-9B63B0A1B779}">
      <text>
        <r>
          <rPr>
            <b/>
            <sz val="9"/>
            <color indexed="81"/>
            <rFont val="Tahoma"/>
            <family val="2"/>
          </rPr>
          <t>marie:</t>
        </r>
        <r>
          <rPr>
            <sz val="9"/>
            <color indexed="81"/>
            <rFont val="Tahoma"/>
            <family val="2"/>
          </rPr>
          <t xml:space="preserve">
4+ Line</t>
        </r>
      </text>
    </comment>
    <comment ref="R79" authorId="3" shapeId="0" xr:uid="{F7C5ADCD-558C-47E0-8BF1-7E23C1191D01}">
      <text>
        <r>
          <rPr>
            <b/>
            <sz val="9"/>
            <color rgb="FF000000"/>
            <rFont val="Tahoma"/>
            <family val="2"/>
          </rPr>
          <t>rozee:</t>
        </r>
        <r>
          <rPr>
            <sz val="9"/>
            <color rgb="FF000000"/>
            <rFont val="Tahoma"/>
            <family val="2"/>
          </rPr>
          <t xml:space="preserve">
Belantamab mafodotinBelantamab mafodotin (frozen 2.5mg/kg)</t>
        </r>
      </text>
    </comment>
    <comment ref="CD79" authorId="3" shapeId="0" xr:uid="{6BA25750-9CA7-411C-BF47-7021B0A269BC}">
      <text>
        <r>
          <rPr>
            <b/>
            <sz val="9"/>
            <color indexed="81"/>
            <rFont val="Tahoma"/>
            <family val="2"/>
          </rPr>
          <t>rozee:</t>
        </r>
        <r>
          <rPr>
            <sz val="9"/>
            <color indexed="81"/>
            <rFont val="Tahoma"/>
            <family val="2"/>
          </rPr>
          <t xml:space="preserve">
No baseline scores</t>
        </r>
      </text>
    </comment>
    <comment ref="CE79" authorId="3" shapeId="0" xr:uid="{37F659DE-CE44-45A0-B786-02152B2C6B8B}">
      <text>
        <r>
          <rPr>
            <b/>
            <sz val="9"/>
            <color indexed="81"/>
            <rFont val="Tahoma"/>
            <family val="2"/>
          </rPr>
          <t>rozee:</t>
        </r>
        <r>
          <rPr>
            <sz val="9"/>
            <color indexed="81"/>
            <rFont val="Tahoma"/>
            <family val="2"/>
          </rPr>
          <t xml:space="preserve">
No baseline scores</t>
        </r>
      </text>
    </comment>
    <comment ref="CF79" authorId="3" shapeId="0" xr:uid="{5DE33F21-8BE0-46F8-829C-5698D4691432}">
      <text>
        <r>
          <rPr>
            <b/>
            <sz val="9"/>
            <color indexed="81"/>
            <rFont val="Tahoma"/>
            <family val="2"/>
          </rPr>
          <t>rozee:</t>
        </r>
        <r>
          <rPr>
            <sz val="9"/>
            <color indexed="81"/>
            <rFont val="Tahoma"/>
            <family val="2"/>
          </rPr>
          <t xml:space="preserve">
No baseline scores</t>
        </r>
      </text>
    </comment>
    <comment ref="R80" authorId="6" shapeId="0" xr:uid="{074D401F-1A2E-4FEF-B385-69D5EB2C101D}">
      <text>
        <r>
          <rPr>
            <b/>
            <sz val="9"/>
            <color indexed="81"/>
            <rFont val="Tahoma"/>
            <family val="2"/>
          </rPr>
          <t>marie:</t>
        </r>
        <r>
          <rPr>
            <sz val="9"/>
            <color indexed="81"/>
            <rFont val="Tahoma"/>
            <family val="2"/>
          </rPr>
          <t xml:space="preserve">
Belantamab mafodotin (frozen 3.4mg/kg)</t>
        </r>
      </text>
    </comment>
    <comment ref="C83" authorId="12" shapeId="0" xr:uid="{97238F9D-E004-4726-9C6C-79B41D70B1EE}">
      <text>
        <r>
          <rPr>
            <b/>
            <sz val="9"/>
            <color indexed="81"/>
            <rFont val="Tahoma"/>
            <family val="2"/>
          </rPr>
          <t>Ramsha Khan:</t>
        </r>
        <r>
          <rPr>
            <sz val="9"/>
            <color indexed="81"/>
            <rFont val="Tahoma"/>
            <family val="2"/>
          </rPr>
          <t xml:space="preserve">
changed from original</t>
        </r>
      </text>
    </comment>
    <comment ref="D83" authorId="7" shapeId="0" xr:uid="{85B62F81-8A5C-40FA-B9E9-DB59740A7DF0}">
      <text>
        <r>
          <rPr>
            <b/>
            <sz val="9"/>
            <color indexed="81"/>
            <rFont val="Tahoma"/>
            <family val="2"/>
          </rPr>
          <t>Stacy Grieve:</t>
        </r>
        <r>
          <rPr>
            <sz val="9"/>
            <color indexed="81"/>
            <rFont val="Tahoma"/>
            <family val="2"/>
          </rPr>
          <t xml:space="preserve">
Baseline data from Clinical SLR Mateos_ASH_2019 (abstract)</t>
        </r>
      </text>
    </comment>
    <comment ref="R83" authorId="6" shapeId="0" xr:uid="{60FDCEF4-D5DD-4019-AF10-B1C461EC1956}">
      <text>
        <r>
          <rPr>
            <b/>
            <sz val="9"/>
            <color indexed="81"/>
            <rFont val="Tahoma"/>
            <family val="2"/>
          </rPr>
          <t>marie:</t>
        </r>
        <r>
          <rPr>
            <sz val="9"/>
            <color indexed="81"/>
            <rFont val="Tahoma"/>
            <family val="2"/>
          </rPr>
          <t xml:space="preserve">
Melphalan flufenamide + Dexamethasone</t>
        </r>
      </text>
    </comment>
    <comment ref="V83" authorId="3" shapeId="0" xr:uid="{D5130283-5456-4F1D-9907-F809BE0FB434}">
      <text>
        <r>
          <rPr>
            <b/>
            <sz val="9"/>
            <color indexed="81"/>
            <rFont val="Tahoma"/>
            <family val="2"/>
          </rPr>
          <t>rozee:</t>
        </r>
        <r>
          <rPr>
            <sz val="9"/>
            <color indexed="81"/>
            <rFont val="Tahoma"/>
            <family val="2"/>
          </rPr>
          <t xml:space="preserve">
Mateos_ASH_2019 (abstract) in clinical</t>
        </r>
      </text>
    </comment>
    <comment ref="W83" authorId="3" shapeId="0" xr:uid="{0D1ED60C-A555-4EDC-A83F-A101BF28E61D}">
      <text>
        <r>
          <rPr>
            <b/>
            <sz val="9"/>
            <color indexed="81"/>
            <rFont val="Tahoma"/>
            <family val="2"/>
          </rPr>
          <t>rozee:</t>
        </r>
        <r>
          <rPr>
            <sz val="9"/>
            <color indexed="81"/>
            <rFont val="Tahoma"/>
            <family val="2"/>
          </rPr>
          <t xml:space="preserve">
Mateos_ASH_2019 (abstract) in clinical</t>
        </r>
      </text>
    </comment>
    <comment ref="X83" authorId="3" shapeId="0" xr:uid="{1F5A6FBA-21C7-4BAA-ABF7-41A269794C6D}">
      <text>
        <r>
          <rPr>
            <b/>
            <sz val="9"/>
            <color indexed="81"/>
            <rFont val="Tahoma"/>
            <family val="2"/>
          </rPr>
          <t>rozee:</t>
        </r>
        <r>
          <rPr>
            <sz val="9"/>
            <color indexed="81"/>
            <rFont val="Tahoma"/>
            <family val="2"/>
          </rPr>
          <t xml:space="preserve">
Mateos_ASH_2019 (abstract) in clinical</t>
        </r>
      </text>
    </comment>
    <comment ref="Y83" authorId="3" shapeId="0" xr:uid="{D89E8E0C-5FE6-4E4B-9A19-A19694634BB0}">
      <text>
        <r>
          <rPr>
            <b/>
            <sz val="9"/>
            <color indexed="81"/>
            <rFont val="Tahoma"/>
            <family val="2"/>
          </rPr>
          <t>rozee:</t>
        </r>
        <r>
          <rPr>
            <sz val="9"/>
            <color indexed="81"/>
            <rFont val="Tahoma"/>
            <family val="2"/>
          </rPr>
          <t xml:space="preserve">
Mateos_ASH_2019 (abstract) in clinical</t>
        </r>
      </text>
    </comment>
    <comment ref="AD83" authorId="4" shapeId="0" xr:uid="{D4239279-2268-4302-A9C5-D4152B864C50}">
      <text>
        <r>
          <rPr>
            <b/>
            <sz val="9"/>
            <color indexed="81"/>
            <rFont val="Tahoma"/>
            <family val="2"/>
          </rPr>
          <t>bach-:</t>
        </r>
        <r>
          <rPr>
            <sz val="9"/>
            <color indexed="81"/>
            <rFont val="Tahoma"/>
            <family val="2"/>
          </rPr>
          <t xml:space="preserve">
Mateos_ASH_2019 (abstract) in clinical</t>
        </r>
      </text>
    </comment>
    <comment ref="AE83" authorId="4" shapeId="0" xr:uid="{CCC5C9E5-5C3D-430E-A9F6-FFA254487C07}">
      <text>
        <r>
          <rPr>
            <b/>
            <sz val="9"/>
            <color indexed="81"/>
            <rFont val="Tahoma"/>
            <family val="2"/>
          </rPr>
          <t>bach-:</t>
        </r>
        <r>
          <rPr>
            <sz val="9"/>
            <color indexed="81"/>
            <rFont val="Tahoma"/>
            <family val="2"/>
          </rPr>
          <t xml:space="preserve">
Mateos_ASH_2019 (abstract) in clinical</t>
        </r>
      </text>
    </comment>
    <comment ref="C87" authorId="12" shapeId="0" xr:uid="{D5DE3ED1-2FB1-4635-8725-6AB66954DB0B}">
      <text>
        <r>
          <rPr>
            <b/>
            <sz val="9"/>
            <color indexed="81"/>
            <rFont val="Tahoma"/>
            <family val="2"/>
          </rPr>
          <t>Ramsha Khan:</t>
        </r>
        <r>
          <rPr>
            <sz val="9"/>
            <color indexed="81"/>
            <rFont val="Tahoma"/>
            <family val="2"/>
          </rPr>
          <t xml:space="preserve">
changed to original from original and update</t>
        </r>
      </text>
    </comment>
    <comment ref="V87" authorId="3" shapeId="0" xr:uid="{AE415D5C-34F1-4FD2-A3C8-2A48EB2F8B1E}">
      <text>
        <r>
          <rPr>
            <b/>
            <sz val="9"/>
            <color indexed="81"/>
            <rFont val="Tahoma"/>
            <family val="2"/>
          </rPr>
          <t>rozee:</t>
        </r>
        <r>
          <rPr>
            <sz val="9"/>
            <color indexed="81"/>
            <rFont val="Tahoma"/>
            <family val="2"/>
          </rPr>
          <t xml:space="preserve">
subgroup N=47 in Dimopoulos_EHA_2020 (abstract)</t>
        </r>
      </text>
    </comment>
    <comment ref="X87" authorId="7" shapeId="0" xr:uid="{4DD95DA3-4235-4155-8047-C5C897E6D462}">
      <text>
        <r>
          <rPr>
            <b/>
            <sz val="9"/>
            <color indexed="81"/>
            <rFont val="Tahoma"/>
            <family val="2"/>
          </rPr>
          <t>Stacy Grieve:</t>
        </r>
        <r>
          <rPr>
            <sz val="9"/>
            <color indexed="81"/>
            <rFont val="Tahoma"/>
            <family val="2"/>
          </rPr>
          <t xml:space="preserve">
From CT.gov</t>
        </r>
      </text>
    </comment>
    <comment ref="Y87" authorId="7" shapeId="0" xr:uid="{A5D9197B-3F39-4A82-A76C-ADECA922CF92}">
      <text>
        <r>
          <rPr>
            <b/>
            <sz val="9"/>
            <color indexed="81"/>
            <rFont val="Tahoma"/>
            <family val="2"/>
          </rPr>
          <t>Stacy Grieve:</t>
        </r>
        <r>
          <rPr>
            <sz val="9"/>
            <color indexed="81"/>
            <rFont val="Tahoma"/>
            <family val="2"/>
          </rPr>
          <t xml:space="preserve">
From CT.gov</t>
        </r>
      </text>
    </comment>
    <comment ref="Z87" authorId="7" shapeId="0" xr:uid="{61681C5A-184D-4AEB-AE84-3899D5BB6EA4}">
      <text>
        <r>
          <rPr>
            <b/>
            <sz val="9"/>
            <color indexed="81"/>
            <rFont val="Tahoma"/>
            <family val="2"/>
          </rPr>
          <t>Stacy Grieve:</t>
        </r>
        <r>
          <rPr>
            <sz val="9"/>
            <color indexed="81"/>
            <rFont val="Tahoma"/>
            <family val="2"/>
          </rPr>
          <t xml:space="preserve">
From CT.gov</t>
        </r>
      </text>
    </comment>
    <comment ref="CD87" authorId="3" shapeId="0" xr:uid="{BD9DD461-AB41-4057-8E3B-29EFD63719D9}">
      <text>
        <r>
          <rPr>
            <b/>
            <sz val="9"/>
            <color indexed="81"/>
            <rFont val="Tahoma"/>
            <family val="2"/>
          </rPr>
          <t>rozee:</t>
        </r>
        <r>
          <rPr>
            <sz val="9"/>
            <color indexed="81"/>
            <rFont val="Tahoma"/>
            <family val="2"/>
          </rPr>
          <t xml:space="preserve">
Subgroup QOL extracted from Dimopoulos_EHA_2020(abstract)</t>
        </r>
      </text>
    </comment>
    <comment ref="CE87" authorId="3" shapeId="0" xr:uid="{66A3077C-B7A9-4132-916B-B2798C3375DE}">
      <text>
        <r>
          <rPr>
            <b/>
            <sz val="9"/>
            <color indexed="81"/>
            <rFont val="Tahoma"/>
            <family val="2"/>
          </rPr>
          <t>rozee:</t>
        </r>
        <r>
          <rPr>
            <sz val="9"/>
            <color indexed="81"/>
            <rFont val="Tahoma"/>
            <family val="2"/>
          </rPr>
          <t xml:space="preserve">
Subgroup QOL extracted from Dimopoulos_EHA_2020(abstract)</t>
        </r>
      </text>
    </comment>
    <comment ref="CF87" authorId="3" shapeId="0" xr:uid="{B9A251C5-128E-47FE-9E56-78C885646631}">
      <text>
        <r>
          <rPr>
            <b/>
            <sz val="9"/>
            <color indexed="81"/>
            <rFont val="Tahoma"/>
            <family val="2"/>
          </rPr>
          <t>rozee:</t>
        </r>
        <r>
          <rPr>
            <sz val="9"/>
            <color indexed="81"/>
            <rFont val="Tahoma"/>
            <family val="2"/>
          </rPr>
          <t xml:space="preserve">
Subgroup QOL extracted from Dimopoulos_EHA_2020(abstract)</t>
        </r>
      </text>
    </comment>
    <comment ref="V88" authorId="3" shapeId="0" xr:uid="{CC03468C-027A-40AF-96DF-C38F45C1FDA8}">
      <text>
        <r>
          <rPr>
            <b/>
            <sz val="9"/>
            <color indexed="81"/>
            <rFont val="Tahoma"/>
            <family val="2"/>
          </rPr>
          <t>rozee:</t>
        </r>
        <r>
          <rPr>
            <sz val="9"/>
            <color indexed="81"/>
            <rFont val="Tahoma"/>
            <family val="2"/>
          </rPr>
          <t xml:space="preserve">
subgroup N=46 in Dimopoulos_EHA_2020 (abstract)</t>
        </r>
      </text>
    </comment>
    <comment ref="X88" authorId="7" shapeId="0" xr:uid="{F67098B9-3BCC-4C97-966D-63CFEB331B24}">
      <text>
        <r>
          <rPr>
            <b/>
            <sz val="9"/>
            <color indexed="81"/>
            <rFont val="Tahoma"/>
            <family val="2"/>
          </rPr>
          <t>Stacy Grieve:</t>
        </r>
        <r>
          <rPr>
            <sz val="9"/>
            <color indexed="81"/>
            <rFont val="Tahoma"/>
            <family val="2"/>
          </rPr>
          <t xml:space="preserve">
From CT.gov</t>
        </r>
      </text>
    </comment>
    <comment ref="Z88" authorId="7" shapeId="0" xr:uid="{F6BA59BE-9190-4FB3-BB9A-79DC5436EBE5}">
      <text>
        <r>
          <rPr>
            <b/>
            <sz val="9"/>
            <color indexed="81"/>
            <rFont val="Tahoma"/>
            <family val="2"/>
          </rPr>
          <t>Stacy Grieve:</t>
        </r>
        <r>
          <rPr>
            <sz val="9"/>
            <color indexed="81"/>
            <rFont val="Tahoma"/>
            <family val="2"/>
          </rPr>
          <t xml:space="preserve">
From CT.gov</t>
        </r>
      </text>
    </comment>
    <comment ref="C91" authorId="12" shapeId="0" xr:uid="{0F9DCC08-4897-47A5-AE1B-BAA124256635}">
      <text>
        <r>
          <rPr>
            <b/>
            <sz val="9"/>
            <color indexed="81"/>
            <rFont val="Tahoma"/>
            <family val="2"/>
          </rPr>
          <t>Ramsha Khan:</t>
        </r>
        <r>
          <rPr>
            <sz val="9"/>
            <color indexed="81"/>
            <rFont val="Tahoma"/>
            <family val="2"/>
          </rPr>
          <t xml:space="preserve">
changed from original</t>
        </r>
      </text>
    </comment>
    <comment ref="D91" authorId="7" shapeId="0" xr:uid="{2B1A8225-EE76-4AD3-B0A7-3BC4FF462DA8}">
      <text>
        <r>
          <rPr>
            <b/>
            <sz val="9"/>
            <color indexed="81"/>
            <rFont val="Tahoma"/>
            <family val="2"/>
          </rPr>
          <t>Stacy Grieve:</t>
        </r>
        <r>
          <rPr>
            <sz val="9"/>
            <color indexed="81"/>
            <rFont val="Tahoma"/>
            <family val="2"/>
          </rPr>
          <t xml:space="preserve">
Dimopoulos_NEJM_2018 from Clinical SLR for baseline values</t>
        </r>
      </text>
    </comment>
    <comment ref="X92" authorId="3" shapeId="0" xr:uid="{2727333B-90EB-4573-B9DD-8D75444E4169}">
      <text>
        <r>
          <rPr>
            <b/>
            <sz val="9"/>
            <color indexed="81"/>
            <rFont val="Tahoma"/>
            <family val="2"/>
          </rPr>
          <t>rozee:</t>
        </r>
        <r>
          <rPr>
            <sz val="9"/>
            <color indexed="81"/>
            <rFont val="Tahoma"/>
            <family val="2"/>
          </rPr>
          <t xml:space="preserve">
From https://clinicaltrials.gov/ct2/show/results/NCT02654132</t>
        </r>
      </text>
    </comment>
    <comment ref="CY107" authorId="6" shapeId="0" xr:uid="{15A4C1E4-7568-4C48-B3B8-3D54FD24E5BD}">
      <text/>
    </comment>
    <comment ref="CY114" authorId="6" shapeId="0" xr:uid="{C50960AC-2EE2-4334-91B4-4B657A01413B}">
      <text/>
    </comment>
  </commentList>
</comments>
</file>

<file path=xl/sharedStrings.xml><?xml version="1.0" encoding="utf-8"?>
<sst xmlns="http://schemas.openxmlformats.org/spreadsheetml/2006/main" count="19652" uniqueCount="731">
  <si>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</si>
  <si>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</si>
  <si>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</si>
  <si>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</si>
  <si>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</si>
  <si>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</si>
  <si>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</si>
  <si>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</si>
  <si>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</si>
  <si>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</si>
  <si>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</si>
  <si>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</si>
  <si>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</si>
  <si>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</si>
  <si>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</si>
  <si>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</si>
  <si>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</si>
  <si>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</si>
  <si>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</si>
  <si>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</si>
  <si>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</si>
  <si>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</si>
  <si>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</si>
  <si>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</si>
  <si>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</si>
  <si>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</si>
  <si>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</si>
  <si>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</si>
  <si>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</si>
  <si>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</si>
  <si>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</si>
  <si>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</si>
  <si>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</si>
  <si>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</si>
  <si>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</si>
  <si>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</si>
  <si>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</si>
  <si>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</si>
  <si>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</si>
  <si>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</si>
  <si>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</si>
  <si>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</si>
  <si>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</si>
  <si>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</si>
  <si>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</si>
  <si>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</si>
  <si>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</si>
  <si>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</si>
  <si>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</si>
  <si>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</si>
  <si>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</si>
  <si>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</si>
  <si>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</si>
  <si>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</si>
  <si>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</si>
  <si>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</si>
  <si>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</si>
  <si>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</si>
  <si>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</si>
  <si>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</si>
  <si>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</si>
  <si>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</si>
  <si>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</si>
  <si>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</si>
  <si>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</si>
  <si>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</si>
  <si>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</si>
  <si>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</si>
  <si>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</si>
  <si>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</si>
  <si>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</si>
  <si>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</si>
  <si>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</si>
  <si>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</si>
  <si>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</si>
  <si>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</si>
  <si>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</si>
  <si>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</si>
  <si>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</si>
  <si>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</si>
  <si>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</si>
  <si>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</si>
  <si>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</si>
  <si>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CD-3</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</si>
  <si>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</si>
  <si>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</si>
  <si>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</si>
  <si>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</si>
  <si>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</si>
  <si>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</si>
  <si>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</si>
  <si>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</si>
  <si>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</si>
  <si>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</si>
  <si>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</si>
  <si>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</si>
  <si>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</si>
  <si>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</si>
  <si>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</si>
  <si>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</si>
  <si>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</si>
  <si>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</si>
  <si>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</si>
  <si>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</si>
  <si>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</si>
  <si>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</si>
  <si>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</si>
  <si>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</si>
  <si>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</si>
  <si>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</si>
  <si>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</si>
  <si>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</si>
  <si>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</si>
  <si>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</si>
  <si>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</si>
  <si>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</si>
  <si>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</si>
  <si>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</si>
  <si>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</si>
  <si>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</si>
  <si>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</si>
  <si>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</si>
  <si>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</si>
  <si>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</si>
  <si>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</si>
  <si>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</si>
  <si>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</si>
  <si>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</si>
  <si>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</si>
  <si>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</si>
  <si>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</si>
  <si>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</si>
  <si>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</si>
  <si>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</si>
  <si>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</si>
  <si>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</si>
  <si>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</si>
  <si>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</si>
  <si>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</si>
  <si>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</si>
  <si>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</si>
  <si>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</si>
  <si>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</si>
  <si>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</si>
  <si>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</si>
  <si>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</si>
  <si>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</si>
  <si>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</si>
  <si>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</si>
  <si>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</si>
  <si>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</si>
  <si>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</si>
  <si>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</si>
  <si>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</si>
  <si>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</si>
  <si>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</si>
  <si>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</si>
  <si>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</si>
  <si>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</si>
  <si>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</si>
  <si>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</si>
  <si>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</si>
  <si>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</si>
  <si>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</si>
  <si>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</si>
  <si>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</si>
  <si>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</si>
  <si>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</si>
  <si>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</si>
  <si>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</si>
  <si>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</si>
  <si>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</si>
  <si>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</si>
  <si>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</si>
  <si>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</si>
  <si>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</si>
  <si>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</si>
  <si>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</si>
  <si>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</si>
  <si>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</si>
  <si>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</si>
  <si>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</si>
  <si>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</si>
  <si>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</si>
  <si>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</si>
  <si>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</si>
  <si>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</si>
  <si>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</si>
  <si>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</si>
  <si>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</si>
  <si>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</si>
  <si>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</si>
  <si>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</si>
  <si>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</si>
  <si>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</si>
  <si>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</si>
  <si>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</si>
  <si>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</si>
  <si>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</si>
  <si>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</si>
  <si>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Economic Study Design</t>
  </si>
  <si>
    <t>Year</t>
  </si>
  <si>
    <t>Reported Utility Value? [Econ]</t>
  </si>
  <si>
    <t>CEA - Summary of Results</t>
  </si>
  <si>
    <t>CEA - Summary of Model</t>
  </si>
  <si>
    <t>CEA - Clinical Data Source</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</si>
  <si>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</si>
  <si>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</si>
  <si>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</si>
  <si>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</si>
  <si>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</si>
  <si>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</si>
  <si>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</si>
  <si>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</si>
  <si>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</si>
  <si>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</si>
  <si>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1, 2, 3</t>
  </si>
  <si>
    <t>Original</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</si>
  <si>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</si>
  <si>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</si>
  <si>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</si>
  <si>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</si>
  <si>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</si>
  <si>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</si>
  <si>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</si>
  <si>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RRMM</t>
  </si>
  <si>
    <t>Adult patients with relapsed/refractory multiple myeloma with at least two prior lines of therapy</t>
  </si>
  <si>
    <t>Double Refractory</t>
  </si>
  <si>
    <t>Patients aged ≥18 years with RRMM who received ≥2 prior lines, including lenalidomide and a proteasome inhibitor, refractory to last therapy, ECOG PS 0-2</t>
  </si>
  <si>
    <t>3+ Line</t>
  </si>
  <si>
    <t>Isatuximab + Pomalidomide + Dexamethasone</t>
  </si>
  <si>
    <t>NR</t>
  </si>
  <si>
    <t>Phase 3 RCT</t>
  </si>
  <si>
    <t>PFS</t>
  </si>
  <si>
    <t>VGPR: 42
sCR: 0</t>
  </si>
  <si>
    <t>NA</t>
  </si>
  <si>
    <t>Pomalidomide + Dexamethasone</t>
  </si>
  <si>
    <t>VGPR: 10
sCR: 1</t>
  </si>
  <si>
    <t>Subgroup</t>
  </si>
  <si>
    <t>Refractory to lenalidomide</t>
  </si>
  <si>
    <t>Not refractory to lenalidomide</t>
  </si>
  <si>
    <t>San Miguel_LO_2013
Dimopoulos_Haematologica_2015</t>
  </si>
  <si>
    <t>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t>
  </si>
  <si>
    <t>Among patients with refractory or relapsed and refractory multiple myeloma, pomalidomide plus low-dose dexamethasone is efficacious compared to high-dose dexamethasone alone, with an overall survival 13.1 versus 8.1 months, respectively, and a progression-free survival of 4.0 versus 1.9 months.</t>
  </si>
  <si>
    <t>San Miguel, J
Dimopoulos, MA</t>
  </si>
  <si>
    <t>Background: Few effective treatments exist for patients with refractory or relapsed and refractory multiple myeloma not responding to treatment with bortezomib and lenalidomide. Pomalidomide alone has shown limited efficacy in patients with relapsed multiple myeloma, but synergistic effects have been noted when combined with dexamethasone. We compared the efficacy and safety of pomalidomide plus low-dose dexamethasone with high-dose dexamethasone alone in these patients. Methods: This multicentre, open-label, randomised phase 3 trial was undertaken in Australia, Canada, Europe, Russia, and the USA. Patients were eligible if they had been diagnosed with refractory or relapsed and refractory multiple myeloma, and had failed at least two previous treatments of bortezomib and lenalidomide. They were assigned in a 2:1 ratio with a validated interactive voice and internet response system to either 28 day cycles of pomalidomide (4 mg/day on days 1-21, orally) plus low-dose dexamethasone (40 mg/day on days 1, 8, 15, and 22, orally) or high-dose dexamethasone (40 mg/day on days 1-4, 9-12, and 17-20, orally) until disease progression or unacceptable toxicity. Stratification factors were age (≤75 years vs &gt;75 years), disease population (refractory vs relapsed and refractory vs bortezomib intolerant), and number of previous treatments (two vs more than two). The primary endpoint was progression-free survival (PFS). Analysis was by intention to treat. This trial is registered with ClinicalTrials.gov, number NCT01311687, and with EudraCT, number 2010-019820-30. Findings: The accrual for the study has been completed and the analyses are presented. 302 patients were randomly assigned to receive pomalidomide plus low-dose dexamethasone and 153 high-dose dexamethasone. After a median follow-up of 10·0 months (IQR 7·2-13·2), median PFS with pomalidomide plus low-dose dexamethasone was 4·0 months (95% CI 3·6-4·7) versus 1·9 months (1·9-2·2) with high-dose dexamethasone (hazard ratio 0·48 [95% CI 0·39-0·60]; p&lt;0·0001). The most common grade 3-4 haematological adverse events in the pomalidomide plus low-dose dexamethasone and high-dose dexamethasone groups were neutropenia (143 [48%] of 300 vs 24 [16%] of 150, respectively), anaemia (99 [33%] vs 55 [37%], respectively), and thrombocytopenia (67 [22%] vs 39 [26%], respectively). Grade 3-4 non-haematological adverse events in the pomalidomide plus low-dose dexamethasone and high-dose dexamethasone groups included pneumonia (38 [13%] vs 12 [8%], respectively), bone pain (21 [7%] vs seven [5%], respectively), and fatigue (16 [5%] vs nine [6%], respectively). There were 11 (4%) treatment-related adverse events leading to death in the pomalidomide plus low-dose dexamethasone group and seven (5%) in the high-dose dexamethasone group. Interpretation: Pomalidomide plus low-dose dexamethasone, an oral regimen, could be considered a new treatment option in patients with refractory or relapsed and refractory multiple myeloma. Funding: Celgene Corporation. Copyright © 2013 Elsevier Ltd. All rights reserved.
Patients with refractory or relapsed and refractory multiple myeloma who no longer receive benefit from novel agents have limited treatment options and short expected survival. del(17p) and t(4;14) are correlated with shortened survival. The phase 3 MM-003 trial demonstrated significant progression-free and overall survival benefits from treatment with pomalidomide plus low-dose dexamethasone compared to high-dose dexamethasone among patients in whom bortezomib and lenalidomide treatment had failed. At an updated median follow-up of 15.4 months, the progression-free survival was 4.0 versus 1.9 months (HR, 0.50; P&lt;0.001), and median overall survival was 13.1 versus 8.1 months (HR, 0.72; P=0.009). Pomalidomide plus low-dose dexamethasone, compared with high-dose dexamethasone, improved progression-free survival in patients with del(17p) (4.6 versus 1.1 months; HR, 0.34; P &lt;0.001), t(4;14) (2.8 versus 1.9 months; HR, 0.49; P=0.028), and in standard-risk patients (4.2 versus 2.3 months; HR, 0.55; P&lt;0.001). Although the majority of patients treated with high-dose dexamethasone took pomalidomide after discontinuation, the overall survival of patients treated with pomalidomide plus low-dose dexamethasone or high-dose dexamethasone was 12.6 versus 7.7 months (HR, 0.45; P=0.008) in patients with del(17p), 7.5 versus 4.9 months (HR, 1.12; P=0.761) in those with t(4;14), and 14.0 versus 9.0 months (HR, 0.85; P=0.380) in standard-risk subjects. The overall response rate was higher in patients treated with pomalidomide plus low-dose dexamethasone than in those treated with high-dose dexamethasone both among standard-risk patients (35.2% versus 9.7%) and those with del(17p) (31.8% versus 4.3%), whereas it was similar in patients with t(4;14) (15.9% versus 13.3%). The safety of pomalidomide plus low-dose dexamethasone was consistent with initial reports. In conclusion, pomalidomide plus low-dose dexamethasone is efficacious in patients with relapsed/refractory multiple myeloma and del(17p) and/or t(4;14). This study is registered at ClinicalTrials.gov as NCT01311687 and with EudraCT as 2010-019820-30.</t>
  </si>
  <si>
    <t xml:space="preserve">MM-003
NCT01311687
</t>
  </si>
  <si>
    <t>https://ln5.sync.com/dl/7580f9370/4tuqdz4w-mej7xvut-ak7ww9ib-sb4h5vs7</t>
  </si>
  <si>
    <t>Adult patients with relapsed/refractory multiple myeloma patients with at least two prior lines of therapy</t>
  </si>
  <si>
    <t>Patients aged ≥18 years with measurable RRMM, who had prior treatment with ≥2 treatment lines, and who received at least 2 consecutive cycles of prior treatment that included lenalidomide and bortezomib, ECOG PS 0-2</t>
  </si>
  <si>
    <t xml:space="preserve">Pomalidomide + Dexamethasone </t>
  </si>
  <si>
    <t>0.72</t>
  </si>
  <si>
    <t>0.009</t>
  </si>
  <si>
    <t>0.50</t>
  </si>
  <si>
    <t>&lt;0.001</t>
  </si>
  <si>
    <t>302</t>
  </si>
  <si>
    <t>95</t>
  </si>
  <si>
    <t>3</t>
  </si>
  <si>
    <t>DOR: 7.0 months</t>
  </si>
  <si>
    <t>Treatment discontinuation due to AEs: 9%</t>
  </si>
  <si>
    <t xml:space="preserve">Dexamethasone </t>
  </si>
  <si>
    <t>153</t>
  </si>
  <si>
    <t>15</t>
  </si>
  <si>
    <t>0</t>
  </si>
  <si>
    <t>DOR: 6.1 months</t>
  </si>
  <si>
    <t xml:space="preserve">Treatment discontinuation due to AEs: 11%
</t>
  </si>
  <si>
    <t>Richardson_Blood_2014</t>
  </si>
  <si>
    <t>Pomalidomide alone or in combination with low-dose dexamethasone in relapsed and refractory multiple myeloma: A randomized phase 2 study.</t>
  </si>
  <si>
    <t xml:space="preserve">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 </t>
  </si>
  <si>
    <t>Richardson, PG</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</si>
  <si>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</si>
  <si>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</si>
  <si>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</si>
  <si>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Patients aged ≥18 years with RRMM, who received at least 2 prior therapies, and have relapsed after having achieved at least stable disease for at least one cycle of treatment to at least one prior regimen, ECOG PS 0-2</t>
  </si>
  <si>
    <t>2+ Line</t>
  </si>
  <si>
    <t>Phase 2 RCT</t>
  </si>
  <si>
    <t xml:space="preserve"> 0.51</t>
  </si>
  <si>
    <t>0.90</t>
  </si>
  <si>
    <t>DOR: 8.3 months
TTR: 1.9 months</t>
  </si>
  <si>
    <t xml:space="preserve">Pomalidomide </t>
  </si>
  <si>
    <t>DOR: 10.7 months
TTR: 4.3 months</t>
  </si>
  <si>
    <t>Dimopoulos, MA</t>
  </si>
  <si>
    <t>ELOQUENT-3 
NCT02654132</t>
  </si>
  <si>
    <t>Croft_ASH_2018 (abstract)</t>
  </si>
  <si>
    <t>Cyclophosphamide, pomalidomide and dexamethasone significantly improves response over poma/dex in relapsed/refractory myeloma patients previously treated with cyclophosphamide combination therapy - Initial results of the randomised multicentre mukseven trial.</t>
  </si>
  <si>
    <t>The combination of cyclophosphamide, pomalidomide and dexamethasone significantly increases response rates and depth of response (≥partial response, 68.6% versus 47.1%, p=0.018) compared to pomalidomide and dexamethasone in patients with relapsed/refractory multiple myeloma, even those that have already been exposed to cyclophosphamide combination therapy in previous lines of therapy.</t>
  </si>
  <si>
    <t>Croft, J</t>
  </si>
  <si>
    <t>Background and aims: Treatment of relapsed/refractory myeloma (RRMM) remains a challenge as most approved and commonly accessible doublet treatments induce responses (≥PR) in less than half of patients. The combination of the classical alkylator cyclophosphamide with thalidomide (CTD) or lenalidomide (CRD) is standard of care in early lines of therapy in the UK and elsewhere. Data on the clinical value of cyclophosphamide and pomalidomide combination therapy in RRMM is currently sparse and lacking for patients that have previously been treated with cyclophosphamide in earlier lines of therapy. Material and Methods: MUKseven is a randomised phase II study for RRMM patients comparing cyclophosphamide (500 mg po d1, 8, 15), pomalidomide (4 mg days 1-21) and dexamethasone (40 mg; if ≥75 years 20 mg; d1, 8, 15, 21) (CPd) versus standard pomalidomide and dex (Pd). Patients with ≥2 prior lines of therapy were randomised 1:1 to receive either CPd or Pd and treated until progression. The primary endpoint of the study is PFS, secondary endpoints include response, OS and safety and toxicity. Patients underwent bone marrow sampling and peripheral blood collection at baseline, on treatment and at relapse to correlate outcomes with disease biology. The original sample size was 250 patients but due to approval of pomalidomide by the UK funding agency NICE mid-recruitment, and resulting low enrolment rates, a decision was made to close the trial early. Results: In total 102 evaluable RRMM patients were randomised between March 2016 and February 2018, 51 each to CPd and Pd treatment arms that were comparable regarding age, gender, ISS and ECOG performance status. Patients had received a median of 3 prior lines of therapy (range 2-8); all had been treated with proteasome inhibitors and lenalidomide and 94% of patients had received cyclophosphamide as part of earlier lines of therapy. Trial entry criteria were permissive and allowed ongoing red cell, platelet and growth factor support to reflect real-world practice in RRMM - 11% of patients required platelet and 16% G-CSF support before starting trial therapy. Treatment with CPd was associated with a significantly higher response rate (≥PR) of 68.6% (95% CI: 54.1 - 80.9%) compared to 47.1% (CI: 32.9 - 61.5%) for Pd (P=0.018). Five patients (9.8%) on CPd treatment reached CR vs. none with Pd therapy (Table 1). PFS data is currently maturing and will be presented at the conference. At the time of abstract submission 20 patients were still on trial treatment and 22.5% of evaluable patients had received trial therapy for 12 months or longer. Anaemia, fatigue and infection of any grade were common side effects and similar in frequency between treatment arms, whereas higher grade cytopenias were more frequent with CPd than Pd. More patients experienced at least one SAE with CPd treatment (44 patients) than with Pd (36 patients). Over 80% of SAEs suspected to be related to study drug for CPd and Pd arms were infections or cytopenias requiring admission for iv therapy. Five patients on the CPd arm and 4 patients on Pd discontinued therapy due to toxicity. Site and patient adherence to central bone marrow and peripheral blood collection was high with 92% of baseline samples, 87% at C1D14, 87% at C4D14 and 43% of samples at relapse received by central laboratories. High risk genetic lesions gain(1q), del(17p) and adverse translocations t(4;14), t(14;16) and t(14;20) were profiled, amongst other changes, using molecular assays (digital MLPA, TaqMan). Of the 66 patients for whom complete results were available at the point of abstract submission, 48.5% were found to have 1 high risk lesion and 13.6% ≥2 high risk lesions ("double-hit"). The best response achieved in patients with double hit tumours was PR in 1 out of 9 evaluable patients. Further genetic profiling and related exploratory analyses are ongoing. Discussion: The combination of cyclophosphamide, pomalidomide and dexamethasone significantly increases response rates and depth of response compared to pomalidomide and dexamethasone in RRMM patients, even those that have already been exposed to cyclophosphamide combination therapy in previous lines of therapy. Primary endpoint PFS data for CPd vs. Pd will be presented at the conference. Analyses of outcomes in the context of molecular profiles are ongoing and will be presented at the conference.</t>
  </si>
  <si>
    <t xml:space="preserve">Muk seven
NCT02406222
</t>
  </si>
  <si>
    <t>https://ln2.sync.com/dl/6ee160880/ieahuixh-346zvcfa-wmwbygns-gzg69v7i</t>
  </si>
  <si>
    <t xml:space="preserve"> Double Refractory</t>
  </si>
  <si>
    <t>Patients aged ≥18 years with RRMM, who received ≥2 treatment lines of anti-myeloma therapy, must have received prior treatment with both lenalidomide and proteasome inhibitor, either as single agents or in combination regimens, ECOG PS 0-2</t>
  </si>
  <si>
    <t>Cyclophosphamide + Pomalidomide + Dexamethasone</t>
  </si>
  <si>
    <t xml:space="preserve">VGPR: 5
</t>
  </si>
  <si>
    <t xml:space="preserve">VGPR: 13
</t>
  </si>
  <si>
    <t>Baz_Blood_2016</t>
  </si>
  <si>
    <t>Randomized multicenter phase 2 study of pomalidomide, cyclophosphamide, and dexamethasone in relapsed refractory myeloma.</t>
  </si>
  <si>
    <t>Pomalidomide, cyclophosphamide and dexamethasone is well tolerated and results in an increased progression-free survival (9.5 months versus 4.4 months) compared with pomalidomide and dexamethasone in patients with lenalidomide refractory multiple myeloma.</t>
  </si>
  <si>
    <t>Baz, RC</t>
  </si>
  <si>
    <t>Pomalidomide and low-dose dexamethasone (PomDex) is standard treatment of lenalidomide refractory myeloma patients who have received &gt;2 prior therapies. We aimed to assess the safety and efficacy of the addition of oral weekly cyclophosphamide to standard PomDex. We first performed a dose escalation phase 1 study to determine the recommended phase 2 dose of cyclophosphamide in combination with PomDex (arm A). A randomized, multicenter phase 2 study followed, enrolling patients with lenalidomide refractory myeloma. Patients were randomized (1:1) to receive pomalidomide 4 mg on days 1 to 21 of a 28-day cycle in combination with weekly dexamethasone (arm B) or pomalidomide, dexamethasone, and cyclophosphamide (PomCyDex) 400 mg orally on days 1, 8, and 15 (arm C). The primary end point was overall response rate (ORR). Eighty patients were enrolled (10 in phase 1 and 70 randomized in phase 2: 36 to armB and 34 to arm C). The ORR was 38.9% (95% confidence interval [CI], 23-54.8%) and 64.7% (95% CI, 48.6-80.8%) for arms B and C, respectively (P 5 .035). As of June 2015, 62 of the 70 randomized patients had progressed. The median progression-free survival (PFS) was 4.4 (95% CI, 2.3-5.7) and 9.5 months (95% CI, 4.6-14) for arms B and C, respectively (P5.106). Toxicity was predominantly hematologic in nature but was not statistically higher in arm C. The combination of PomCyDex results in a superior ORR and PFS compared with PomDex in patients with lenalidomide refractory multiple myeloma. The trial was registered at www.clinicaltrials.gov as #NCT01432600. (Blood. 2016;127(21):2561-2568</t>
  </si>
  <si>
    <t>NCT01432600</t>
  </si>
  <si>
    <t>https://ln2.sync.com/dl/9d20ee200/yhbiyugd-6ahedzmf-pde5c5pw-gt7yuzis</t>
  </si>
  <si>
    <t>Adult patients with relapsed/refractory multiple myeloma with at least two prior lines of therapy, refractory to lenalidomide</t>
  </si>
  <si>
    <t>Patients aged ≥18 years had RRMM who had received ≥2 prior lines of therapies to include a prior immunomodulatory drug, and patients were required to be refractory to lenalidomide (defined as progressive disease during active therapy or within 60 days of discontinuation of therapy), ECOG PS 0-2, Karnofsky PS ≥60%</t>
  </si>
  <si>
    <t>VGPR: 4</t>
  </si>
  <si>
    <t xml:space="preserve">Pomalidomide + Cyclophosphamide + Dexamethasone </t>
  </si>
  <si>
    <t>VGPR: 3</t>
  </si>
  <si>
    <t>Verkleij_Blood_2019 (abstract)</t>
  </si>
  <si>
    <t>Efficacy and safety of nivolumab combined with daratumumab with or without low-dose cyclophosphamide in relapsed/refractory multiple myeloma; Interim analysis of the phase 2 nivo-dara study.</t>
  </si>
  <si>
    <t>The combination of nivolumab and daratumumab (ND) showed an acceptable safety profile in patients with relapsed/refractory multiple myeloma. However, the addition of low-dose cyclophosphamide did not improve overall response rate (50% in both treatment groups), but increased the frequency of infections and hematologic toxicity, when compared to ND alone.</t>
  </si>
  <si>
    <t>Verkleij, CPM</t>
  </si>
  <si>
    <t>Introduction: Daratumumab (DARA) monotherapy is effective and well tolerated in heavily pretreated relapsed/refractory multiple myeloma (RRMM) patients. However, approximately 70% of patients do not respond and eventually all patients will develop progressive disease. DARA treatment results in depletion of CD38+ immune suppressor cells and thereby increased T cell frequencies. A partner drug with immune stimulating activity through a different mechanism of action could further improve the efficacy of DARA. As a single agent, the Programmed Death (PD)-1 checkpoint inhibitor nivolumab induced only stable disease in 67% of RRMM. Immune modulation through targeting CD38 combined with blocking the PD-1/PD-L1 axis may lead to improved T and NK cell activity and therefore better anti-MM efficacy. Preclinical studies showed that cyclophosphamide has synergistic activity with both DARA and PD-1 inhibitors. In this study, we investigate the efficacy and safety of DARA combined with nivolumab, with or without low-dose cyclophosphamide, in RRMM. This trial is registered at ClinicalTrials.gov as NCT03184194. Methods: In part A of this prospective multicenter phase 2 trial, we treated 6 patients with nivolumab-daratumumab (ND), and subsequently 6 patients with nivolumab-daratumumab-cyclophosphamide (NDc) as safety run-in. Next, 28 patients were randomized between both treatment arms at a 1:1 ratio. Twenty additional patients will be treated with either ND or NDc in part B, based on safety and efficacy data as derived in part A. Patients were treated with 28-day cycles until progressive disease. Daratumumab 16 mg/kg i.v. was administered weekly in cycles 1-2, biweekly in cycles 3-6 and every 4 weeks from cycle 7. Nivolumab was administered biweekly (240mg i.v) in cycles 1-6 (in cycle 1 on day 2 and 16) and every 4 weeks (480mg i.v ) thereafter. In the NDc arm, low-dose oral cyclophosphamide (50mg once daily) was given continuously. Inclusion criteria were age ≥18 years, WHO performance score of 0-2, ≥2 prior therapies, lenalidomide-refractory disease, and prior treatment with a proteasome-inhibitor-containing regimen for ≥2 consecutive cycles. Main exclusion criteria were platelet count &lt;75x109/L, absolute neutrophil count &lt;1.0x109/L, FEV1 &lt;50%, significant hepatic or renal dysfunction (CrCl &lt;30 mL/min), or active autoimmune disease or inflammatory disorder. All patients gave written informed consent. The study was conducted in accordance with the principles of the Declaration of Helsinki. In this first planned interim analysis we report on efficacy (overall response rate (ORR)) and safety of part A of the study. Results: Between February 2018 and January 2019, 40 patients were enrolled in part A of this study. The demographics are described in Table 1. At data cut-off (July 1st 2019), 13 patients were still on treatment. Median follow-up of surviving patients is 8.6 months (range 5.0-16.1). The ORR was 50% in both treatment groups (Figure 1); the disease control rate (≥ stable disease) was 85% for ND and 80% for NDc. Ten patients (25%) died due to progressive disease, which was equally distributed over treatment arms. Two patients died during NDc treatment: one (2.5%) due to a cardiac arrest and one (2.5%) due to an Aspergillus fumigatus infection. Non-hematologic toxicity was manageable: daratumumab-associated infusion related reactions (IRRs) occurred in 8 (20%) patients, all during the first administration and all grade ≤3. No IRRs related to nivolumab were reported. Two immune-mediated adverse events occurred: both concerned grade 2 hypothyroidism. The infection rate was higher in patients treated with NDc (24 infections in 12 patients; CTC grade ≥3 in 25% of infections), compared to ND treatment (13 infections in 9 patients; CTC grade ≥3 in 8%). A higher need for supportive care in the form of granulocyte-colony stimulating factor, erythrocyte- and/or platelet transfusion was found in the NDc arm (n=10; 50%), compared to ND treatment (n=6; 30%). Conclusion: Here we show for the first time that, although follow-up is still short, the combination of daratumumab and nivolumab may be a new therapeutic regimen with an acceptable safety profile in RRMM. Addition of low-dose cyclophosphamide did not improve ORR, but increased the frequency of infections and hematologic toxicity, when compared to ND alone. Therefore, the nivolumab-daratumumab regimen was selected for further evaluation in part B.</t>
  </si>
  <si>
    <t>NIVO-DARA
NCT03184194</t>
  </si>
  <si>
    <t>https://ln2.sync.com/dl/7b9269d40/3vret5r9-7nruq8ad-7tifdnxq-bgrgtxuw</t>
  </si>
  <si>
    <t>Patients aged ≥18 years with RRMM, WHO PS 0-2, ≥2 prior therapies, lenalidomide-refractory disease, prior treatment with a proteasome-inhibitor-containing regimen for ≥2 consecutive cycles</t>
  </si>
  <si>
    <t>Nivolumab + Daratumumab + Cyclophosphamide</t>
  </si>
  <si>
    <t>VGPR: 1
sCR: 1</t>
  </si>
  <si>
    <t>Nivolumab + Daratumumab</t>
  </si>
  <si>
    <t>VGPR: 4
sCR: 0</t>
  </si>
  <si>
    <t>Original &amp; Update</t>
  </si>
  <si>
    <t>Phase 2 Non-RCT</t>
  </si>
  <si>
    <t>13, 14</t>
  </si>
  <si>
    <t xml:space="preserve">Original </t>
  </si>
  <si>
    <t>Lonial_LO_2020
Lonial_ASCO_2020 (poster)</t>
  </si>
  <si>
    <t>Belantamab mafodotin for relapsed or refractory multiple myeloma (DREAMM-2): a two-arm, randomised, open-label, phase 2 study.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t>
  </si>
  <si>
    <t>Single-agent belantamab mafodotin shows anti-myeloma activity with a manageable safety profile in patients with relapsed or refractory multiple myeloma, with 30 of 97 patients in the 2.5 mg/kg cohort and 34 of 99 patients in the 3.4 mg/kg cohort achieving an overall response.</t>
  </si>
  <si>
    <t>Lonial, S</t>
  </si>
  <si>
    <t>Background: Belantamab mafodotin (GSK2857916), an immunoconjugate targeting B-cell maturation antigen, showed single-agent activity in the phase 1 DREAMM-1 study in heavily pre-treated patients with relapsed or refractory multiple myeloma. We further investigated the safety and activity of belantamab mafodotin in the DREAMM-2 study. Methods: DREAMM-2 is an open-label, two-arm, phase 2 study done at 58 multiple myeloma specialty centres in eight countries. Patients (aged ≥18 years) with relapsed or refractory multiple myeloma with disease progression after three or more lines of therapy and who were refractory to immunomodulatory drugs and proteasome inhibitors, and refractory or intolerant (or both) to an anti-CD38 monoclonal antibody with an Eastern Cooperative Oncology Group performance status of 0-2 were recruited, centrally randomly assigned (1:1) with permuted blocks (block size 4), and stratified by previous lines of therapy (≤4 vs &gt;4) and cytogenetic features to receive 2·5 mg/kg or 3·4 mg/kg belantamab mafodotin via intravenous infusion every 3 weeks on day 1 of each cycle until disease progression or unacceptable toxicity. The intention-to-treat population comprised all randomised patients, regardless of treatment administration. The safety population comprised all patients who received at least one dose of belantamab mafodotin. The primary outcome was the proportion of randomly assigned patients in the intention-to-treat population who achieved an overall response, as assessed by an independent review committee. This study is registered with ClinicalTrials.gov, NCT03525678, and is ongoing. Findings: Between June 18, 2018, and Jan 2, 2019, 293 patients were screened and 196 were included in the intention-to-treat population (97 in the 2·5 mg/kg cohort and 99 in the 3·4 mg/kg cohort). As of June 21, 2019 (the primary analysis data cutoff date), 30 (31%; 97·5% CI 20·8-42·6) of 97 patients in the 2·5 mg/kg cohort and 34 (34%; 23·9-46·0) of 99 patients in the 3·4 mg/kg cohort achieved an overall response. The most common grade 3-4 adverse events in the safety population were keratopathy (in 26 [27%] of 95 patients in the 2·5 mg/kg cohort and 21 [21%] of 99 patients in the 3·4 mg/kg cohort), thrombocytopenia (19 [20%] and 33 [33%]), and anaemia (19 [20%] and 25 [25%]); 38 (40%) of 95 patients in the 2·5 mg/kg cohort and 47 (47%) of 99 in the 3·4 mg/kg cohort reported serious adverse events. Two deaths were potentially treatment related (one case of sepsis in the 2·5 mg/kg cohort and one case of haemophagocytic lymphohistiocytosis in the 3·4 mg/kg cohort). Interpretation: Single-agent belantamab mafodotin shows anti-myeloma activity with a manageable safety profile in patients with relapsed or refractory multiple myeloma. Funding: GlaxoSmithKline.</t>
  </si>
  <si>
    <t>DREAMM 2
NCT03525678</t>
  </si>
  <si>
    <t>https://ln5.sync.com/dl/60416f360/96xxffsb-z7fznm4m-ytwji44t-mvjckiee</t>
  </si>
  <si>
    <t>Patients with relapsed/refractory multiple myeloma with at least three prior lines of therapy, refractory to IMiD, PI, and to an anti-CD38</t>
  </si>
  <si>
    <t>TRMM</t>
  </si>
  <si>
    <t>Patients aged ≥18 years with relapsed and refractory multiple myeloma, who undergone stem cell transplant or is considered transplant ineligible and has failed at least 3 prior lines of anti-myeloma treatments, and is refractory to an Immunomodulatory drug to a proteasome inhibitor, ECOG PS 0-2</t>
  </si>
  <si>
    <t>Belantamab mafodotin</t>
  </si>
  <si>
    <t>57%</t>
  </si>
  <si>
    <t>VGPR: 11
sCR: 2
DOR: 11 months</t>
  </si>
  <si>
    <t>VGPR: 18
sCR: 2
DOR: 6.2 months</t>
  </si>
  <si>
    <t>Dimopoulos_Blood_2016</t>
  </si>
  <si>
    <t>Safety and efficacy of pomalidomide plus low-dose dexamethasone in STRATUS (MM-010): A Phase 3b study in refractory multiple myeloma.</t>
  </si>
  <si>
    <t>Among patients with relapsed and/or refractory multiple myeloma who received pomalidomide plus low-dose dexamethasone treatment, overall response rate was 32.6%, and the median duration of response was 7.4 months. Median progression-free survival and overall survival were 4.6 months and 11.9 months, respectively.</t>
  </si>
  <si>
    <t>Patients with relapsed and/or refractory multiple myeloma (RRMM) have poor prognosis. The STRATUS study assessed safety and efficacy of pomalidomide plus low-dose dexamethasone in the largest cohort to date of patients with RRMM. Patients who failed treatment with bortezomib and lenalidomide and had adequate prior alkylator therapy were eligible. Pomalidomide 4 mg was given on days 1-21 of 28-day cycles with low-dose dexamethasone 40 mg (20 mg for patients aged &gt;75 years) on days 1, 8, 15, and 22 until progressive disease or unacceptable toxicity. Safety was the primary end point; secondary end points included overall response rate (ORR), duration of response (DOR), progression-free survival (PFS), and overall survival (OS). Among 682 patients enrolled, median age was 66 years, and median time since diagnosis was 5.3 years. Median number of prior regimens was 5. Most patients were refractory to both lenalidomide and bortezomib (80.2%). Median follow-up was 16.8 months; median duration of treatment was 4.9 months. Most frequent grade 3/4 treatment-emergent adverse events were hematologic (neutropenia [49.7%], anemia [33.0%], and thrombocytopenia [24.1%]). Most common grade 3/4 nonhematologic toxicities were pneumonia (10.9%) and fatigue (5.9%). Grade 3/4 venous thromboembolism and peripheral neuropathy were rare (1.6% each). The ORR was 32.6%, and the median DOR was 7.4 months. Median PFS and OS were 4.6 months and 11.9 months, respectively. We present the largest trial to date evaluating pomalidomide plus low-dose dexamethasone in patients with RRMM, further confirming that this regimen offers clinically meaningful benefit and is generally well tolerated. www.Clinicaltrials.gov identifier NCT01712789.</t>
  </si>
  <si>
    <t>MM-010 / STRATUS
NCT01712789</t>
  </si>
  <si>
    <t>https://ln2.sync.com/dl/83ae72a80/uk6bkdm7-nnyi848d-fynhbj8h-2pkp5tmw</t>
  </si>
  <si>
    <t>Adult patients with relapsed/refractory multiple myeloma with at least two prior lines of therapy including lenalidomide and bortezomib</t>
  </si>
  <si>
    <t>Patients aged ≥18 years with RRMM, who undergone prior treatment with ≥ 2 treatments lines, of anti-myeloma therapy, and received at least 2 consecutive cycles of prior treatment that include lenalidomide and bortezomib, either alone or in combination regimens and adequate alkylator therapy</t>
  </si>
  <si>
    <t>Phase 3 Non-RCT</t>
  </si>
  <si>
    <t>VGPR: 52
DOR: 7.4 months
TTR: 1.9 months</t>
  </si>
  <si>
    <t>Dimopoulos_JCO_2018</t>
  </si>
  <si>
    <t>Pomalidomide plus low-dose dexamethasone in patients with relapsed/refractory multiple myeloma and renal impairment: Results from a Phase II trial.</t>
  </si>
  <si>
    <t xml:space="preserve">Pomalidomide 4 mg/d plus low-dose dexamethasone is efficacious in patients with relapsed/refractory multiple myeloma with moderate or severe renal impairment, including those who had more advanced disease and required hemodialysis. </t>
  </si>
  <si>
    <t>Purpose: Renal impairment (RI) limits treatment options in patients with relapsed/refractory multiple myeloma (RRMM). Here, we prospectively studied pomalidomide plus low-dose dexamethasone (LoDEX) in patients with RRMM and moderate or severe RI, including those receiving hemodialysis. Patients and Methods: MM-013, a noncomparative, European phase II trial, enrolled three patient cohorts: moderate RI (cohort A; estimated glomerular filtration rate, 30 to &lt; 45 mL/min/1.73 m2); severe RI (cohort B; estimated glomerular filtration rate, &lt; 30 mL/min/1.73 m2); and severe RI that requires hemodialysis (cohort C). Patients received pomalidomide 4 mg/d on days 1 to 21 and LoDEX 20 or 40 mg once per week in 28-day cycles. The primary end point was overall response rate. Results Of 81 enrolled patients (33, 34, and 14 patients in cohorts A, B, and C, respectively), 13 were still receiving treatment at data cutoff (January 28, 2017). Overall response rates were 39.4%, 32.4%, and 14.3%, with a median duration of response of 14.7 months, 4.6 months, and not estimable, respectively. Of importance, 100%, 79.4%, and 78.6% of patients, respectively, achieved disease control. With a median follow-up of 8.6 months, median overall survival was 16.4 months, 11.8 months, and 5.2 months, respectively. Complete renal responses were observed only in cohort A (18.2%), and no patients in cohort C became hemodialysis independent. Grade 3 and 4 hematologic treatment-emergent adverse events and pomalidomide discontinuations as a result of treatment-emergent adverse events occurred more frequently in cohort C. Pomalidomide pharmacokinetics were comparable among the three renal cohorts. Conclusion Pomalidomide 4 mg/d plus LoDEX is efficacious in patients with RRMM with moderate or severe RI, including those who had more advanced disease and required hemodialysis. The safety profile was acceptable among the three groups, and no new safety signals were observed. Trial registration: ClinicalTrials.gov NCT02045017.</t>
  </si>
  <si>
    <t>MM-013
NCT02045017</t>
  </si>
  <si>
    <t>https://ln2.sync.com/dl/df309d080/kax8f763-ygv8dpym-8ktijb8k-encxdfwa</t>
  </si>
  <si>
    <t>Adult patients with relapsed/refractory multiple myeloma  least 1 prior line of therapy, including lenalidomide, impaired renal function</t>
  </si>
  <si>
    <t xml:space="preserve">Patients aged ≥18 years with RRMM, who had at least 1 prior antimyeloma regimen including lenalidomide, must have an impaired renal function with an estimated Glomerular Filtrate Rate of &lt; 45 mL/min/1.73 m2 </t>
  </si>
  <si>
    <t>VGPR: 10
sCR: 0
DOR: 5.8 months</t>
  </si>
  <si>
    <t>Pomalidomide</t>
  </si>
  <si>
    <t>2 Line</t>
  </si>
  <si>
    <t>Early RRMM</t>
  </si>
  <si>
    <t xml:space="preserve">Carfilzomib + Dexamethasone </t>
  </si>
  <si>
    <t>Chari, A</t>
  </si>
  <si>
    <t>STORM
NCT02336815</t>
  </si>
  <si>
    <t>TRMM, TRMM-PE</t>
  </si>
  <si>
    <t>Selinexor + Dexamethasone</t>
  </si>
  <si>
    <t>HORIZON
NCT02963493</t>
  </si>
  <si>
    <t>Patients aged ≥18 years with a prior diagnosis of MM with documented disease progression, who received a minimum of 2 prior lines of therapy including an IMiD and a PI and is refractory to pomalidomide and/or daratumumab, ECOG PS ≤2</t>
  </si>
  <si>
    <t>Idecabtagene vicleucel (CAR-T) + CAR-T</t>
  </si>
  <si>
    <t>KarMMa 
NCT03361748</t>
  </si>
  <si>
    <t>Adult patients with relapsed/refractory multiple myeloma with at least three prior lines of therapy, including a PI, IMiD,  and an anti-CD38 mAb</t>
  </si>
  <si>
    <t>Patients aged ≥18 years with RRMM, who had received at least 3 prior MM treatment regimens, had undergone at least 2 consecutive cycles of treatment for each regimen, had received a proteasome inhibitor, an immunomodulatory agent and an anti-CD38 antibody, ECOG PS 0-1</t>
  </si>
  <si>
    <t>Lenalidomide + Dexamethasone</t>
  </si>
  <si>
    <t xml:space="preserve">Daratumumab + Bortezomib + Dexamethasone </t>
  </si>
  <si>
    <t>Ixazomib + Lenalidomide + Dexamethasone</t>
  </si>
  <si>
    <t>3 Line</t>
  </si>
  <si>
    <t xml:space="preserve">Elotuzumab + Lenalidomide + Dexamethasone </t>
  </si>
  <si>
    <t xml:space="preserve">Bortezomib + Dexamethasone </t>
  </si>
  <si>
    <t>Delforge_HemaSphere_2020 (abstract)
Delforge_ASH_2020 (abstract)
Shah_ASH_2020 (abstract)</t>
  </si>
  <si>
    <t>Quality of Life</t>
  </si>
  <si>
    <t>Quality of life in patients with relapsed and refractory multiple myeloma treated with the bcmatargeted CAR T cell therapy idecabtagene vicleucel (IDE-CEL; BB2121): Results from the KarMMa trial.
Health State Utility Valuation in Patients with Triple-Class-Exposed Relapsed and Refractory Multiple Myeloma Treated with the BCMA-Directed CAR T Cell Therapy, Idecabtagene Vicleucel (ide-cel, bb2121): Results from the KarMMa Trial
Secondary Quality-of-Life Domains in Patients with Relapsed and Refractory Multiple Myeloma Treated with the Bcma-Directed CAR T Cell Therapy Idecabtagene Vicleucel (ide-cel; bb2121): Results from the Karmma Clinical Trial</t>
  </si>
  <si>
    <t>Heavily pre-treated patients with relapsed/refractory who received idecabtagene vicleucel in KarMMa showed significant improvements in scores for QLQ-C30 Fatigue, Pain, Physical Functioning and global health status/health-related quality of life subscales. There was no deterioration in scores for subscales measuring cognitive functioning, disease symptoms, or side effects.</t>
  </si>
  <si>
    <t>Delforge, M</t>
  </si>
  <si>
    <t>Background: Patients (pts) with relapsed and refractory multiple myeloma (RRMM) who are triple-class exposed (to immunomodulatory drugs [IMiDs], proteasome inhibitors [PIs], and anti-CD38 monoclonal antibodies [mAbs]) experience poor health-related quality of life (HRQoL) and have limited treatment options. Ide-cel, a BCMA-targeted CAR T cell therapy, has shown a favorable clinical benefit-risk profile in RRMM pts in the phase II, single-arm KarMMa trial (NCT03361748). However, the impact of ide-cel therapy on HRQoL has not been reported. Aim(s): To characterize HRQoL in ide-cel-treated pts based on changes from baseline (BL) in HRQoL scores and the proportion of pts reaching clinically meaningful change in HRQoL in the KarMMa trial. Method(s): Pts enrolled in KarMMa had &gt;=3 prior antimyeloma treatment regimens (an IMiD, a PI, and an anti-CD38 mAb inclusive) and were refractory to their last regimen per IMWG criteria. After lymphodepletion, pts received ide-cel at target dose levels of 150-450 x 106 CAR+ T cells. HRQoL was assessed by the European Organization for Research and Treatment of Cancer (EORTC) Quality of Life C30 questionnaire (QLQ-C30) and Multiple Myeloma Module (MY20) with a primary focus on Fatigue, Pain, Physical Functioning, Cognitive Functioning, Global Health/QoL (GH/QoL), Disease Symptoms, and Side Effects subscales, at screening and BL, at the day of ide-cel infusion, and at months 1-6, 9, 12, and 15 post-infusion. Comparisons with population norms were performed for each domain of interest. Clinically meaningful changes were predefined as per the literature for QLQ-C30 and MY20 (Eur J Cancer 2012;48:1713-1721; Eur J Haematol 2019;103:500-509) Results: Of 140 pts enrolled in KarMMa, 128 received ide-cel, of whom 95% (EORTC QLQ-C30) and 94% (EORTC QLQ-MY20) were evaluable for HRQoL, having had BL and &gt;=1 post-BL HRQoL assessment. At BL, mean subscale scores were less favorable than general population norms for Fatigue (39.3 vs 29.5), Pain (39.9 vs 23.5), Physical Functioning (69.4 vs 85.1), and GH/QoL (60.7 vs 66.1) subscales. KarMMa pts had clinically meaningful improvements in multiple QLQ-C30 subscale scores shortly after infusion, which became statistically significant (P &lt; 0.05) at multiple time points through month 9 for Fatigue, Pain, Physical Functioning, and GH/QoL. Cognitive Functioning tended to be stable from BL through month 9. For MY20, pts had small but clinically meaningful decreases in Disease Symptoms from BL through month 15 and no clinically meaningful or significant worsening in Side Effects. For most outcomes, a greater percentage of pts reported clinically meaningful improvement than deterioration at month 9 (Figure). For the GH/ QoL subscale, the median time to stable improvement was 3.1 months for responders but was not estimated in nonresponders due to the low percentage of pts experiencing an event (&lt; 30%). Overall, more responders than nonresponders experienced clinically meaningful improvement in various HRQoL domains. Summary/Conclusion: Heavily pre-treated pts with RRMM who received ide-cel in KarMMa showed significant improvements in scores for QLQ-C30 Fatigue, Pain, Physical Functioning and GH/QoL subscales. There was no deterioration in scores for subscales measuring cognitive functioning, disease symptoms, or side effects. These results support previously reported efficacy outcomes and demonstrate that ide-cel provides meaningful improvements in measures of both global function and symptoms related to disease. 
Introduction: Idecabtagene vicleucel (ide‑cel, bb2121) is a B-cell maturation antigen-directed chimeric antigen receptor (CAR) T cell therapy under investigation in the KarMMa trial as a treatment for patients with relapsed and refractory multiple myeloma (RRMM) who are triple-class exposed to immunomodulatory drugs, proteasome inhibitors, and anti-CD38 antibodies. In the phase 2 KarMMa trial, ide-cel demonstrated a favorable benefit–risk profile in this patient population (Munshi NC, et al. J Clin Oncol 2020;38:8503). Ide-cel also demonstrated clinically meaningful improvements in the key health-related quality of life (HRQoL) symptoms associated with MM (Delforge M, et al. HemaSphere 2020;4:EP1000). Translating HRQoL data to health state utility values (HSUVs)/HRQoL weights is key to understanding the HRQoL impact of a treatment in relation to that of a healthy general population and is an important consideration in clinical decision making and health technology assessments. HSUVs are scored between 0 and 1, where 0 is death and 1 is perfect health. In the general population, individuals of a similar age range to patients with MM have HSUV scores of 0.83 in the USA, 0.80 in the UK, and 0.84 in Canada (Guertin JR, et al. CMAJ 2018;190:E155-161; Janssen MF, et al. Eur J Health Econ 2019;20:205-216). This analysis aimed to determine HSUVs for patients treated in the KarMMa study according to their progression status. Methods: HRQoL assessment in the KarMMa study (NCT03361748) included the European Quality of Life-5 dimensions 5 levels (EQ-5D-5L) health state classifier performed at specified time points: prior to receiving lymphodepleting chemotherapy (baseline), day of infusion (Day 1), Months 1, 2, 3, 6, 9, 12, and 15, inclusive of disease progression/relapse or complete remission. Using US, UK, and Canadian weights, HSUVs were estimated for the KarMMa trial at an aggregate level. A longitudinal mixed-effects model was used with health state as a fixed effect, and a random intercept term. Three models were run using different health states. Model 1 considered 3 health states: baseline, pre-progression, and post-progression. In Model 2, the pre-progression health state was split into 2 time periods: Day 1 to the end of Month 1, and Month 2 onward. In Model 3, 2 pre-progression health states were defined based on the quality of response to treatment, thus capturing the difference in HRQoL for patients achieving at least a very good partial response (≥ VGPR) or patients who did not achieve a VGPR (&lt; VGPR). Results: The HSUVs derived from the 3 different models using US, UK, and Canadian tariffs are summarized (Table). In all 3 models, patients in the pre- progression state experienced an increase in HRQoL from baseline. In Model 1, the increment ranged from +0.05 to +0.08. On progression, patients experienced a decrement (−0.01 to −0.03), but their HSUV remained above the baseline value by +0.04 to +0.05, indicating that ide-cel treatment was associated with an improvement in HRQoL, with some of the benefit remaining even upon disease progression. When HSUV in the pre-progression state was analyzed in Model 2 at Month 1 and then Month 2 onward, patients also experienced an increase in their HRQoL from baseline. While this increase was small in Month 1 (+0.02 to +0.04), the subsequent increase from baseline (i.e. from Month 2 onward) was more pronounced (+0.07 to +0.10) reflecting the benefits of a one-off administration of ide-cel and the associated treatment-free interval. A further analysis of the pre-progression HSUV by the quality of response in Model 3 showed that patients who achieved ≥ VGPR had a greater improvement in HRQoL (+0.08 to +0.11) than patients who achieved &lt; VGPR. Both response levels were associated with an improvement in HRQoL compared with baseline, with HRQoL for patients achieving ≥ VGPR approaching that of the general population (Figure). Conclusions: Results of this analysis indicate that ide-cel provides clinically meaningful improvements in HRQoL for patients with triple-class-exposed RRMM. The benefit is particularly marked in patients who achieve ≥ VGPR, in whom HRQoL approaches that of the general population. 
Introduction: Patients with relapsed and refractory multiple myeloma (RRMM) have limited treatment options and experience poor health-related quality of life (HRQoL). Ide-cel, a B-cell maturation antigen (BCMA)-directed chimeric antigen receptor (CAR) T cell therapy, has shown a favorable clinical benefit-risk profile in patients with RRMM in the phase 2, single-arm KarMMa trial (Munshi NC, et al. J Clin Oncol 2020;38:8503). The impact of ide-cel treatment on primary HRQoL domains of interest preselected as most relevant for the treatment and target population (Fatigue, Pain, Cognitive Functioning, Physical Functioning, and Global Health) has been recently described (Delforge M, et al. HemaSphere 2020;4:EP1000). The aim of this analysis was to report the impact of ide-cel treatment on secondary HRQoL domains of interest and health utility scores in patients with RRMM in the KarMMa trial. Methods: Patients enrolled in the KarMMa trial (NCT03361748) had ≥ 3 prior antimyeloma treatment regimens (including an immunomodulatory drug, a proteasome inhibitor, and an anti-CD38 antibody) and were refractory to their last regimen per International Myeloma Working Group criteria. After lymphodepletion, patients received ide-cel at target dose levels of 150, 300 and 450 × 10 CAR+ T cells. HRQoL was assessed by the European Organisation for Research and Treatment of Cancer (EORTC) Quality of Life C30 (QLQ-C30) and Myeloma Module (MY20) questionnaires and the EuroQol 5 dimensions 5 levels (EQ-5D-5L) instrument at screening, baseline, on the day of ide-cel infusion, and throughout the follow-up period at Months 1–6, 9, 12, and 15 postinfusion For each domain, clinically meaningful changes from baseline were predefined as recommended in the literature. Analyses were performed after the cutoff date, October 16, 2019, and included patients with ≥ 9+1 months of follow-up. Statistical significance was calculated using the 2-sided Wilcoxon signed-rank test (0.05 significance level). EQ-5D-5L utility indices were calculated using the UK value set as the reference country and compared with UK general population data. Results: Of 128/140 patients enrolled in the KarMMa trial who received ide-cel, 95% (EORTC QLQ-C30) and 94% (EORTC QLQ-MY20, EQ-5D-5L) had a baseline and ≥ 1 post-baseline HRQoL assessment and were evaluable for HRQoL. The compliance rate was ≥ 80% for most visits. For EORTC QLQ-C30, patients demonstrated a clinically meaningful improvement in most functioning and symptom subscale scores from baseline to Month 3 through 15, with statistical significance (p &lt; 0.05) reached at various time points for different subscales throughout the follow-up period. For the Role Functioning, Emotional Functioning and Social Functioning subscales, &gt; 40% of patients reported a clinically meaningful improvement from baseline, ~25% had deterioration and ~35% had no change from baseline from Month 2 onward (Figure shows Month 9 results). Stable status was most frequently observed (~60%) on the Nausea/Vomiting, Constipation, Diarrhea, Insomnia, Dyspnea and Appetite Loss, and Financial Difficulties subscales. For EORTC QLQ-MY20, the mean change from baseline on the Future Perspectives subscale demonstrated a clinically meaningful improvement from baseline at Month 2 through 15, with statistical significance (p &lt; 0.05) reached at Month 5. Body Image subscale scores remained stable from baseline through Month 15. The greatest proportion of patients (&gt; 48%) experienced a clinically meaningful improvement from baseline on the Future Perspective subscale. Stable status was most frequently observed (&gt; 59%) for the Body Image subscale. Both EQ-5D-5L index (0.68 vs 0.86) and EQ visual analogue scale (EQ VAS) scores (68 vs 83) were lower for patients treated with ide-cel when compared with UK general population scores. The index and EQ-VAS mean scores became more comparable to the UK data over time, showing a clinically meaningful (although not statistically significant) improvement from baseline beginning at Month 2 (EQ-5D-5L) or 3 (EQ-VAS) through Month 15. In most patients, a clinically meaningful improvement from baseline was observed, increasing from ~43% to ~47% (EQ-5D-5L index score) and ~57% to ~68% (EQ-VAS). Conclusion: These results show that ide-cel treatment brings clinically meaningful quality-of-life benefits to triple-class-exposed patients with RRMM without compromising any HRQoL domains.</t>
  </si>
  <si>
    <t>https://ln5.sync.com/dl/c0bcfea10/nut694i5-uufie3eu-jppqyacq-schngmgp</t>
  </si>
  <si>
    <t>Single-arm</t>
  </si>
  <si>
    <t>Belgium, USA, UK</t>
  </si>
  <si>
    <t>No</t>
  </si>
  <si>
    <t>EORTC QLQ-C30, EORTC QLQ-MY20</t>
  </si>
  <si>
    <t>At baseline, QLQ-C30 Physical Functioning (69.4 vs 85.1) and GHS/QoL scores (60.7 vs 66.1) were less favorable in ide-cel patients than the general population.
QLQ-C30 Physical Functioning and GHS/QoL had significant improvements from baseline to month 9 after ide-cel infusion. 71.2% of patients reported improvement in GHS at month 9 compared to 20.0% at day 1. 
Median time to stable improvement was 3.1 months for responders
More reponders than non-responders experienced clinically meaningful improvements in HRQoL domains where patients with ≥ VGPR achieved HRQoL scores similar to that of the general population
At baseline, QLQ-C30 Fatigue (39.3 vs 29.5) and Pain (39.9 vs 23.5) were less favorable in the ide-cel subjects than the general population.
QLQ-C30 Fatigue and Pain had statistically significant improvements from baseline to month 9 where 66.1% and 61.0% of patients reported improvements, respectively.</t>
  </si>
  <si>
    <t>Both EQ-5D-5L index (0.68 vs 0.86) and EQ-VAS scores (68 vs 83) were lower for patients than the general population.
Baseline HSUVs were 0.71.  Patients in the pre-progression state had increased health state utility values (HSUVs), ranging from +0.05 to +0.08.  On progression, patients experienced a decrement (-0.01 to -0.03) but remained above baseline by +0.04 to +0.05.  Patients that achieved ≥VGPR had a greated improvement in HRQol (+0.08 to +0.11).
Through month 15, patients reported a clinically meaningful (although not statistically signficant) improvement.</t>
  </si>
  <si>
    <t>Popat_EHA_2020 (Abstract)
Popat_ASH_2020 (abstract)</t>
  </si>
  <si>
    <t>DREAMM-2: Belantamab mafodotin effect on disease symptoms and health-related quality of life in patients with relapsed/refractory multiple myeloma (RRMM).
DREAMM-2: Single-Agent Belantamab Mafodotin (Belamaf) Effects on Patient-Reported Outcome (PRO) Measures in Patients with Relapsed/Refractory Multiple Myeloma (RRMM)</t>
  </si>
  <si>
    <t>Pain, physical functioning and global health status/quality of life were stable or improved over time in patients receiving belantamab mafodotin no matter what the dose is.</t>
  </si>
  <si>
    <t>Popat, R</t>
  </si>
  <si>
    <t>Background: Single-agent belantamab mafodotin (belamaf; GSK2857916), an investigational first-in-class immunoconjugate targeting B-cell maturation antigen, induced clinically meaningful responses for patients with RRMM in the DREAMM-2 study (NCT03525678, Lancet Oncol. 2020), with a manageable safety profile. Patients with RRMM commonly suffer fatigue and bone pain. Patient-reported outcomes (PROs) are of increasing importance in oncology trials to understand patients' experience of novel therapies. DREAMM-2 included general cancer- and MM-specific measures to capture patient-relevant and comprehensive concepts. Aim(s): To understand the impact of single-agent belamaf on patient-reported MM-related symptoms and health-related quality of life (HRQoL) measures in the DREAMM-2 study. Method(s): DREAMM-2 is an ongoing, pivotal study of single-agent belamaf (2.5 mg/kg or 3.4 mg/kg, IV, Q3W) in patients who provided informed consent, with RRMM after &gt;=3 prior therapies, refractory to an immunomodulatory agent and a proteasome inhibitor, and refractory and/or intolerant to an anti-CD38 monoclonal antibody. Patients completed PRO surveys electronically on a tablet device at the beginning of study visits (before clinical discussions) at baseline and every 6 weeks while on treatment. Cancer-specific PROs included the European Organization for Research and Treatment of Cancer-Quality of Life Questionnaire (EORTC-QLQ-C30) and EORTC-QLQ-MM module (EORTCQLQ- MY20). Group-level mean changes were evaluated. A responder analysis evaluated within-patient change across cancer-specific measures, using a 10-point responder threshold for improvement (Osaba, J Clin Oncol. 1998). Other treatment-related PROs were collected and are being analyzed separately. Result(s): In the 2.5 mg/kg group at Week 7 and Week 13, respectively, 46% (21/46) and 41% (12/29) of patients who completed PROs had an improvement of &gt;=10 points in EORTC-QLQ-C30 Fatigue domain score; 30% (14/46) and 31% (9/29) had improvements in General Pain domain score. In the 3.4 mg/kg group at Week 7 and Week 13, respectively, 28% (13/46) and 54% (15/28) of patients had improvement of &gt;=10 points in Fatigue; 35% (16/46) and 46% (13/28) had improvements in General Pain. There were group-level trends toward improvement in EORTC-QLQ-C30 Fatigue and General Pain domain scores early in treatment. EORTC-QLQ-C30 Global Health Status/QoL and Physical Functioning domain scores remained relatively stable over time. Importantly, the EORTC-QLQ-MY20 Disease Symptoms (pain in different locations) domain score demonstrated a general trend toward improvement over time, with improvements of &gt; 10 points at Week 7 and Week 13 for 38% (17/45) and 29% (8/28) of participants in the 2.5 mg/kg group and 23% (10/44) and 30% (8/27) of participants in the 3.4 mg/ kg group, respectively. Summary/Conclusion: Pain, Physical Functioning, and Global Health Status/HRQoL were stable or improved over time in patients receiving single-agent belamaf. Patients showed a general improvement in fatigue, which is often a difficult-to-manage symptom for patients with RRMM. Results are limited by small sample size at later visits but overall demonstrate that disease-related HRQoL was maintained. These results, together with its clinical efficacy and manageable safety profile, support the use of single-agent belamaf in the treatment of patients with RRMM.
Belamaf (GSK2 857916), a B-cell maturation antigen–targeting antibody-drug conjugate (ADC), demonstrated deep and durable responses with a manageable safety profile as a single agent in patients with heavily pretreated RRMM in the pivotal DREAMM-2 study (NCT03525678; Lonial ASCO 2020 Poster 436). Health-related quality of life (HRQoL) was evaluated via the cancer-specific European Organisation for Research and Treatment of Cancer quality of life questionnaire (EORTC-QLQ-C30; Popat EHA 2020 Poster EP1746), a PRO used extensively in oncology/MM studies to evaluate symptoms, functioning, and QoL. The EORTC-QLQ-MY20 module was used to assess MM symptoms. Corneal events are expected during belamaf treatment, as with other monomethyl auristatin F–containing ADCs, so two ophthalmic vision–related PRO questionnaires (National Eye Institute Visual Function Questionnaire-25 item [NEI-VFQ- 25] and Ocular Surface Disease Index [OSDI]) were used to characterize the impact of corneal events on patient symptoms and visual function. Meaningful within-patient changes in OSDI and NEI-VFQ-25 scores were estimated to better interpret outcomes in this population (Eliason ISPOR 2020). We report here the results of the PRO analyses in DREAMM-2 according to measures used in the trial. Methods: In DREAMM -2, patients who received single-agent belamaf (2.5 or 3.4 mg/kg, every 3 weeks [Q3W]) completed PRO questionnaires electronically at baseline and Q3W during treatment. Group-level, mean change from baseline over time was evaluated on EORTC domains. We also evaluated the percentage of patients with ≥10-point meaningful change threshold for improvement (Osoba J Clin Oncol 1998) on EORTC domains over time. Meaningful change thresholds in ocular PROs measuring treatment-related corneal events were estimated using recommended anchor and distribution-based methods, with 12.5–16.6 points estimated as meaningful in this population, depending on the domain (Eliason ISPOR EU 2020). We report results of the PRO data analysis for patients in the 2.5-mg/kg group selected for clinical development. At Weeks 7 and 13, 46% (21/46) and 41% (12/29) of patients who completed PROs improved ≥10 points in the EORTC-QLQ-C30 Fatigue domain score, respectively; 30% (14/46) and 31% (9/29) improved their General Pain domain score. For EORTC-QLQ-C30, there were trends toward improvement in Fatigue at some time points on treatment; Global Health Status (GHS)/QoL, Role Functioning, and Physical Functioning domain scores remained relatively stable. The EORTC-QLQ-MY20 Disease Symptoms domain score (representing pain in different locations) showed a general trend toward improvement over time, with improvements of ≥10 points at Weeks 7 and 13 for 38% (17/45) and 29% (8/28) of participants. Ocular PRO data were available for 95% (92/97) of patients. Based on the OSDI vision-related functioning domain, a total of 49.5% of patients experienced a ≥12.5-point worsening from baseline (median time to worsening: 44 days). Meaningful improvement of these changes (based on defined 12.5-point thresholds) from worst severity post baseline was seen in 72% of patients (median time to improvement: 24 days). Importantly, even among patients with meaningful worsening in visual functioning, patient-reported QoL/GHS, Physical Functioning, and Role Functioning domains of the EORTC-QLQ-C30 remained stable while on treatment (Figure). Conclusions: Disease sympt oms, functioning, and QoL did not worsen over time in these heavily pretreated patients receiving belamaf in DREAMM-2. Patients showed a general improvement in fatigue, which is often a difficult-to-manage symptom for patients with RRMM. Group-level, meaningful worsening in vision-related PRO domains was observed, which improved in the majority of patients. Despite ocular symptoms, even in patients with meaningful worsening, EORTC-QLQC30 data suggest that overall HRQoL and patient functioning remained stable while on treatment. These PRO results demonstrate a balance between overall QoL/functioning and vision-related impacts that, together with its clinical efficacy, supports the use of belamaf in the treatment of patients with RRMM.</t>
  </si>
  <si>
    <t>https://ln5.sync.com/dl/596c99530/sj8iacp7-xrnycyfg-hzz32td7-2psyb48r</t>
  </si>
  <si>
    <t>Patients aged ≥18 years with RRMM, who undergone stem cell transplant or is considered transplant ineligible and has failed at least 3 prior lines of anti-myeloma treatments, including an anti-CD38 antibody, refractory to an immunomodulator drug and to a proteasome inhibitor, ECOG PS 0-2</t>
  </si>
  <si>
    <t>RCT</t>
  </si>
  <si>
    <t>UK, USA, Canada</t>
  </si>
  <si>
    <t>GHS/QoL and physical functioning scores remained relatively stable through time.
QLQ-C30 fatigue and general pain scores showed improvement (&gt;10 points)from week 7 to week 13 in both arms (3.4mg/kg: from 28% to 54% of patients for fatigue, 35% to 46%  for general pain; 2.5mg/kg: from 46% to 41% for fatigue and 30% to 31% for general pain .
Difference between two arms are not clear at this point.</t>
  </si>
  <si>
    <t>Oriol_ASH_2020 (abstract)</t>
  </si>
  <si>
    <t>HORIZON (OP-106): Melflufen Plus Dexamethasone (dex) in Patients (pts) with Relapsed/Refractory Multiple Myeloma (RRMM) — Health-Related Quality of Life (HRQoL) Analysis</t>
  </si>
  <si>
    <t>Health-related quality of life was consistent through treatment with melflufen plus dexamethasone in patients with relapsed/refractory multiple myeloma.</t>
  </si>
  <si>
    <t>Oriol, A</t>
  </si>
  <si>
    <t>Background: With advances in therapy, outcomes have generally improved for pts with MM; however, pts with late-stage RRMM have limited treatment options and poor outcomes (Kumar et al. Leukemia. 2017;31:2443; Gandhi et al. Leukemia. 2019;33:2266). Pts with late-stage RRMM, often older and having comorbidities, require efficacious and tolerable therapies to maintain HRQoL (Richardson et al. Blood. 2019;134[suppl 1]:3487).
Melphalan flufenamide (melflufen) is a first-in-class peptide-drug conjugate (PDC) that targets aminopeptidases and rapidly releases alkylating agents into tumor cells. In the pivotal, phase 2, HORIZON study (NCT02963493) melflufen plus dex showed an overall response rate of 29%, median progression-free survival of 4.2 months, median overall survival of 11.6 months, and a manageable safety profile (N=157; Richardson et al. EHA 2020. Abs EP945). A previous baseline (BL) HRQoL analysis concluded that the HORIZON population is representative of RRMM populations, with a poor overall HRQoL relative to other populations with advanced cancers (Richardson et al. ASH 2019. Abs 3487). This analysis evaluates HRQoL in pts with RRMM throughout treatment with melflufen plus dex in the HORIZON study.  
Methods: Eligible pts received melflufen 40 mg on d1 of each 28-day cycle plus dex 40 mg/wk (20 mg in pts aged ≥75 y). HRQoL was added as a secondary endpoint as an amendment to the HORIZON protocol, which allowed collection of data from a subset of pts using the European Organisation for Research and Treatment of Cancer Quality of Life Questionnaire-Core 30 V.3 (EORTC QLQ-C30) and the EuroQOL 5 Dimension-3 Level (EQ-5D) questionnaires. EORTC QLC-C30 evaluates functional domains and symptoms on a scale from 0-100 (higher functional scores = better function; higher symptom scores = more symptomatology/problems). The EQ-5D index is evaluated on a scale from 0 (death) to 1 (perfect health) and the EQ-5D VAS is evaluated on a scale from 0 (death) to 100 (perfect health). Questionnaires were administered before dosing at BL (cycle [C] 1) and predose at intervals throughout the study. Descriptive data for pts with post-BL assessments at C2, C4, and C6 are presented herein. Pts with only BL questionnaire assessments were excluded from this analysis. Select EORTC QLQ-C30 and EQ-5D results are presented. This analysis is ongoing. 
Results: At HRQoL data cutoff (May 28, 2020), of the 64 pts with post-BL HRQoL assessments, 19 remained on therapy. Among 64 pts in the HRQoL subgroup, median age was 67 y (range, 46-84); 17% had International Staging System stage 3 disease; and 36% had high-risk cytogenetics at study entry. Pts had received a median of 5 prior lines of therapy (range, 2-10). At C2, C4, and C6, 97.9%, 98.9%, and 99.4% of pts with ongoing treatment completed HRQoL assessments. 
Mean EORTC QLQ-C30 summary score and mean EQ-5D scores were relatively constant from BL through C6 (Figure). EORTC QLQ-C30 global health status/QoL and emotional functioning had mean scores of 58.6 and 78.4, respectively, at BL and 63.0 and 83.7, respectively, at C6 (Table). Mean symptom scores at BL and C6 for pain were 39.1 and 29.0, respectively, and for fatigue were 39.4 and 38.2, respectively. The EQ-5D VAS and EQ-5D index scores were generally consistent throughout treatment, with mean scores of 61.4 and 0.75, respectively, at BL and 62.3 and 0.74, respectively, at C6.
Among pts with HRQoL data and the overall population (n=64 and N=157, respectively; Jan 14, 2020 data cutoff date), 92% and 89% had ≥1 grade 3/4 AEs, respectively; most common AEs were white blood cell count decreased (42% and 26%), thrombocytopenia (41% and 57%), and anemia (39% and 43%); most common nonhematologic grade 3/4 AEs was pneumonia (14% and 10%). SAEs occurred in 47% of pts in the HRQoL group and 49% of patients overall, most commonly pneumonia (14% and 9%); there were no treatment-related deaths.
Conclusion: The EORTC QLQ-C30 global health status/QoL score and EQ-5D VAS and index scores were consistent from BL throughout treatment, suggesting that melflufen plus dex preserves HRQoL in pts with RRMM. The safety profile of melflufen plus dex consisted primarily of clinically manageable hematologic AEs in the overall pt population. No new safety signals were observed in the HRQoL-evaluable population. These findings are encouraging as treatment-related AEs may negatively affect HRQoL in RRMM. Data should be interpreted with caution due to the attrition of pts over time. Disclosures: Oriol: Sanofi: Membership on an entity's Board of Directors or advisory committees; GlaxoSmithKline: Membership on an entity's Board of Directors or advisory committees; Bristol-Myers Squibb: Membership on an entity's Board of Directors or advisory committees, Speakers Bureau; Amgen: Consultancy, Speakers Bureau; Janssen: Consultancy. Richardson: Celgene/BMS, Oncopeptides, Takeda, Karyopharm: Research Funding. Mateos: Amgen: Honoraria, Membership on an entity's Board of Directors or advisory committees; Janssen: Honoraria, Membership on an entity's Board of Directors or advisory committees; Sanofi: Honoraria, Membership on an entity's Board of Directors or advisory committees; AbbVie: Honoraria, Membership on an entity's Board of Directors or advisory committees; Roche: Honoraria, Membership on an entity's Board of Directors or advisory committees; Seattle Genetics: Honoraria, Membership on an entity's Board of Directors or advisory committees; Pfizer: Honoraria, Membership on an entity's Board of Directors or advisory committees; Regeneron: Honoraria, Membership on an entity's Board of Directors or advisory committees; Adaptive: Honoraria, Membership on an entity's Board of Directors or advisory committees; Oncopeptides: Honoraria, Membership on an entity's Board of Directors or advisory committees; Celgene: Honoraria, Membership on an entity's Board of Directors or advisory committees; GlaxoSmithKline: Honoraria; Takeda: Honoraria, Membership on an entity's Board of Directors or advisory committees. Larocca: Amgen: Honoraria; GSK: Honoraria; Bristol-Myers Squibb: Honoraria, Membership on an entity's Board of Directors or advisory committees; Takeda: Membership on an entity's Board of Directors or advisory committees; Celgene: Honoraria, Membership on an entity's Board of Directors or advisory committees; Janssen: Honoraria, Membership on an entity's Board of Directors or advisory committees. Blade Creixenti: Amgen: Membership on an entity's Board of Directors or advisory committees; Celgene: Membership on an entity's Board of Directors or advisory committees; Janssen: Membership on an entity's Board of Directors or advisory committees; Oncopeptides: Membership on an entity's Board of Directors or advisory committees; Takeda: Membership on an entity's Board of Directors or advisory committees. Cavo: GlaxoSmithKline: Honoraria, Speakers Bureau; Karyopharm: Honoraria; AbbVie: Consultancy, Honoraria, Membership on an entity's Board of Directors or advisory committees; BMS: Honoraria, Membership on an entity's Board of Directors or advisory committees, Speakers Bureau; Sanofi: Honoraria, Membership on an entity's Board of Directors or advisory committees, Speakers Bureau; Celgene: Consultancy, Honoraria, Membership on an entity's Board of Directors or advisory committees, Other: Travel accomodations, Speakers Bureau; Janssen: Consultancy, Honoraria, Membership on an entity's Board of Directors or advisory committees, Other: Travel accomodations, Speakers Bureau; Novartis: Honoraria, Membership on an entity's Board of Directors or advisory committees, Speakers Bureau; Amgen: Consultancy, Honoraria, Membership on an entity's Board of Directors or advisory committees, Speakers Bureau. Rodríguez-Otero: Abbvie: Consultancy; Kite: Consultancy; Amgen: Honoraria; Medscape: Membership on an entity's Board of Directors or advisory committees; Celgene/Bristol Myers Squibb: Consultancy, Honoraria, Membership on an entity's Board of Directors or advisory committees, Other: TRAVEL, ACCOMMODATIONS, EXPENSES (paid by any for-profit health care company); Sanofi: Consultancy; Janssen: Consultancy, Honoraria, Other: TRAVEL, ACCOMMODATIONS, EXPENSES (paid by any for-profit health care company); Oncopeptides: Consultancy; GlaxoSmithKline: Consultancy, Current Employment, Current equity holder in publicly-traded company. Nadeem: Adaptive: Membership on an entity's Board of Directors or advisory committees; Celgene: Consultancy, Honoraria, Membership on an entity's Board of Directors or advisory committees, Other: TRAVEL, ACCOMMODATIONS, EXPENSES; Amgen: Membership on an entity's Board of Directors or advisory committees; Janssen: Consultancy, Honoraria, Other: TRAVEL, ACCOMMODATIONS, EXPENSES; Sanofi: Consultancy, Membership on an entity's Board of Directors or advisory committees; Takeda: Consultancy, Membership on an entity's Board of Directors or advisory committees, Other: TRAVEL, ACCOMMODATIONS, EXPENSES. Hassoun: Novartis: Consultancy; Celgene: Research Funding; Takeda: Research Funding. Touzeau: Janssen: Consultancy, Honoraria, Membership on an entity's Board of Directors or advisory committees. Amor: Amgen: Consultancy, Membership on an entity's Board of Directors or advisory committees, Research Funding; Celgene-BMS: Consultancy, Membership on an entity's Board of Directors or advisory committees, Research Funding, Speakers Bureau; Janssen: Consultancy, Membership on an entity's Board of Directors or advisory committees, Research Funding, Speakers Bureau; Sanofi: Consultancy, Membership on an entity's Board of Directors or advisory committees; Takeda: Membership on an entity's Board of Directors or advisory committees; GSK: Membership on an entity's Board of Directors or advisory committees. Paner: Kayropharm: Consultancy; Amgen: Consultancy; Oncopeptides: Consultancy; Celgene: Consultancy; GSK: Consultancy. Maisel: Incyte: Honoraria, Speakers Bureau; Karyopharm: Honoraria, Speakers Bureau; Janssen: Honoraria, Speakers Bureau; Takeda: Honoraria, Speakers Bureau; Kite: Honoraria, Speakers Bureau; Incyte: Honoraria, Speakers Bureau; Karyopharm: Honoraria, Speakers Bureau; Takeda: Honoraria, Speakers Bureau; Texas Oncology: Current Employment; Amgen: Honoraria, Speakers Bureau; Texas Oncology: Current Employment; Celgene: Honoraria, Speakers Bureau; Kite: Honoraria, Speakers Bureau; Amgen: Honoraria, Speakers Bureau; Janssen: Honoraria, Speakers Bureau; Celgene: Honoraria, Speakers Bureau. Mazumder: Takeda: Honoraria, Speakers Bureau; Celgene: Honoraria, Speakers Bureau; Amgen: Honoraria, Speakers Bureau; The Oncology Institute: Current Employment. Raptis: INTEGRA: Consultancy, Other: TRAVEL, ACCOMMODATIONS, EXPENSES; UPMC: Current Employment. Puig: AMGEN: Consultancy, Honoraria, Other: TRAVEL, ACCOMMODATIONS, EXPENSES, Research Funding; TAKEDA: Consultancy, Honoraria, Other: TRAVEL, ACCOMMODATIONS, EXPENSES, Research Funding; BRISTOL-MYERS  SQUIBB: Consultancy, Honoraria, Other: TRAVEL, ACCOMMODATIONS, EXPENSES, Research Funding, Speakers Bureau; JANSSEN: Consultancy, Honoraria, Other: TRAVEL, ACCOMMODATIONS, EXPENSES, Research Funding; CELGENE: Consultancy, Honoraria, Other: TRAVEL, ACCOMMODATIONS, EXPENSES, Research Funding, Speakers Bureau; THE BINDING SITE: Consultancy, Honoraria. Strang: Karolinska Institutet: Current Employment; Oncopeptides: Consultancy. Sandberg: Novo Nordisk AS: Divested equity in a private or publicly-traded company in the past 24 months, Ended employment in the past 24 months; Oncopeptides AB: Current Employment. Jaques: Pfizer: Consultancy; Morphosys AG: Consultancy; Oncopeptides: Other: TRAVEL, ACCOMMODATIONS, EXPENSES; Pharma Biotech Consultants: Consultancy; Oncopeptides: Ended employment in the past 24 months. Thuresson: Oncopeptides: Consultancy, Current equity holder in publicly-traded company; Statisticon: Current Employment. Orre: Oncopeptides: Current Employment. Leleu: Janssen: Honoraria.
OffLabel Disclosure: This is a phase 2 investigational study of melflufen in RRMM.</t>
  </si>
  <si>
    <t>https://ln2.sync.com/dl/5dc657b00/xcfmiezt-epejp37q-6si96pe6-n5vanghc</t>
  </si>
  <si>
    <t>Adult patients with relapsed/refractory multiple myeloma with at least 2 prior LOT, including an IMiD and a proteasome inhibitor, refractory to pomalidomide and/or daratumumab</t>
  </si>
  <si>
    <t>Melphalan + Dexamethasone</t>
  </si>
  <si>
    <t>Spain, USA, Italy, France, Sweden</t>
  </si>
  <si>
    <t>Yes</t>
  </si>
  <si>
    <t>EORTC QLQ-C30, EQ-5D-3L</t>
  </si>
  <si>
    <t>-QLQ-C30 GHS were 58.6 at baseline and 63.0 at cycle 6; Physical functioning at baseline was 69.9 and 70.0 at cycle 6; QLQ-C30 emotional functioning was 78.4 at baseline and 83.7 at cycle 6.
-QLQ-C30 scores were relatively constant from baseline through cycle 6.
-QLQ-C30 symptom scores decreased slightly from 39.1 at baseline to 29.0 at cycle 6; Scores for fatigue remained constant with 39.4 and 38.2 reported at baseline and cycle 6, respectively.</t>
  </si>
  <si>
    <t xml:space="preserve">The study demonstrated the addition of isatuximab to pomalidomide and dexamethasone preserved health-related quality of life among patients with relapsed/refractory multiple myeloma patients and proves to be an important new treatment option. </t>
  </si>
  <si>
    <t>Background: The phase 3 ICARIA trial demonstrated that isatuximab plus pomalidomide-dexamethasone (Isa-Pd) significantly improved progression- free survival (PFS) in patients with relapsed/refractory multiple myeloma (RRMM) with a consistent benefit observed across several clinical subgroups, compared with pomalidomide-dexamethasone (Pd) alone. Aim(s): To assess health-related quality of life (HRQL) in patients receiving Isa-Pd or Pd, stratified by number of prior lines of therapy (PLT) (&gt; 3 vs 2-3) and by baseline (BL) creatinine clearance (&lt; 60mL/min/1.73m2 vs &gt;=60mL/min/1.73m2). Method(s): A post-hoc analysis was conducted using data from a randomized, open-label phase 3 clinical trial (ICARIA). During the study, patients completed electronic versions of the European Organisation for Research and Treatment of Cancer Quality of Life Questionnaire Core 30 (EORTC QLQ-C30) and the EORTC Myeloma-specific module (MY20) on Day 1 of each 28-day treatment cycle until progression or unacceptable toxicity. Key domains for post hoc analysis were based on a conceptual model of RRMM; key symptoms included MY20 disease symptoms (MYDS), C30 pain (PA) and C30 fatigue (FA), and key impact domains included C30 physical (PF), C30 role function (RF) and C30 global health status/quality of life (GHS/QoL). Increasing scores on the C30 GHS/QoL, PF, and RF scales indicate improvement of HRQL/ function, while decreasing scores on the C30 PA, FA and MY20 MYDS scales/items indicate worsening of symptoms. Mixed model for repeated measures analyses were used to assess least squares mean (LSM) change from BL for each cycle (up to cycle 17). A clinically meaningful change was defined as &gt;=10 points. Sensitivity analyses were conducted, excluding cycles with &lt; 20% of the BL sample size. Result(s): In heavily pre-treated (HPT) (&gt; 3 PLT) patients (Isa-Pd n = 47; Pd n = 46), scores for GHS/QoL, PA and MYDS trended towards improvement with Isa-Pd vs Pd. A clinically meaningful improvement in PA was observed at cycles 7-10, 12-13 and 15-16 for HPT patients receiving Isa-Pd (but only at cycle 15 for those receiving Pd) (Figure, A). PF and RF were better maintained among patients receiving IsaPd vs Pd. No clinically meaningful worsening of FA was observed for HPT patients receiving Isa-Pd compared with Pd (PF shown in Figure, B). Results were similar for moderately pre-treated (2-3 PLT) patients (Isa-Pd n = 92; Pd n = 88). In patients with BL renal impairment (RI) (creatinine clearance &lt; 60mL/min/1.73m2: Isa-Pd n = 51; Pd n = 42), scores for GHS/QoL, PA and MYDS trended towards improvement with Isa-Pd; clinically meaningful improvements in PA were observed for RI patients receiving Isa- Pd at cycles 10, 13 and 15-16 (but only at cycles 16-17 for those on Pd) (Figure, C). PF and RF were better maintained for those receiving Isa-Pd vs Pd (PF shown in Figure, D). Similarly, FA was better maintained with Isa-Pd vs Pd, with a clinically meaningful worsening observed for those on Pd at cycles 5, 8 and 9. Results were comparable in patients with no RI (Isa-Pd n = 86; Pd n = 81). Sensitivity analysis excluding cycles with &lt; 20% of BL sample size supported the primary analysis. Summary/Conclusion: Data from the ICARIA study suggest that in two difficult-to-treat subgroups of RRMM patients (HPT and RI patients), HRQL was better maintained with Isa-Pd compared with Pd, based on key disease-relevant domains. These observations align with those reported for the intention-to-treat population in the ICARIA trial. Isatuximab provides an important new treatment option in RRMM, including difficult-to-treat subgroups of RRMM patients.
Introduction: Isatuximab (Isa) is an IgG1 monoclonal antibody that targets a specific epitope on CD38 and has been investigated in combination with pomalidomide (P) and low-dose dexamethasone (d) (Isa-Pd) in a phase 3 trial compared to Pd in patients (pts) with relapsed/refractory multiple myeloma (RRMM). A significant and sustained progression free survival benefit was observed (Richardson et al., 2019). Since health-related quality of life (HRQL) is known to deteriorate with each subsequent line of therapy among RRMM pts, it is critical to determine the effect of adding Isa to the Pd regimen on HRQL. Symptoms such as pain, fatigue and physical functioning have been identified as key drivers of HRQL in oncology populations (Stull et al., 2016, 2017), including RRMM (Baz et al., 2015; FDA-ASCO, 2019; Gonzalez-McQuire et al., 2019; Osbourne 2014). Thus, maintaining or improving HRQL is dependent on managing symptoms and the impact of treatment on physical functioning (PF). Aim: To assess the overall rate of change in patient-reported HRQL associated with adding Isa to the Pd regimen. Additionally, to assess the extent to which changes in patient-reported symptoms and PF predict HRQL. Methods: A post hoc analysis of data from the ICARIA-MM study (NCT02990338) was performed. A total of 307 patients were randomized (154 Isa-Pd, 153 Pd) who received a[per mille sign][yen]2 prior lines with lenalidomide and a proteasome inhibitor, and were refractory to last therapy. Pts self-completed electronic versions of the European Organization for Research and Treatment of Cancer Quality of Life Core Questionnaire 30-items (EORTC QLQ-C30) on day 1 of each treatment cycle (every 28 days) until progression or unacceptable toxicity. Domains are scored 0-100; for functional domains 0 = poor, 100 = excellent; whereas for symptom domains, 0 = symptom-free, 100 = worst symptoms. Mean scores within each treatment arm at each cycle were descriptively assessed. Flexible longitudinal analyses (latent growth modelling: LGM) were conducted to estimate true predicted rate of change over time in the following domains from the QLQ-C30: global health status/QoL (GHS/QoL), PF, pain, and fatigue. LGMs use all data from all pts at each time point simultaneously to estimate the true mean rate of change for each treatment arm. The focus was not on discrete change scores from one time point to another; but rather on overall trends across the treatment regimens. Joint (bivariate) LGMs were used to assess whether changes in PF, pain, or fatigue predicted changes in GHS/QoL. The models controlled for ECOG status at baseline, age group, prior number of therapy lines, death, and disease progression. Results: Baseline scores were comparable between the treatment arms (Isa-Pd vs Pd: GHS/QoL 60.4 vs 59.5; PF 71.9 vs 72.0; Pain 34.5 vs 33.2; Fatigue 37.9 vs 35.0). No significant change in GHS/QoL was identified for Isa-Pd vs significant worsening for Pd: change at each cycle was a mean [SD] increase of 0.18 [0.03] points for Isa-Pd vs a decrement of 0.50 [0.05] for Pd (P&lt;0.001). For pain and fatigue, no change was observed for Isa-Pd, while symptoms increased for Pd: pain per cycle: -0.12 [0.10] points vs +0.44 [0.06] points (P =0.04); fatigue per cycle: +0.04 [0.01] points vs +0.49 [0.07] (P =0.05). PF scores significantly worsened for Pd but not for Isa-Pd, and the decline was significantly greater for the Pd arm (per cycle: -0.27 [0.05] vs -0.75 [0.05]; P =0.01). The minimal important difference of 10-point change was not reached on any outcome, for either treatment arm. Changes in both pain and PF significantly predicted changes in GHS/QoL in both treatment arms (pain: both I[superscript digit two] = -0.9, P&lt;0.01; PF: I[superscript digit two] =1.2 Isa-Pd and I[superscript digit two] = 0.8 Pd, both P &lt;0.001). Changes in fatigue significantly predicted changes in GHS/QoL for the Pd arm (I[superscript digit two] = -1.0; P&lt;0.01) but not the Isa-Pd arm (P =0.29). Conclusions: The addition of Isa to Pd has previously been shown to significantly improve progression-free survival over Pd (Richardson et al., 2019). The analyses herewith demonstrated that the addition of Isa to Pd preserves HRQL among RRMM pts. This preservation is, in part, due to management of pain and the delay of physical functioning decrements. Thus, Isa-Pd is an important new treatment option for the management of RRMM.</t>
  </si>
  <si>
    <t>Adult patients with relapsed/refractory multiple myeloma with at least two prior lines of therapy, including lenalidomide and a proteasome inhibitor</t>
  </si>
  <si>
    <t>Patients aged ≥18 years with RRMM who received ≥2 prior lines, had failed treatment with lenalidomide and a proteasome inhibitor, refractory to last therapy</t>
  </si>
  <si>
    <t>Greece, USA, France, Belgium</t>
  </si>
  <si>
    <t>EORTC QLQ-C30</t>
  </si>
  <si>
    <t>Baseline GHS/QoL scores were 60.4 for ISA+POM+DEX, 59.5 for POM+DEX
Baseline physical functioning scores were 71.9 for ISA+POM+DEX, 72.0 for POM+DEX.
Baseline EORTC QLQ-C30 (GHS, PF) are comparable between treatment arms. 
No change was observed in ISA+POM+DEX group for GHS/QoL and PF in the overall population while there was a stastically significant worsening of GHS and PF in the POM+DEX overall population. These changes were not clinically meaningful. 
In subgroup analysis of the patients that were heavily pretreated and/or had renal impairment, there was a signficant improvement in GHS/QoL in ISA+POM+DEX in the heavily pre-treated subgroup and the renal impairment subgroup. Physical and role functioning domains were significantly better in ISA+POM+DEX in the subgroup that's heavily and moderately pre-treated, and the renal impairment subgroup.
Baseline EORTC QLQ-C30 (Pain, Fatigue) are comparable between treatment arms. 
Pain and fatigue symptoms increased for POM+DEX group in the overall population but there was no change with ISA+POM+DEX. Improvement in pain (QLQ-C30) was seen in ISA+POM+DEX in the heavily pre-treated subgroup and the renal impairment subgroup. 
Fatigue (QLQ-C30) was significanly improved in the renal impairment subgroup, which was also clinically meaningful.</t>
  </si>
  <si>
    <t>Weisel_Blood_2019 (Abstract)</t>
  </si>
  <si>
    <t>Impact of Elotuzumab Plus Pomalidomide and Dexamethasone on Health-Related Quality of Life in Patients with Relapsed/Refractory Multiple Myeloma Enrolled in the ELOQUENT-3 Study</t>
  </si>
  <si>
    <t xml:space="preserve">Health-related quality of life was similar between the two treatment groups, demonstrating that the addition of elotuzumab to pomalidomide and dexamethasone gave clinically meaningful improvement without increasing toxicity. </t>
  </si>
  <si>
    <t>Weisel, K</t>
  </si>
  <si>
    <t>Introduction: Novel triplet therapies (tx) for relapsed/refractory multiple myeloma (RRMM) have improved outcomes and extended survival. However, the use of multi-agent tx over an extended period increases the tx-related symptom burden and impacts health-related quality of life (HRQoL). Therefore, highly effective tx that preserve HRQoL are needed. The randomized phase 2 ELOQUENT- 3 study (NCT02654132) demonstrated that addition of elotuzumab (elo) to pomalidomide and dexamethasone (EPd) resulted in a 46% reduction in the risk of progression/death vs Pd, without affecting HRQoL, in patients (pts) with RRMM for whom lenalidomide (len) and a proteasome inhibitor (PI) had failed (Dimopoulos et al. N Engl J Med 2018; Weisel et al. ASH 2018). Here, we present pt-reported outcomes (PROs) with EPd vs Pd after extended follow-up (FU) of ELOQUENT-3. Methods: PROs were an exploratory endpoint, assessed using the 3-level EuroQoL 5 Dimensions Questionnaire (EQ-5D-3L) and the MD Anderson Symptom Inventory MM module (MDASI-MM). The EQ-5D-3L includes a global health visual analog scale (VAS) and utility index (UI); the MDASI-MM measures total symptom severity (13 core items plus 7 MM items) and symptom interference (6 items). EQ-5D-3L UI and VAS scores range from -0.59 to 1 and 0 to 100, respectively, with minimally important differences (MIDs) of 0.08 and 7. MDASI-MM scores range from 0 to 10; MIDs were based on the standard error of the mean for subscales. Higher scores indicate better health for EQ-5D-3L, but more severe symptoms for MDASI-MM. PRO data were collected at baseline (BL), at the start of every 28-d tx cycle, at the end of tx, and during FU. All randomized pts with BL and a[per mille sign][yen]1 post-BL assessment were included in the PRO analysis. Completion rates and changes from BL scores were evaluated descriptively; completion rates from the 'expected population' did not include pts who had died or discontinued. Longitudinal analyses of change from BL used mixed effects models. First deterioration/improvement was defined as the first change from BL that was a[per mille sign][yen]responder definition threshold. Results: Of 117 randomized pts, 106 (EPd n=55; Pd n=51) had BL and a[per mille sign][yen]1 post-BL assessment and were included in PRO analyses (database lock, Nov 2018; minimum FU, 18.3 mo). BL characteristics of the PRO population were generally balanced between arms and representative of the entire study population. PRO completion rates from the expected population were a[per mille sign][yen]79% and a[per mille sign][yen]96% for the MDASI-MM and EQ-5D-3L, respectively, for all on-tx timepoints. Although completion rates between arms were similar throughout, between-tx HRQoL analysis was not feasible after Cycle 13 due to low Pd pt numbers. Mean BL scores were similar between arms: EPd vs Pd MDASI-MM total symptom severity, 1.5 vs 1.6; symptom interference, 2.5 vs 2.3; EQ-5D-3L UI, 0.70 vs 0.68; VAS, 65.6 vs 69.2. In the EQ-5D-3L UI, neither tx arm had a clinically meaningful deterioration (CMD); in the VAS, there was a CMD in the Pd arm only. In MDASI-MM total symptom severity, there was a CMD in both arms (Figure). In MDASI-MM symptom interference, there was a CMD in both arms at some timepoints (Figure). However, Pd sample sizes were small for the MDASI-MM (na[per mille sign][currency sign]15). Longitudinal analyses demonstrated no clinically meaningful differences between arms for EQ-5D- 3L UI and VAS or MDASI-MM total symptom severity and symptom interference or the items of pain, fatigue, or bone aches. There were no statistically significant differences in time to deterioration between arms for EQ-5D-3L UI or VAS. However, there was a trend towards a reduction in the risk of deterioration in the EQ-5D-3L VAS for pts receiving EPd vs Pd (HR 0.70; 95% CI 0.43-1.14; p=0.110). Median time to deterioration was generally similar between arms across the MDASI-MM subscales. Hospitalizations were similar between EPd (32 pts [53%]) and Pd arms (31 pts [54%]). Mean duration of hospitalization was 9.9 d with EPd and 12.9 d with Pd. Conclusions: HRQoL was similar between pts who received EPd and Pd in ELOQUENT-3, demonstrating the addition of elo to Pd did not impair HRQoL. These pt-reported findings complement extended FU data that demonstrated EPd gave clinically meaningful improvements in survival without increasing toxicity, further supporting the use of EPd in pts with RRMM after failure of len and a PI. Further PRO analysis in a larger study is warranted. (Figure Presented).</t>
  </si>
  <si>
    <t>https://ln2.sync.com/dl/2868de660/4fajg4x6-ysc8du9w-d65p5f5b-85y3x6ba</t>
  </si>
  <si>
    <t>Adult patients with relapsed/refractory multiple myeloma with at least two prior lines of therapy, including lenalidomide and a proteosome inhibitor</t>
  </si>
  <si>
    <t xml:space="preserve">Patients aged ≥18 years with measurable MM, who had received two or more previous lines of therapy, including at least two consecutive cycles of lenalidomide and a proteasome inhibitor alone or in combination, refractory to proteosome inhibitor and lenalidomide, and to last treatment, ECOG PS 0-2 </t>
  </si>
  <si>
    <t>Elotuzumab + Pomalidomide + Dexamethasone</t>
  </si>
  <si>
    <t>Germany, USA, UK, Italy</t>
  </si>
  <si>
    <t>EQ-5D-3L, MDASI-MM</t>
  </si>
  <si>
    <t>USA</t>
  </si>
  <si>
    <t>Dexamethasone</t>
  </si>
  <si>
    <t>Carfilzomib + Lenalidomide + Dexamethasone</t>
  </si>
  <si>
    <t>CEA/CUA</t>
  </si>
  <si>
    <t>MM</t>
  </si>
  <si>
    <t>1+ Line</t>
  </si>
  <si>
    <t>UK</t>
  </si>
  <si>
    <t>Alrawashdh_ASH_2020 (abstract)</t>
  </si>
  <si>
    <t>Economic</t>
  </si>
  <si>
    <t>Economic evaluation of daratumumab and pomalidomide and dexamethasone versus isatuximab and pomalidomide and dexamethasone for patients with relapsed or refractory multiple myeloma.</t>
  </si>
  <si>
    <t>Due to its lower total costs, isatuximab based-regimen yielded saving incremental cost-effectiveness ratios (ICERs) at one and three years. However, isatuximab/pomalidomide/dexamethasone cost exceeded daratumumab/pomalidomide/dexamethasone at 5 years’ time horizon to yield an ICER above the willingness to pay threshold.</t>
  </si>
  <si>
    <t>Alrawashdh, N</t>
  </si>
  <si>
    <t>Background. Although several new treatments are available for patients with multiple myeloma (MM), most patients eventually relapse at a median time of 8.0 months (95%CI: 6.3-8.9). Patients with relapsed and refractory MM (R/R MM) who have had several lines of previous therapy or who are refractory to lenalidomide and proteasome inhibitors require alternative options. Daratumumab and isatuximab are monoclonal antibodies that bind to the human CD38 receptor. Phase II/III clinical trials showed that isatuximab (ISA) or daratumumab (DARA) in combination with pomalidomide (POM-d) and low-dose dexamethasone (DEXA) significantly improve progression-free survival (PFS) in patients with R/R MM. No studies have assessed the comparative efficacy and cost-effectiveness of both regimens in management of R/R MM. We performed an indirect comparison of both regimens in terms of PFS and overall survival (OS) and evaluated the cost-effectiveness and cost-utility of DARA+POM-d+DEXA and ISA+POM-d+DEXA from a US payer's perspective.
Methods. A partitioned survival model was developed to create three health states (pre-progression, progression, and death). The model was run three times with different time horizons (one, three and five years). To simulate health outcomes for each treatment regimen, transition probabilities between the three health states were derived from parametric exponential and lognormal distributions fitted to Kaplan–Meier (KM) curves of PFS and OS of the phase Ib clinical trial (Chari et al.; Blood 2017) for DARA+POM-d+DEXA and the phase III clinical trial (Attal et al.; Lancet 2019) for ISA+POM-d+DEXA. Wholesale acquisition costs (WAC) were obtained from RedBook for each regimen. Pre-progression costs included costs of regimens; premedication (50 mg diphenhydramine, 650 mg acetaminophen, 50 mg ranitidine); managing side effects; routine care and monitoring; and medication administration. Costs were inflated based on the medical consumer price index to the second quarter of 2020. Utilities were obtained from literature and assumed the same for both interventions. Annual discount rate of 3.5% was applied for costs and outcomes beyond the first year. The life years (LY) and quality adjusted LY (QALY) for each treatment, and the incremental cost-effectiveness (ICER) and cost-utility ratios (ICUR) were estimated in both base and probabilistic sensitivity analyses (PSA:10,000 simulations). The cost-effectiveness plane (CEP) and cost-effectiveness acceptability curves (CEAC) were plotted.
Results. In the naïve patient simulation, median PFS and OS were estimated to be 9.5 months and 18 months for DARA+POM-d+DEXA, and 14.5 months and 26 months for ISA+POM-d +DEXA. As shown in the table below, ISA+POM-d+DEXA is associated with greater LY and QALY gains at one-, three- and five-year time horizons. The costs of ISA+POM-d+DEXA at one- and three- year time horizons are less than that of DARA+POM-d+DEXA, which resulted in saving (decremental) ICERs. At 5 years’ time horizon, ISA+POM-d+DEXA was associated with incremental benefits (0.57 LY, 0.35 QALY) and incremental costs of $88,271 when compared with DARA+POM-d+DEXA. Per the CEAC plot, the probability that ISA+POM-d+DEXA is cost-effective was 100%, 65% and 23% at a willingness to pay threshold (WTP) of $100,000 per QALY in one-, three- and five-year time horizons.
Conclusions. Clinically, ISA+POM-d+DEXA is associated with incremental survival gains of ~1 month and quality-adjusted survival gains of 0.5 month than DARA+POM-d+DEXA when patients are treated for one year. The benefits increase with treatment duration to reach ~7 months life year gains and 4 months quality-adjusted life year gains if patients treated for 5 years. Due to its lower total costs, Isatuximab based-regimen yielded saving ICERs at one and three years. However, ISA+POM-d+DEXA cost exceeded DARA+POM-d+DEXA at 5 years’ time horizon to yield an ICER above the WTP.</t>
  </si>
  <si>
    <t>https://ln2.sync.com/dl/b47f00050/7t3v8eng-uzduppgu-3faqpb7y-n6wsfndd</t>
  </si>
  <si>
    <t>Patients with refractory/relapsed multiple myeloma</t>
  </si>
  <si>
    <t>Daratumumab + Pomalidomide + Dexamethasone</t>
  </si>
  <si>
    <t>ICER at 1-year horizon in $/LY gained (ISA+POM+DEX vs DAR+POM+DEX): -$1,401,764 (Table 1)
ICUR at 1-year horizon in $/QALY gained (ISA+POM+DEX vs DAR+POM+DEX): -$2,557,204 (Table 1)
ICER at 3-year horizon in $/LY gained  (ISA+POM+DEX vs DAR+POM+DEX): -$24,527 (Table 1)
ICUR at 3-year horizon in $/QALY gained  (ISA+POM+DEX vs DAR+POM+DEX): -$40,925 (Table 1)
ICER at 5-year horizonin $/LY gained  (ISA+POM+DEX vs DAR+POM+DEX): $155,681 (Table 1)
ICUR at 5-year horizonin $/QALY gained  (ISA+POM+DEX vs DAR+POM+DEX): $255,858 (Table 1)
The probability that ISA+POM+DEX is cost-effective was 100%, 65%, 23% at a willingness to pay threshold of 100,000/QALY in 1-, 3-, 5-year horizons.</t>
  </si>
  <si>
    <t>Model: Partitioned survival model, Health states: 3 (Pre-Progression, Progression and Death), Cycle length: NR, Perspective: US payer perspective, Time horizon: 1, 3, 5 years, Discount rate: 3.5% for costs and outcomes.</t>
  </si>
  <si>
    <t>Efficacy (PFS, OS) [derived from phase Ib clinical trial (Chari et al.; Blood 2017) for DARA+POM-d+DEXA and the phase III clinical trial (Attal et al.; Lancet 2019) for ISA+POM-d+DEXA]</t>
  </si>
  <si>
    <t xml:space="preserve">Wholesale Acquisition Costs [RedBook]; costs of regimens (pre-medication, managing side effects, routine care and monitoring, medication administration) [NR]; </t>
  </si>
  <si>
    <t xml:space="preserve">NA </t>
  </si>
  <si>
    <t>Adult relapsed/refractory multiple myeloma patients</t>
  </si>
  <si>
    <t>Patients with relapsed/refractory multiple myeloma</t>
  </si>
  <si>
    <t xml:space="preserve">NR </t>
  </si>
  <si>
    <t xml:space="preserve">Lenalidomide + Dexamethasone </t>
  </si>
  <si>
    <t xml:space="preserve">Panobinostat + Bortezomib + Dexamethasone </t>
  </si>
  <si>
    <t>Chemotherapy</t>
  </si>
  <si>
    <t xml:space="preserve">Daratumumab + Lenalidomide + Dexamethasone </t>
  </si>
  <si>
    <t>Cost-effectiveness of drugs to treat relapsed/refractory multiple myeloma in the United States.</t>
  </si>
  <si>
    <t>The incremental cost-effectiveness ratio's for new second-line regimens versus lenalidomide (LEN) + dexamethasone (DEX) were estimated to be $51,000/QALY for daratumumab + bortezomib + DEX, followed by daratumumab (DAR) + LEN + DEX ($188,000) and carfilzomib + LEN + DEX ($211,000), with greater than $400,000 per QALY for elotuzumab+ LEN + DEX and ixazomib + LEN + DEX.</t>
  </si>
  <si>
    <t>Carlson, JJ</t>
  </si>
  <si>
    <t>Background: New 3-drug regimens have been developed and approved to treat multiple myeloma (MM). The absence of direct comparative data and the high cost of treatment support the need to assess the relative clinical and economic outcomes across all approved regimens. Objective: To evaluate the cost-effectiveness of treatments for relapsed and/or refractory MM from a U.S. health system perspective. Methods: We developed a partition survival model with 3 health states (progression-free, progression, and death) to evaluate the following regimens: carfilzomib (CFZ), elotuzumab (ELO), ixazomib (IX), daratumumab (DAR), and panobinostat (PAN) in combination with lenalidomide (LEN) or bortezomib (BOR) plus dexamethasone (DEX) in the second and/or third line of therapy. To estimate relative treatment effects, we developed a network meta-analysis and applied progression-free survival hazard ratios to baseline parametric progression-free survival functions derived from pooled data on LEN+DEX. We estimated overall survival using data on the relationship between progression-free survival and overall survival from a large meta-analysis of MM patients. Modeled costs included those related to drug treatment, administration, monitoring, adverse events, and progression. Utilities were from publicly available data and manufacturer data, if published sources were unavailable. Results: Model results showed that regimens containing DAR yielded the highest expected life years (DAR range: 6.71-7.38 vs. non-DAR range: 3.25-5.27) and quality-adjusted life-years (QALY; DAR range: 4.38-5.44 vs. non-DAR range: 2.04-3.46), with DAR+BOR+DEX (second line) and PAN+BOR+DEX (third line) as the most cost-effective options (incremental cost-effectiveness ratio: $50,700 and cost saving, respectively). The applicability of the PAN+BOR+DEX result may be challenging, however, because of ongoing toxicity concerns. In the probabilistic sensitivity analysis, second-line DAR+BOR+DEX and third-line PAN+BOR+DEX had an 89% and 87% probability of being cost-effective at the $150,000 per QALY threshold, respectively. Conclusions: The introduction of newer drugs and regimens to treat second- and third-line relapsed/refractory MM appears to provide clinical benefits by lengthening progression-free and overall survival and improving quality of life. However, only the addition of DAR or PAN may be considered cost-effective options according to commonly cited thresholds, and PAN+BOR+DEX results require cautious interpretation. Achieving levels of value more closely aligned with patient benefit would require substantial discounts from the remaining agents evaluated. Disclosures: Funding for this work was provided in part by the Institute for Clinical and Economic Review, which collaborated on the design, conduct, and reporting of this evaluation. During the conduct of this study, Ollendorf, Synnott, Chapman, and Pearson report grants from Blue Shield of California Foundation, California Health Care Foundation, and Laura and John Arnold Foundation and also report other grants from Aetna, AHIP, Anthem, Blue Shield of California, CVS Caremark, Express Scripts, Harvard Pilgrim Health Care, OmedaRx, United Healthcare, Kaiser Permanente, Premera, AstraZeneca, Genentech, GlaxoSmithKline, Johnson &amp; Johnson, Merck, National Pharmaceutical Council, Takeda, Pfizer, Novartis, Lilly, Spark Therapeutics, Sanofi, Prime Therapeutics, and Health Care Service Corporation outside the submitted work. Carlson reports grants from the Institute for Clinical and Economic Review during the conduct of the study and personal fees from Seattle Genetics, Genentech, and Pfizer outside the submitted work. Russo, Guzauskas, Liu, and Brouwer have nothing to disclose. Study concept and design were contributed by Carlson, Guzauskas, and Ollendorf. Guzauskas, Chapman, Synnott, and Liu collected the data, and Carlson, Guzauskas, Chapman, and Ollendorf contributed to data analysis, along with Synnott and Liu. The manuscript was written by Carlson, Guzauskas, and Brouwer, along with Chapman, Synnott, and Ollendorf, and revised by Carlson, Brouwer, and Guzauskas, along with Chapman, Synnott, and Ollendorf.</t>
  </si>
  <si>
    <t>MM-009
MM-010</t>
  </si>
  <si>
    <t>https://ln2.sync.com/dl/b6de6d4d0/gjczj562-jww48vyy-3bdxwwpb-m3twibqt</t>
  </si>
  <si>
    <t>Patients aged ≥ 18 years</t>
  </si>
  <si>
    <t xml:space="preserve"> Second line</t>
  </si>
  <si>
    <t>In the second line, Bortezomib (BOR) + Dexamethasone (DEX) dominates Lenalidomide (LEN) + DEX, Daratumumab (DAR) + BOR + DEX has an ICER of $50,704 vs BOR + DEX, and DAR + LEN + DEX has an ICER of $2,707,547 vs DAR + BOR + DEX.</t>
  </si>
  <si>
    <t>Model: Partition survival model, Health states: 3 (Progression-free survival state, Progressed disease, Death), Cycle length: 1 week, Perspective: US Health system perspective, Time horizon: Lifetime, Discount rate: 3% for costs and outcomes</t>
  </si>
  <si>
    <t>A Bayesian network meta-analysis (NMA) was performed to combine evidence on direct and indirect comparisons for second and third-line PFS, and were conducted [NetMetaXL tool, MM-009, MM-010]
The model included grade 3/4 AEs derived [Key clinical trials and/or each drug’s prescribing information]</t>
  </si>
  <si>
    <t>Health state utility values for second-line [ASPIRE Cost Effectiveness Model, 2016.]
Progression-free, on treatment: 0.82 (0.78-0.88)
Progression-free, off treatment: 0.84 (0.82-0.97)
Progressed disease: 0.65 (0.62-0.74)
Health state utility values for third line
Progression-free, on treatment: 0.65 (0.52-0.78)
Progression-free, off treatment: 0.72 (0.58-0.86)
Progressed disease: 0.61 (0.49-0.73)
Adverse event disutility: 0.08 (0.07-0.08)</t>
  </si>
  <si>
    <t>Direct costs (Drug acquisition and administration costs) [RED BOOK], AE prophylaxis and monitoring costs, postprogression treatment [Stewart et al. 2015, Farr et al. 2016]
Adverse event, supportive care, progression costs [Medicare Coding &amp; Payment for Drug Administration Services - Physician Fee Schedule, 2016]</t>
  </si>
  <si>
    <t>In third line, the incremental cost-effectiveness ratio's for new regimens versus lenalidomide (LEN) + dexamethasone (DEX) were estimated to range from dominant for panobinostat  + bortezomib (BOR) + DEX to $60,000 per QALY for daratumumab (DAR) + BOR + DEX, followed by DAR + LEN + DEX  ($216,000), carfilzomib + LEN + DEX ($253,000) and approximately $500,000/QALY for elotuzumab + LEN + DEX and ixazomib + LEN + DEX.</t>
  </si>
  <si>
    <t>Third line</t>
  </si>
  <si>
    <t>In the third line, Bortezomib (BOR) + Dexamethasone (DEX) dominates  Lenalidomide (LEN) + DEX, Panobinostat + BOR + DEX has an ICER of $14,124 vs BOR + DEX, Daratumumab (DAR) + BOR + DEX has an ICER of $248,762, and DAR + BOR + DEX is cost minimizing versus DAR + LEN + DEX.</t>
  </si>
  <si>
    <t>Adult patients with relapsed/refractory multiple myeloma</t>
  </si>
  <si>
    <t xml:space="preserve">Bassali_CEOR_2020
</t>
  </si>
  <si>
    <t xml:space="preserve">US budget impact model for selinexor in relapsed or refractory multiple myeloma.
</t>
  </si>
  <si>
    <t xml:space="preserve">For a hypothetical plan of one million members, the net budget impact of adding selinexor to a private payer formulary was of $302,571 over the 3-year time horizon, while in the base-case analysis for Medicare with 51 million members, the net budget impact was $11.64 million. </t>
  </si>
  <si>
    <t>Bassali, J
Gould, I</t>
  </si>
  <si>
    <t>Objective: To estimate the budgetary impact of adopting selinexor (XPOVIO; Karyopharm Therapeutics, Inc.) for the treatment of adult patients with penta-refractory multiple myeloma (MM) from the perspective of a third-party payer in the United States (US). Method(s): A budget impact analysis was conducted in one-year increments for the first 3 years after the introduction of selinexor for a private payer or Medicare Part D. Total annual treatment costs (2018 US dollars) were calculated as the sum of drug costs, costs of adverse events (AEs; grade &gt;=3), along with ongoing best supportive care costs. The number of eligible patients was derived from national epidemiology statistics, healthcare databases, and published literature. Result(s): In the base-case analysis, selinexor was associated with a per member per month (PMPM) cost of $0.0103 in year 3, assuming a market uptake of 64%, for a hypothetical private payer plan with one million members and four eligible patients. In a scenario analysis with 16 eligible patients with triple-class refractory MM regardless of the line of therapy (this additional scenario analysis was performed with an eligible population that does not fit squarely within the approved label for selinexor but was performed strictly for the purpose of demonstrating the results of the budget impact model when based on a larger pool of eligible patients), the estimated PMPM cost in year 3 was $0.0388. The model showed comparable sensitivity to treatment duration, wholesale acquisition cost for selinexor, and year 1 uptake. The base-case analysis conducted from the perspective of Medicare Part D was associated with a PMPM cost of $0.0078 in year 3 with 159 eligible patients. Conclusion(s): The model estimates a small and manageable budget impact of adopting selinexor into a third-party US payer plan, given the low prevalence of penta-refractory MM.Copyright © 2020 Bassali et al.</t>
  </si>
  <si>
    <t>https://ln2.sync.com/dl/bd2c0de10/wxyqhhgg-p4pucib9-i42hbi2q-6sfzm9px</t>
  </si>
  <si>
    <t>Patients ≥18 years, who previously received ≥ 3 anti-multiple myeloma regimens, including an alkylating agent, lenalidomide, pomalidomide, bortezomib, carfilzomib, daratumumab, and a glucocorticoid</t>
  </si>
  <si>
    <t>BIM</t>
  </si>
  <si>
    <t>The model considered a hypothetical private payer plan with population of one million members, or, alternatively, 51 million members participating in Medicare Part D. 
In the base case scenario for a private plan, the annual number of patients eligible for selinexor was 4, while for the Medicare perspective the annual number of patients was 159.
For a hypothetical plan of 1 million members, the total cost of selinexor update was estimated at $347,111, whereas that of best supportive care was $44,541. This results in a net budget impact of selinexor use of $302,571 over a time horizon of three-years. The yearly total plan budget impact  and per member per month (PMPM) cost of adding selinexor are (Total costs/PMPM):
Year 1: $54,307.57/$0.0045
Year 2: $124,131.60/$0.0103
Year 3: $124,131.60/$0.0103
For the base case analysis for Medicare, the total cost of selinexor update was estimated at $13.35 million, whereas that of best supportive care was $1.71 million. This results in a net budget impact of selinexor use of $11.64 million over the three-year time
horizon. The yearly total plan budget impact  and per member per month (PMPM) cost of adding selinexor are (Total costs/PMPM):
Year 1: $2,089,412.44/$0.0034
Year 2: $4,775,799.87/$0.0078
Year 3: $4,775,799.87/$0.0078</t>
  </si>
  <si>
    <t xml:space="preserve">Model: Population-based model, Perspective: US third party payer, Time horizon: 3-years, Discount rate: Not applied. </t>
  </si>
  <si>
    <t>Total annual selinexor treatment costs (i.e., drug costs, costs of serious adverse events, and best supportive care costs) [Red Book, 2018; Karyopharm Data on file, 2018; MacEwan et al. 2018; Patterns of Health Care Resource Use Required for Treatment of
Each TEAE Based on Guidance from James A. Kaye, MD]</t>
  </si>
  <si>
    <t>Database Analysis</t>
  </si>
  <si>
    <t>Best Supportive Care</t>
  </si>
  <si>
    <t>Bassali_CEOR_2020
(Subgroup three previous LOT)</t>
  </si>
  <si>
    <t>US budget impact model for selinexor in relapsed or refractory multiple myeloma.</t>
  </si>
  <si>
    <t>For a hypothetical plan of one million members, the net budget impact of adding selinexor to a private payer formulary for the treatment of triple-class refractory with three previous lines of therapy was $756,426.92, over a three-year period. From the Medicare perspective with 51 million members, the net budget impact of adding selinexor over a 3-year time horizon was $29.10 million.</t>
  </si>
  <si>
    <t>Bassali, J</t>
  </si>
  <si>
    <t>Patients with triple-class refractory multiple myeloma who received three prior lines of therapy</t>
  </si>
  <si>
    <t>Triple-class refractory with three previous LOT</t>
  </si>
  <si>
    <t>The model considered a hypothetical private payer plan with population of one million members, or, alternatively, 51 million members participating in Medicare Part D. A total of 10 patients were eligible for selinexor treatment in a private payer plan with one million members, while from the Medicare perspective with 51 million members, a total of 398 patients were considered eligible. 
For the Private Payers the net budget impact of selinexor over 3 years was $756,426.92, while the per member per month (PMPM) was $0.0113 for year 1, $0.0259 for year 2, and $0.0259 for year 3.
For the Medicare members, the net budget impact over 3 years was $29.10 million,  while the PMPM was $0.0085 for year 1, $0.0195 for year 2, and $0.0195 for year 3.</t>
  </si>
  <si>
    <t>Bassali_CEOR_2020
(Subgroup triple-class refractory)</t>
  </si>
  <si>
    <t>For a hypothetical plan of one million members, the net budget impact of adding selinexor to a private payer formulary for the treatment of triple-class refractory was $1,134,640, over a three-year period. From the Medicare perspective with 51 million members, the net budget impact of adding selinexor over a 3-year time horizon was $43.65 million.</t>
  </si>
  <si>
    <t>Patients with triple-class refractory multiple myeloma</t>
  </si>
  <si>
    <t>Triple-class refractory</t>
  </si>
  <si>
    <t>The model considered a hypothetical private payer plan with population of one million members, or, alternatively, 51 million members participating in Medicare Part D. A total of 16 patients were eligible for selinexor treatment in a private payer plan with one million members, while from the Medicare perspective with 51 million members, a total of 598 patients were considered eligible for selinexor treatment.
For the Private Payers the net budget impact of selinexor over 3 years was $1,134,640.38, while the per member per month (PMPM) net budget impact was $0.0170 for year 1, $0.0388 for year 2, and $0.0388 for year 3. 
From the Medicare perspective with 51 million members, the net budget impact over 3 years was $43.65 million. The PMPM was $0.0128 for year 1, $0.0293 for year 2, and $0.0293 for year 3.</t>
  </si>
  <si>
    <t>Gould_ASH_2019 (abstract)</t>
  </si>
  <si>
    <t>A US budget impact model for selinexor in combination with dexamethasone for the treatment of patients with relapsed or refractory multiple myeloma (RRMM).</t>
  </si>
  <si>
    <t>In the hypothetical health plan of 25 million lives, after the adoption of selinexor, base case results showed minimal budget impact with $0.01 per member per month incremental cost for year 1 and $0.02 for both year 2 and year 3. Thus, these results indicate that with limited treatment options in the later lines, selinexor + dexamethasone for the treatment of multiple myeloma will have a minimal budget impact for a United State health plan.</t>
  </si>
  <si>
    <t>Gould, I</t>
  </si>
  <si>
    <t>Background: Multiple myeloma is a relatively uncommon hematological cancer that occurs when the bone marrow produces malignant plasma cells that enter the blood stream. In the United States, the lifetime risk of getting multiple myeloma is 1 in 132 (0.76%). American Cancer Society estimates that about 32,110 new cases will be diagnosed and about 12,960 deaths are expected to occur among multiple myeloma patients. (American Cancer Society. Cancer Facts and Figures 2019). An increasing number of treatments are available for multiple myeloma, however, due to the highly refractory nature of the disease surviving patients must eventually resort to best supportive care (BSC). Selinexor is a first-in-class Selective Inhibitor of Nuclear Export (SINE) for the treatment of relapsed or refractory multiple myeloma (RRMM). Objective(s): To estimate the budget impact of Selinexor in combination with dexamethasone (Sel-dex) for the treatment of patients with relapsed or refractory multiple myeloma who have received at least 4 prior therapies and whose disease is refractory to at least 2 proteasome inhibitors, at least 2 immunomodulatory agents, and an anti-CD38 monoclonal antibody in US. Method(s): An interactive budget impact model was developed to evaluate the addition of Selinexor for treatment of RRMM using a hypothetical health plan of 25 million lives over a time horizon of 3- years (2019-2021) after the introduction of Selinexor. The model compares the formulary without Selinexor to a formulary with Selinexor and considers direct cost only. The model was developed following guidelines from the International Society for Pharmacoeconomics and Outcomes Research. The key assumptions in the model are that there is no reasonable alternative to Selinexor besides BSC, the use of Selinexor will not meaningfully reduce the cost of BSC, and the number of patients eligible to receive Selinexor is expected to remain the same for each of the 3 years evaluated in the model. The assumed uptake rates for Selinexor were included. The average per-person drug cost for each year of treatment is calculated by accounting for the cost of the drug including dosage, frequency, and duration of treatment. The costs of treatment-emergent adverse events occurring at grade 3 or higher occurring in at least 5% of patients in the STORM trial (NCT02336815) were included. As Sel-dex is taken orally, wastage was not considered for this model. Total annual treatment costs included drug costs, AE costs, and BSC costs, and were calculated for each scenario to estimate the budget impact of making Selinexor available as a treatment for eligible patients. Oneway sensitivity analysis was conducted to test the robustness of the model results and the sensitivity of the results to uncertainty in key model input parameters including time on treatment with Selinexor (weeks), uptake of Selinexor in year 1 after market entry and the drug cost of Selinexor. Results were calculated in terms of total plan, per-member-per-month (PMPM), and per-treated-member-per-month costs. Result(s):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 Conclusion(s): The results indicated that with limited treatment options in the later lines, Sel-dex for the treatment of multiple myeloma will have a minimal budget impact for a US health plan.</t>
  </si>
  <si>
    <t>https://ln2.sync.com/dl/ebfd23310/5pusfb4i-cvdp38tx-a8yw398i-adq9ws7y</t>
  </si>
  <si>
    <t>Patients who have received at least 4 prior therapies and whose disease is refractory to at least 2 proteasome inhibitors, at least 2 immunomodulatory agents, and an anti-CD38 monoclonal antibody</t>
  </si>
  <si>
    <t xml:space="preserve"> In the hypothetical health plan of 25 million lives, the annual number of patients eligible for selinexor was estimated to be 182. After the adoption of selinexor, the base case results showed minimal budget impact with $0.01 per member per month incremental cost for year 1 and $0.02 for both year 2 and year 3. For Commercial and Medicare patients, the incremental cost was &lt; $0.02 per member per month for all three years.</t>
  </si>
  <si>
    <t xml:space="preserve">Model: Population-based model, Perspective: US Health plan, Time horizon: 3-years, Discount rate: Not applied. </t>
  </si>
  <si>
    <t>Direct costs (Cost of the drug including dosage, Frequency, and Duration of treatment)
Costs of treatment-emergent adverse events [STORM]</t>
  </si>
  <si>
    <t>Theroux_JOP_2020</t>
  </si>
  <si>
    <t>Multiple myeloma cost of care under the oncology care model: The influence of high-cost therapies.</t>
  </si>
  <si>
    <t>The Oncology Care Model (OCM) does not accurately adjust for the exponential increase in drug prices of the trend factor and novel-therapy adjustments. Despite the high cost of pomalidomide and lenalidomide, there was no significant difference in the average episode target prices of the cohorts. Chemotherapy payment was the main cost driver.</t>
  </si>
  <si>
    <t>Theroux, H</t>
  </si>
  <si>
    <t>Purpose: As expenditures for cancer care continue to grow substantially, value-based payment models are being tested to control costs. The Oncology Care Model (OCM) is the largest value-based payment program in oncology. The primary objective of this analysis was to determine the impact of high-cost novel agents on total cost of care for multiple myeloma (MM) episodes of care in the OCM. Method (s): This was a retrospective analysis using Medicare claims data for 258 MM OCM episodes initiated between July 1, 2016, and July 1, 2017. Patients were organized into 3 cohorts: those who received pomalidomide (cohort A), those who received lenalidomide (cohort B), and those who did not receive either drug but had received another chemotherapy agent (cohort C). We compared the actual episode expenditures and the Centers for Medicare and Medicaid target price to create an observed versus expected (O/E) ratio. Result(s): The average O/E for cohort A (n = 73) was 1.73, compared with 1.31 for cohort B (n = 84) and 1.01 for cohort C (n = 101). The difference the in O/E ratio among the groups was statistically significant (P &lt; .001). The average episode target price for cohorts A, B, and C was $66,149, $63,483, and $63,937, respectively. Despite the high cost of pomalidomide and lenalidomide, there was no significant difference in the average episode target prices of the cohorts. Conclusion(s): The O/E ratio and target prices of the cohorts demonstrate a lack of adequate adjustment to the OCM target price for episodes in which pomalidomide and lenalidomide were used to treat patients with MM.</t>
  </si>
  <si>
    <t>https://ln2.sync.com/dl/d110d06b0/yspxgnpk-ie4hw7rv-xi2wmza7-bkiie55a</t>
  </si>
  <si>
    <t>Patients with multiple myeloma</t>
  </si>
  <si>
    <t>46-55: 7 (3%)
56-65: 47 (18%)
66-75: 139 (54%)
76-85: 60 (23%)
86-95: 5 (2%)</t>
  </si>
  <si>
    <t>Other</t>
  </si>
  <si>
    <t>Total chemotherapy expenditures were statistically significant (p&lt;0.001), with POM group having the highest total amount of chemotherapy and percentage of expenditures due to chemotherapy.
With target prices averaging the same regardless of the use of high-cost drugs, overall costs for the MM episodes were $2 million greater than the target price in performance period 1 (PP1) and $1.8 million greater in performance period 2 (PP2), with novel-therapy payments accounting for 47% of actual episode expenditures. In PP1 and PP2, pomalidomide, which is not listed as a novel therapy, accounted for 25% of our total drug expenditures for MM episodes, and lenalidomide accounted for 38% of our total MM novel-therapy expenditures.
Chemotherapy payments accounted for 70% of total payments for MM episodes. 
More than 1 ED visits (%)
POM: 23%; LEN: 21%; CHEMO:34%
More than 1 admission (%):
POM: 29%, LEN: 35%, CHEMO: 40%
Expenditures from chemotherapy (%):
POM: 83%; LEN: 74%; CHEMO: 50%
Average chemo expenditures ($):
POM: 85,391; LEN: 58,824; CHEMO: 31,891
Average inpatient expenditures ($):
POM: 9,895; LEN: 8,202; CHEMO: 18,761 
Average professional expenditures ($): 
POM: 6,567; LEN: 4,975; CHEMO: 8,072
Average ED expenditures ($): 
POM: 98; LEN: 81; CHEMO: 171 
Average expenditures ($): 
POM: 103,444; LEN: 79,204; CHEMO: 63,291
Average target price ($):
POM: 66,452; LEN: 64,041; CHEMO: 65,073
Total expenditures ($):
POM: 7,551,393; LEN: 6,653,164; CHEMO: 6,453,799
Total target price ($):
POM: 4,851,009; LEN: 5,379,450; CHEMO:6,312,117</t>
  </si>
  <si>
    <t>Retrospective analysis; compared the actual episode expenditures and the Centers for Medicare and Medicaid target price to create an observed versus expected ratio. Episodes were additionally analyzed for cost drivers.</t>
  </si>
  <si>
    <t>Sum of all Medicare part A, B, D claim payments [Center for Medicare &amp; Medicaid Innovation (CMMI)]</t>
  </si>
  <si>
    <t xml:space="preserve">Lenalidomide </t>
  </si>
  <si>
    <t>Shah_ASH_2018 (abstract)</t>
  </si>
  <si>
    <t>Resource utilization early after chimeric antigen receptor (CAR) T cell infusion for hematologic malignancies</t>
  </si>
  <si>
    <t xml:space="preserve">While providing potential clinical benefit, CAR-T cell therapy utilizes resources across the therapeutic spectrum, and increasing use of this therapeutic modality can create challenges in institutional resource capacity. </t>
  </si>
  <si>
    <t>Shah, GL</t>
  </si>
  <si>
    <t>Background: Chimeric antigen receptor-modified (CAR) T cells have the potential to provide durable clinical benefit in patients with several relapsed or refractory hematologic malignancies. We aimed to characterize institutional resources utilized (other than T cell collection and CAR T cell manufacturing and infusion) around the time of CAR T cell administration.
Methods: Adult patients treated on selected investigator-initiated clinical trials of CAR T cell therapy at Memorial Sloan Kettering Cancer Center were identified from the institutional database. Utilization data was collected from the start of admission for CAR T cell infusion through the end of the initial admission for infusion or through 30 days following initial CAR T cell infusion, whichever was longer. The data were sorted by disease type and into the categories of encounters, lab work, radiology, medications, and other diagnostic testing. Descriptive statistics were used to analyze the data.
Results: We identified 106 patients on 4 clinical trials receiving inpatient CAR T cell infusions between 6/2007 to 4/2018, with 56 patients (53%) having B-cell acute lymphoblastic leukemia (ALL), 37 (35%) chronic lymphocytic leukemia (CLL) or B-cell non-Hodgkin lymphoma (NHL), and 13 (12%) multiple myeloma (MM). The median age was 53 years (range 22-77), 45 years (range 22-74), 64 years (range 35-77), and 58 years (range 43-68) for the total population, and the ALL, CLL/NHL, and MM groups, respectively, and 65%, 75%, 41%, and 31% were male, respectively.
The median length of stay for the admission during which CAR T cells was given was 23 days (range 4 -133), with ALL patients admitted longer (Figure 1). Intensive care unit (ICU) days were limited with a range of 0-43 days, though 43 (41%) spent at least one day in the ICU. Of note, some protocols required infusion of the CAR T cells to be in the ICU. ICU admissions for ALL patients were than for other histologies longer (median 9 days vs 4 days). Outpatient clinic visits through day 30 post CAR T cell infusion occurred in 57 (53%) patients, with more of these in the CLL/NHL patients (median of 2 visits, range 1-4).
As expected, laboratory and radiology studies accounted for a large portion of resource utilization with a total of 62,953 laboratory panels and 1,190 radiology studies done during the study time frame. Fourteen percent of the labs were complete blood counts, basic or comprehensive metabolic panels, or liver function tests. For the total population, ALL, CLL/NHL, MM, there were a median of 63.5 (range 13-368), 91.5 (21-368), 47 (13-167), and 51 (range 38-113) of these panels done per patient during the time frame, respectively. Blood cultures accounted for 1.3% of the total laboratory tests. Among the radiology studies, 25% were CT scans, 10% MRIs, 7% PET scans, 5% ultrasounds, and 53% x-rays, with differences in patterns of use by disease type (Figure 2). Cardiac testing (echocardiographs &amp; electrocardiograms) was done in 104 (98%, total 634 tests). Electroencephalogram was performed in 18 patients (17%, total 18 tests). There were 173 bone marrow aspirations/biopsies in 88 patients (83%) and 71 lumbar punctures in 38 patients (36%), many of which were potentially done for disease assessment rather than toxicity management.
Finally, 41,331 units of medications were given in this time frame, of which chemotherapy was 328 units (0.8%). The median medication units per patient was 255 (range 35-2091), 423 (range 35-2091), 200 (range 41-1190), and 207 (range 90-666) for the total population, and the ALL, CLL/NHL, and MM patients groups, respectively. Thirty-two doses of tocilizumab were given to 25 patients (24%), with ALL patients receiving 23 of those doses (72%).
Conclusion: While providing potential clinical benefit, CAR T cell therapy utilizes resources across the therapeutic spectrum, and increasing use of this therapeutic modality can create challenges in institutional resource capacity. Identifying these resources will allow for better care delivery and allocation of funds. Further refinement of CAR T cell products and improvements in CAR T cell-related toxicity management may permit safer delivery of this therapy and reduce costs per patient. Additional analysis of resource utilization among patients treated with commercial CAR T cell products, as well as comparison with alternative therapies and cost-effectiveness analysis, is warranted.</t>
  </si>
  <si>
    <t>https://ln2.sync.com/dl/c8d78cd60/x8pcyn9n-zqbnwg4v-7vbiwm2z-vqejd2ji</t>
  </si>
  <si>
    <t>Patients with multiple myeloma receiving CAR-T therapy</t>
  </si>
  <si>
    <t>CAR-T</t>
  </si>
  <si>
    <t>Cost/HCRU</t>
  </si>
  <si>
    <t>Median lab panels and radiology studies per patient: 51 (38-113)
Median units of medication per patient: 207 (90-666)</t>
  </si>
  <si>
    <t>Retrospective, single center; Utilization data was collected from the start of admission for CAR T cell infusion through the end of the initial admission for infusion or through 30 days following initial CAR-T cell infusion, whichever was longer.</t>
  </si>
  <si>
    <t>HCRU data [Memorial Sloan Kettering Cancer Center institutional database]</t>
  </si>
  <si>
    <t>Retrospective Single-center</t>
  </si>
  <si>
    <t>Chari_EHA_2020 (abstract)</t>
  </si>
  <si>
    <t>Recent treatment patterns, healthcare utilization, and costs in heavily pretreated relapsed and/or refractory multiple myeloma patients in the United States.</t>
  </si>
  <si>
    <t>Among triple-class-exposed relapsed/refractory multiple myeloma patients, the mean per member per month (PMPM) all-cause total costs were $37 033 and the mean PMPM costs of all-cause inpatient and outpatient services were $8,095 and $19,429, respectively. These patients had high HCRU and costs.</t>
  </si>
  <si>
    <t>Background: Treatment of multiple myeloma has evolved rapidly in recent years with the introduction of the immunomodulatory drug (IMiD) pomalidomide, the second-generation proteasome inhibitor (PI) carfilzomib, the oral PI ixazomib, and the anti-CD38 monoclonal antibody (mAb) daratumumab. Information on treatment patterns, healthcare resource utilization (HRU), and costs in patients with relapsed and/or refractory multiple myeloma (RRMM) who have been triple-class-exposed to PIs, IMiDs, and anti-CD38 mAbs are unavailable. Aim(s): To estimate recent treatment patterns, HRU, and costs in triple- class-exposed RRMM patients in the United States using a large health insurance claims database. Method(s): This was a retrospective observational study using the IBM MarketScan database. For each patient, the identification (ID) period was defined as the first continuous period between December 1, 2015 (after daratumumab's FDA approval) and September 30, 2018 (last available data) during which the patient was continuously enrolled. Adult patients who had a confirmed diagnosis of multiple myeloma (MM; ICD-9-CM code 203.0x and ICD-10-CM code C90.0x) and received &gt;=1 therapy each among PIs/IMiDs/anti-CD38 mAbs during the ID period were included. For each patient, after exposure to a PI, an IMiD, and an anti-CD38 mAb, the immediate subsequent line of therapy (LOT) was defined as the index LOT, and the date of initiation of this LOT was defined as the index date. Outcome measures included use of various MM treatment regimens and all-cause HRU and costs during the index LOT. Result(s): Among the 13,989 patients with &gt;=1 confirmed diagnosis of MM during the ID period, 6941, 6609, and 700 had &gt;=1 cycle of IMiDs, PIs, and anti-CD38 mAbs during the ID period, respectively. Of these, 581 patients also completed &gt;=1 cycle of all 3 classes of therapies. In total, 154 patients qualified for the study and had a median age of 62 years; 37% received autologous stem cell transplantation before the index date, the median time from diagnosis was 41.0 months, and the mean follow-up was 7.0 months (SD, 4.5) for all LOTs after triple-class exposure. The treatment regimens received during index LOTs were diverse, with IMiD/daratumumab (18%), IMiD/PI (16%), and IMiD (11%) being the most frequently observed (Table). Kaplan-Meier estimates of median time to therapy discontinuation was 4.2 months (95% CI, 3.1-5.2) and median time to next LOT was 6.2 months (95% CI, 5.4-8.0). Mean per member per month (PMPM) number of all-cause hospitalizations was 0.18 (95% CI, 0.14-0.21) and mean PMPM number of inpatient days was 1.44 (95% CI, 0.93-1.94). Mean PMPM all-cause total costs were $37,033 (95% CI, $33,454-$40,612). Mean PMPM costs of all cause inpatient and outpatient services were $8,095 (95% CI, $5,370- $10,820) and $19,429 (95% CI, $16,930-$21,928), respectively. Summary/Conclusion: Triple-class-exposed RRMM patients initiating a subsequent LOT are a small patient population that receives a heterogeneous set of treatment, with no clear standard of care. These patients experience a short duration of treatment and time to next LOT with high HRU and costs. These findings suggest that there are high unmet needs in this heavily pretreated population and that more effective treatment options for these patients are needed. (Table Presented).</t>
  </si>
  <si>
    <t>https://ln2.sync.com/dl/bf01949d0/h7f9cw7f-uyqz4jfj-qbk2pvip-ma4me2kc</t>
  </si>
  <si>
    <t>Patients with RRMM who are triple-classed exposed to proteasome inhibitors (PI), immunomodulatory drugs (IMiD), anti-CD38 monoclonal antibodies (mAbs)</t>
  </si>
  <si>
    <t xml:space="preserve">Daratumumab + Immunomodulator + Proteasome inhibitor + Chemotherapy
</t>
  </si>
  <si>
    <t xml:space="preserve">Prior ASCT: 37%
&lt;Regimen after exposure to a PI, an IMiD and an anti-CD38 mAb&gt;
IMiD/Daratumumab: 18.2%
MiD/PI: 15.6%
IMiD: 11.0%
PI/Daratumumab: 9.1%
PI with other chemotherapy: 8.4%
PI: 6.5%
IMiD/PI/Daratumumab: 5.8%
Other chemotherapy: 5.8%
IMiD/PI with other chemotherapy: 5.2%
Other: 14.3%
</t>
  </si>
  <si>
    <t>Mean PMPM number of all-cause hospitalizations: 0.18
Mean PMPM number of inpatient days: 1.44 
Mean PMPM all-cause total costs: $37 033 
Mean PMPM costs of all-cause inpatient services: $8 095
Mean PMPM costs of all-cause outpatient services: $19 429</t>
  </si>
  <si>
    <t>Retrospective observational study; all-cause HCRU and costs during the immediate subsequent line of therapy after exposure to a PI, an IMiD, and an anti-CD38 mAb were measured</t>
  </si>
  <si>
    <t>All-cause costs [MarketScan database]</t>
  </si>
  <si>
    <t>Yeaw_VH_2020 (abstract)</t>
  </si>
  <si>
    <t>Utilization and costs associated with hospitalizations among adults with relapsed and refractory multiple myeloma in the US.</t>
  </si>
  <si>
    <t>Mean hospitalization costs for relapsed/refractory multiple myeloma patients was significantly higher compared to non-MM patients ($56,863 vs. $7,838), with higher inpatients visits (1.1 vs 0.3) and hospital readmissions (54.1% vs 27.7%).</t>
  </si>
  <si>
    <t>Yeaw, J</t>
  </si>
  <si>
    <t>Objectives: To measure the utilization of inpatient services and associated costs among patients with relapsed and refractory multiple myeloma (RRMM) in the 1-year following treatment with pomalidomide or daratumumab compared to patients without multiple myeloma (MM) in the US. Method(s): IQVIA's Real-World Adjudicated US claims database was used to identify adult patients (&gt;=18 years) with &gt;=1 claim of pomalidomide or daratumumab (index date), as a proxy for relapse therapy for MM, between January 1, 2012 and February 28, 2018. To be included, patients had to have a diagnosis or treatment claim for MM, a claim of any immunomodulatory drugs and proteasome inhibitors and be continuously enrolled in the health plan &gt;=180 days prior and &gt;=360 days post the index date. RRMM patients were matched to a non-MM comparator cohort. Outcomes included inpatient visits, length of stay (LOS), readmission rates, hospitalizations related to commonly encountered adverse events (AEs) among RRMM patients, and hospitalization costs. Descriptive statistics were used to compare outcomes between RRMM and non-MM cohorts. Result(s): 292 RRMM patients (mean age = 57.7 years, 60.6% male) were included, of which 289 were matched with non-MM comparator (N=1,445) cohort. Post-matching, a significantly higher proportion of RRMM patients (vs. non-MM patients) had &gt;= 1 inpatient visit (51.2% vs. 18.5%), inpatient visits related to hematological AEs (77.0% vs. 26.2%) and hospital readmissions (54.1% vs. 27.7%) (All Ps &lt;.0001). RRMM patients had significantly higher mean [SD] inpatient visits (1.1[1.6] vs. 0.3 [0.7]; P &lt;.0001) and LOS in days (10.5[10.6] vs. 6.8 [6.9]; P=0.005) compared with non-MM patients. Higher inpatient utilization translated to significantly higher mean hospitalization costs for RRMM patients compared to non-MM patients ($56,863 vs. $7,838; P&lt;.0001). Conclusion(s): Use of inpatient services is an important driver of economic burden among RRMM patients. Cost-effective outpatient treatment management strategies for RRMM is warranted to reduce hospitalization costs.Copyright © 2020</t>
  </si>
  <si>
    <t>https://ln2.sync.com/dl/eb0e76a00/xtp7wp3t-6z6sq44x-9xxzkjre-mz9im4vt</t>
  </si>
  <si>
    <t xml:space="preserve">Patients aged ≥18 years with RRMM, ≥1 claim of pomalidomide or daratumumab (index date) who had to have a diagnosis or treatment claim for MM, a claim of any immunomodulatory drugs and proteasome inhibitors
</t>
  </si>
  <si>
    <t>Pomalidomide + Daratumumab</t>
  </si>
  <si>
    <t>Proportion of patients who had ≥1 inpatient visit (RRMM vs. non-MM patients): 51.2% vs. 18.5%
Proportion of patients who had ≥1 inpatient visit related to hematological AEs (RRMM vs. non-MM patients): 77.0% vs. 26.2%
Hospital readmissions (RRMM vs. non-MM patients): 54.1% vs 27.7%
Number of inpatient visits (RRMM vs. non-MM patients): 1.1 vs 0.3
Length of stay in days (RRMM vs. non-MM patients): 10.5 vs 6.8
Mean hospitalization costs (RRMM vs. non-MM patients): $56 863 vs. $7 838</t>
  </si>
  <si>
    <t>Retrospective observational; IQVIA’s Real-World Adjudicated US claims database. RRMM patients were matched to a non-MM comparator cohort to compare outcomes (inpatient visits, length of stay (LOS), readmission rates, hospitalizations related to commonly encountered adverse events (AEs), and hospitalization costs).</t>
  </si>
  <si>
    <t>Hospitalization costs [IQVIA’s Real-World Adjudicated US claims database]</t>
  </si>
  <si>
    <t>Matched non-MM comparator cohort</t>
  </si>
  <si>
    <t>Ixazomib</t>
  </si>
  <si>
    <t>Bendamustine</t>
  </si>
  <si>
    <t>Canada</t>
  </si>
  <si>
    <t>Early RRMM, Double Refractory</t>
  </si>
  <si>
    <t>NICE_TA658</t>
  </si>
  <si>
    <t>Isatuximab with pomalidomide and dexamethasone for treating relapsed and refractory multiple myeloma.</t>
  </si>
  <si>
    <t xml:space="preserve">Recommended for use within the Cancer Drugs Fund only in patients with 3 prior LOT, with managed access agreement: additional data to be provided in 2023, and a confidential discount. </t>
  </si>
  <si>
    <t>NICE</t>
  </si>
  <si>
    <t>https://ln5.sync.com/dl/24a9c6750/33gygnji-6tn4ezuv-qik9hi47-8h7b6p22</t>
  </si>
  <si>
    <t>Patients with 3 prior lines of therapy who are double-refractory</t>
  </si>
  <si>
    <t>HTA</t>
  </si>
  <si>
    <t xml:space="preserve">ICER for ERG preferred scenario for Isatuximab + Pomalidomide + Dexamethasone (with academic / commercial in confidence information removed PAS discount): £148,614 per LYS, £217,505 per QALY. </t>
  </si>
  <si>
    <t>Model: partitioned survival model; Health state: 3 (progression-free, progressed, and dead); Horizon: 20 years; Cycle length: 1 week</t>
  </si>
  <si>
    <t>ICARIA-MM</t>
  </si>
  <si>
    <t>NICE_TA510</t>
  </si>
  <si>
    <t>Daratumumab monotherapy for treating relapsed and refractory multiple myeloma.</t>
  </si>
  <si>
    <t xml:space="preserve">Recommended for use within the Cancer Drugs Fund only in patients with 3 prior LOT, with managed access agreement: additional data to be provided after 3 years, and a confidential discount. </t>
  </si>
  <si>
    <t>https://ln5.sync.com/dl/4488a3f80/ua979pia-7h598hnz-py7amp2r-um4aixn9</t>
  </si>
  <si>
    <t>Patients with 3 prior lines of therapy</t>
  </si>
  <si>
    <t>Isatuximab</t>
  </si>
  <si>
    <t>Revised based case ICERs/QALY (daratumumab vs pomalidomide + dexamethasone, daratumumab vs panobinostat + bortezomib + dexamethasone): £44,988 vs £21,910</t>
  </si>
  <si>
    <t>Model: an unspecified new economic model with a new approach to the estimation of clinical effectiveness; Discount rate: 3.5%; Horizon: 15 years</t>
  </si>
  <si>
    <t>MMY2002, GEN501</t>
  </si>
  <si>
    <t>NICE_TA427</t>
  </si>
  <si>
    <t>Pomalidomide for multiple myeloma previously treated with lenalidomide and bortezomib.</t>
  </si>
  <si>
    <t xml:space="preserve">Recommended in combination with low-dose dexamethasone for use in patients with 3 prior LOT, with confidential discount. </t>
  </si>
  <si>
    <t>https://ln5.sync.com/dl/92b1607e0/hqkj57vb-vjjagrzw-vk2hrkmp-pwt4n4az</t>
  </si>
  <si>
    <t>ICER for base case (corrected by the ERG) scenario (pomalidomide + low‑dose dexamethasone):£48,673/QALY vs. conventional chemotherapy, £45,082 vs bendamustin. 
ICER vs. Panobinostat not reported due to confidential discount.</t>
  </si>
  <si>
    <t>MM-003, MM-002, MUK-1, MM-010, PANORAMA-2, MM-030</t>
  </si>
  <si>
    <t>NICE_TA505</t>
  </si>
  <si>
    <t>Ixazomib with lenalidomide and dexamethasone for treating relapsed and refractory multiple myeloma.</t>
  </si>
  <si>
    <t xml:space="preserve">Recommended for use in patients with 2-3 previous LOTs, with managed access agreement: Additional OS data from ongoing trial and RWE data, and a confidential discount.  </t>
  </si>
  <si>
    <t>https://ln5.sync.com/dl/ab359a5e0/d5bk8vph-qinhk2rq-5pt4y8xn-rgsvjnrx</t>
  </si>
  <si>
    <t>Patients with 3 prior lines of therapy, 2 lines of therapy</t>
  </si>
  <si>
    <t>ICER for base case scenario (ixazomib vs lenalidomide + dexamethasone): £31,691</t>
  </si>
  <si>
    <t>TOURMALINE-MM1 (TMM1), MM-009, MM-010, MM-003, STRATUS MM-010</t>
  </si>
  <si>
    <t>Drug costs [NHS Dictionary of Medicines and Devices]</t>
  </si>
  <si>
    <t>8, 9</t>
  </si>
  <si>
    <t xml:space="preserve">
Houghton_Blood_2019 (Abstract)</t>
  </si>
  <si>
    <t>Health-related quality of life in patients with relapsed/refractory multiple myeloma treated with isatuximab plus pomalidomide and dexamethasone: icaria-mm study</t>
  </si>
  <si>
    <t xml:space="preserve">
Houghton, K</t>
  </si>
  <si>
    <t>https://ln5.sync.com/dl/442d0fc00/yzy9cgvs-antnm2q8-qums8id7-j9tb5ruy</t>
  </si>
  <si>
    <t xml:space="preserve">Triple Refractory MM (Baseline, USA weights): 0.71 
Triple Refractory MM (Preprogression, USA weights): 0.78 [1]
Triple Refractory MM (Post-Progression, USA weights): 0.76 [1]
</t>
  </si>
  <si>
    <t>[1] Measured directly  from patients using EQ-5D</t>
  </si>
  <si>
    <t>Relapsed Refractory MM (Baseline): 0.75 [1] 
Relapsed Refractory MM (Cycle 6): 0.74 [1]</t>
  </si>
  <si>
    <t>[1] Measured directly  from patients using EQ-5D-3L</t>
  </si>
  <si>
    <t>Relapsed Refractory MM (Baseline): 0.70 [1]
Relapsed Refractory MM (Baseline): 0.68 [1]
Relapsed Refractory MM (Baseline): 65.6 [2]
Relapsed Refractory MM (Baseline): 69.2 [2]</t>
  </si>
  <si>
    <t>[1] Measured directrly  from patients using EQ-5D-3L
[2] Measured directrly  from patients using  EQ-5D-VAS</t>
  </si>
  <si>
    <t>Other utility data (excluded point estimates)</t>
  </si>
  <si>
    <t>Utility point estimates reported with health states</t>
  </si>
  <si>
    <t>Disutility point estimates reported with health states</t>
  </si>
  <si>
    <t>Utility Elicitation Method and Source</t>
  </si>
  <si>
    <t xml:space="preserve">2L Progression-free, on treatment: 0.82, 
2L Progression-free, off treatment: 0.84, 
3L Progression-free, on treatment: 0.65, 
3L Progression-free, off treatment: 0.72, 
Progression after 3rd line: 0.61 [1]
</t>
  </si>
  <si>
    <t>AE incremental disutility: 0.08 [2]</t>
  </si>
  <si>
    <t xml:space="preserve">[1], [2] Literature-based  or data from manufacturer </t>
  </si>
  <si>
    <t xml:space="preserve">Progression-free: 0.719 
Progression-free: 0.717
Progressed: 0.611 </t>
  </si>
  <si>
    <t xml:space="preserve">Progression-free: isatuximab + pomalidomide + dexamethasone and pomalidomide + dexamethasone respectively
</t>
  </si>
  <si>
    <t>Pre-progression: 0.65
Pre-progression: 0.61
Progressive disease: 0.57</t>
  </si>
  <si>
    <t xml:space="preserve">utility increment of 0.04 for additional benefit of daratumumab on quality of life
Pre-progression for daratumumab and comparators respectively
</t>
  </si>
  <si>
    <t>Progressive disease: 0.751</t>
  </si>
  <si>
    <t xml:space="preserve">EQ-5D baseline mean utility score were consistent through treatment </t>
  </si>
  <si>
    <t>Neither ELO+POM+DEX or POM+DEX arms showed a clinically meaningful deterioration in EQ-5D-3L.</t>
  </si>
  <si>
    <t>Lxxxx_xxxx_xxxx</t>
  </si>
  <si>
    <t>Cxxxx_xxxx_xxxx</t>
  </si>
  <si>
    <t>Carlson_JMCSP_2018</t>
  </si>
  <si>
    <t>McCurdy_EHA_2021 (abstract)</t>
  </si>
  <si>
    <t>Real-world Evidence</t>
  </si>
  <si>
    <t>Carfilzomib-containing regimens for relapsed multiple myeloma in a real-world setting: a multi-institutional report from the canadian myeloma research group (cmrg)</t>
  </si>
  <si>
    <t>This study shows that HT was the most frequent comorbidity in pts with RRMM and RI. Patients with CrCl &lt;30mL/min had a more advanced phase of MM, BJ type MM, ISS3 disease, and high-risk cytogenetic. In addition, these patients develop AKI more frequently, associating an unfavourable impact on OS. LEN- and BORT-based treatments can improve RI in approximately 20-27% of pts.</t>
  </si>
  <si>
    <t>McCurdy A.</t>
  </si>
  <si>
    <t>Background: Carfilzomib is approved for relapsed multiple myeloma (RRMM) based on 2 randomized controlled trials (RCTs). The ASPIRE trial of KRd after1-3 prior lines (PLs) of therapy showed a progression- free survival (PFS) of 26.3 and overall survival (OS) of 48.3 mo,1 while the ENDEAVOR trial of Kd reported a PFS of18.7 and OS of 47.6 mo.2 A recent analysis showed that &gt;75% of patients (pts) with RRMM in routine practice would have been ineligible for pivotal RCTs.3 Therefore, evaluation of the real-world (RW) efficacy of these regimens is needed.4 Aims: To evaluate the efficacy of carfilzomib-based regimens in a RW data set of pts with RRMM and1-3 PLs of therapy. Methods: We performed a retrospective study using the Canadian Myeloma Research Group Database (CMRG-DB), which includes &gt;7500 MM pts from15 Canadian sites and legacy data from 2007. All RRMM pts treated with approved carfilzomib-based therapies after1-3 PLs analyzed up to 31/10/2020 were included. Primary outcome was PFS with each therapy; overall response rate (ORR), ?very good partial response rate (VGPR), and OS were secondary outcomes. Survival was estimated using Kaplan-Meier methods. Results: A total of 235 pts were identified:139 treated with Kd and 96 with KRd. In the Kd group,131 (94.2%) had prior PI and 93 (66.9%) had prior IMiD. For the KRd group, 93 (96.9%) had prior PI, and19 (19.8%) had prior IMiD. In the Kd cohort, 24 (17.3%) of pts had1 PL, 65 (46.8%) had two PLs, and 50 (36.0%) had three PLs of therapy. In the KRd group, 71 (74%), 20 (20.8%) and 5 (5.2%) had one, two, or three PLs, respectively. The ORR of the entire Kd cohort was 49.6%, with ?VGPR in 27.0%. Median PFS was 5.2 mo and OS was16.7 mo. By PL of treatment in the Kd cohort: ORR was 69.6%, ?VGPR was 30.4%, median PFS was 7.92 mo and OS was 34.0 mo for pts with1 PL; ORR was 48.1%, ?VGPR was 28.9%, median PFS was 4.80 mo and OS was19.69 mo for pts with two PLs; and ORR was 38.9%, ? VGPR was 22.2%, median PFS was 4.31 mo, and OS was12.39 mo for pts with three PLs. The ORR of the entire KRd cohort was 67.1%, with 53.2% of pts achieving ?VGPR. The median PFS was10.49 mo and OS was 42.84 mo. For1PL, ORR was 66.1%, ?VGPR was 50%, PFS was11.21 mo, and OS was 42.84 mo; for 2PLs, ORR was 54.6%, ?VGPR was 27.3%, median PFS was 5.61 mo, and OS was15.52 mo. The 5 pts with three PLs were too few to evaluate separately. Summary/Conclusion: In this real-world observational study, the responses and efficacy were less than that demonstrated in prospective RCTs. However, our findings are consistent with those reported by Chari et al in 208 patients with relapsed MM treated with KRd after a median of 2 PLs who experienced a median TTNT of 9.5 months5 and in other real-world observational studies of carfilzomib-based regimens.6,7 An improved understanding of the reasons underlying the difference in effectiveness, such as recent availability of more potent initial treatments, may lead to improved clinical decision-making and translate into better real-world outcomes.1. Stewart et al, NEJM 2015 2. Dimopoulos et al, Lancet Oncol 2017 3. Chari et al, Clin Lymph Myel Leuk 2020 4. Richardson et al, Blood Cancer J 2018 5. Chari et al, Expert Rev Hematol 2020 6. Durie et al, Haematologica 2017 7. Danhof et al, Clin Lymph Myel Leuk 2015.</t>
  </si>
  <si>
    <t>https://ln5.sync.com/dl/23142feb0/hys8msq3-gcrhny4p-qqy3m94h-pd4yghrq</t>
  </si>
  <si>
    <t xml:space="preserve">Patients with RRMM </t>
  </si>
  <si>
    <t>All RRMM pts treated with approved Carfilzomib-based therapies after 1-3 PLs analyzed up to 31/10/2020 were included.</t>
  </si>
  <si>
    <t>Overall</t>
  </si>
  <si>
    <t>1 prior LOT: 24 (17.3%);
2 prior LOTs: 65 (46.8%);
3 prior LOTs: 50 (36.0%).</t>
  </si>
  <si>
    <t>Canadian Myeloma Research Group Database (CMRG-DB)</t>
  </si>
  <si>
    <t>Number of  prior LOT</t>
  </si>
  <si>
    <t>1 prior LOT: 71 (74%);
2 prior LOTs: 20 (20.8%);
3 prior LOTs: 5 (5.2%).</t>
  </si>
  <si>
    <t>1 Prior Line</t>
  </si>
  <si>
    <t>2 Prior Lines</t>
  </si>
  <si>
    <t>3 prior lines</t>
  </si>
  <si>
    <t>Outcome of treatment with carfilzomib before and after treatment with daratumumab in relapsed or refractory multiple myeloma patients</t>
  </si>
  <si>
    <t>The results indicate that in this cohort of patients, outcome of carfilzomib is poor
irrespectively of timing and that outcome of daratumumab is equally poor in patients with an early relapse after carfilzomib. This finding adds knowledge to the general understanding that patients with high‐risk CA and an early relapse after HDM‐ASCT need attention
and should be considered for new promising treatment strategies.</t>
  </si>
  <si>
    <t>Hojholt KL.</t>
  </si>
  <si>
    <t>Real world evidence is important since most patients cannot be included in randomized clinical trials (RCTs). In a nationwide, cohort of relapsed/refractory multiple myeloma patients treated with daratumumab (N = 635), we retrospective studied patients treated with carfilzomib (N = 251). Data were collected by audit of medical records. We compared characteristics of patients treated with carfilzomib before daratumumab (Car-Da; N = 150) and after daratumumab (Da-Car; N = 101) with those not treated with carfilzomib (N = 384). Furthermore, we examined effectiveness and safety of carfilzomib. The group of patients treated with carfilzomib differed from patients not treated with carfilzomib in the following parameters: They were younger, more were treated up-front with high dose melphalan and autologous stem cell transplantation (HDM-ASCT)and had relapse within 18 months thereafter, and more had high-risk cytogenetic abnormalities (CA) and amplification 1q (amp1q). In patients treated with Car-Da, 30.3% had high-risk CA and 30.1% had amp1q and in Da-Car it was 43.3% and 41%, respectively. In the Car-Da cohort, 34.4% experienced early relapse after HDM-ASCT versus 47.4% in the Da-Car cohort. The percentage of patients with very good partial remission was higher in patients treated with Car-Da compared to Da-Car (31.7% vs. 17.4%). The median duration of treatment and time to next treatment (TNT) of Car-Da/Da-Car were 4.6/4.3 months and 7.1/4.3 months and only a trend toward superior TNT for Car-Da was found (p = 0.06). Toxicity of carfilzomib was the same as reported in RCT. A similar poor TNT of daratumumab was found when used before (5.6 months) or after carfilzomib (4.9 months). In this cohort of patients with sequential treatment with carfilzomib and daratumumab or vice versa, a high percentage of patients were high-risk by CA, amp1q, and early relapse after HDM-ASCT. Outcome of Car-DA and outcome of Da-Car were equally poor. These patients should be considered for new promising treatment strategies.</t>
  </si>
  <si>
    <t>https://ln5.sync.com/dl/84d3efe40/mqq4iiiz-safj3ixu-8frert2q-d8p6mgx5</t>
  </si>
  <si>
    <t xml:space="preserve">Double Refractory </t>
  </si>
  <si>
    <t>Patients either failed carfilzomib and thereafter received daratumumab or vice versa within 3 years.</t>
  </si>
  <si>
    <t>Carfilzomib + Daratumumab</t>
  </si>
  <si>
    <t>Local electronic health records or department registries.</t>
  </si>
  <si>
    <t>Denmark</t>
  </si>
  <si>
    <t>Prior LOT, Number of  prior LOT, cytogenetic risk</t>
  </si>
  <si>
    <t>Daratumumab + Carfilzomib</t>
  </si>
  <si>
    <t>bxxxx_xxxx_xxxx</t>
  </si>
  <si>
    <t>kxxxx_xxxx_xxxxx</t>
  </si>
  <si>
    <t>Pxxxx_xxxx_xxxxx</t>
  </si>
  <si>
    <t>CA</t>
  </si>
  <si>
    <t>Test custom column 2 under study characteristic</t>
  </si>
  <si>
    <t>Test custom column 1 under study characteristic</t>
  </si>
  <si>
    <t>Test column 1 under patient characteristics</t>
  </si>
  <si>
    <t>Test column 2 under patient characteristics</t>
  </si>
  <si>
    <t>CC</t>
  </si>
  <si>
    <t>Test column 1 under interventional study characteristics</t>
  </si>
  <si>
    <t>Test column 1 for CD-11</t>
  </si>
  <si>
    <t>Test column 2 for CD-11</t>
  </si>
  <si>
    <t>Test column 1 for CD-12</t>
  </si>
  <si>
    <t>Test column 2 for CD-12</t>
  </si>
  <si>
    <t>Test column 1 for CD-2</t>
  </si>
  <si>
    <t>Test column 2 for CD-2</t>
  </si>
  <si>
    <t>Test column 1 for CD-3</t>
  </si>
  <si>
    <t>Test column 2 for CD-3</t>
  </si>
  <si>
    <t>CF</t>
  </si>
  <si>
    <t>CG</t>
  </si>
  <si>
    <t>Test column 1 for CG</t>
  </si>
  <si>
    <t>Test column 2 for CG</t>
  </si>
  <si>
    <t>Test column 1 for CF</t>
  </si>
  <si>
    <t>Test column 2 for CF</t>
  </si>
  <si>
    <t>FH-2</t>
  </si>
  <si>
    <t>FH-3</t>
  </si>
  <si>
    <t>FH-4</t>
  </si>
  <si>
    <t>CH</t>
  </si>
  <si>
    <t>Test column 1 for CH</t>
  </si>
  <si>
    <t>Test column 2 for CH</t>
  </si>
  <si>
    <t>CJ</t>
  </si>
  <si>
    <t>Test column 1 for CJ</t>
  </si>
  <si>
    <t>Test column 2 for CJ</t>
  </si>
  <si>
    <t>FK-127</t>
  </si>
  <si>
    <t>FK-128</t>
  </si>
  <si>
    <t>FK-129</t>
  </si>
  <si>
    <t>Other Utility Data (Excluding point estimates)</t>
  </si>
  <si>
    <t>CK-1</t>
  </si>
  <si>
    <t>CK-2</t>
  </si>
  <si>
    <t>Test column 1 for CK-1</t>
  </si>
  <si>
    <t>Test column 2 for CK-1</t>
  </si>
  <si>
    <t>Test column 1 for CK-2</t>
  </si>
  <si>
    <t>Test column 2 for CK-2</t>
  </si>
  <si>
    <t>CK-3</t>
  </si>
  <si>
    <t>Test column 1 for CK-3</t>
  </si>
  <si>
    <t>Test column 2 for CK-3</t>
  </si>
  <si>
    <t>CL</t>
  </si>
  <si>
    <t>Test column 1 for CL</t>
  </si>
  <si>
    <t>Test column 2 for CL</t>
  </si>
  <si>
    <t>CN-11</t>
  </si>
  <si>
    <t>Test column 1 for CN-11</t>
  </si>
  <si>
    <t>Test column 2 for CN-11</t>
  </si>
  <si>
    <t>CN-12</t>
  </si>
  <si>
    <t>Test column 1 for CN-12</t>
  </si>
  <si>
    <t>Test column 2 for CN-12</t>
  </si>
  <si>
    <t>CN-13</t>
  </si>
  <si>
    <t>Test column 1 for CN-13</t>
  </si>
  <si>
    <t>Test column 2 for CN-13</t>
  </si>
  <si>
    <t>CN-2</t>
  </si>
  <si>
    <t>CN-3</t>
  </si>
  <si>
    <t>Test column 1 for CN-2</t>
  </si>
  <si>
    <t>Test column 2 for CN-2</t>
  </si>
  <si>
    <t>Test column 2 for CN-3</t>
  </si>
  <si>
    <t>Test column 1 for CN-3</t>
  </si>
  <si>
    <t>CO</t>
  </si>
  <si>
    <t>Test column 1 for CO</t>
  </si>
  <si>
    <t>Test column 2 for CO</t>
  </si>
  <si>
    <t>CD-13</t>
  </si>
  <si>
    <t>Test column 1 for CD-13</t>
  </si>
  <si>
    <t>Test column 2 for CD-13</t>
  </si>
  <si>
    <t>Not Reported</t>
  </si>
  <si>
    <t>4, 5</t>
  </si>
  <si>
    <t>Study Identifier</t>
  </si>
  <si>
    <t>Age, Median (per arm)</t>
  </si>
  <si>
    <t>Age, Median (overall)</t>
  </si>
  <si>
    <t>Clinical Only</t>
  </si>
  <si>
    <t>Clinical Study Characteristics</t>
  </si>
  <si>
    <t>Clinical Study Design</t>
  </si>
  <si>
    <t>Clinical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</si>
</sst>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0.0"/>
    <numFmt numFmtId="167" formatCode="_(* #,##0.0_);_(* \(#,##0.0\);_(* &quot;-&quot;??_);_(@_)"/>
    <numFmt numFmtId="168" formatCode="_(* #,##0_);_(* \(#,##0\);_(* &quot;-&quot;??_);_(@_)"/>
  </numFmts>
  <fonts count="31"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u/>
      <sz val="11"/>
      <color theme="1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9"/>
      <color theme="1"/>
      <name val="Helvetica"/>
    </font>
    <font>
      <sz val="10"/>
      <name val="Arial"/>
      <family val="2"/>
    </font>
    <font>
      <sz val="9"/>
      <name val="Helvetica"/>
    </font>
    <font>
      <sz val="11"/>
      <color theme="1"/>
      <name val="Arial"/>
      <family val="2"/>
    </font>
    <font>
      <sz val="10"/>
      <color theme="1"/>
      <name val="Verdana"/>
      <family val="2"/>
    </font>
    <font>
      <u/>
      <sz val="9"/>
      <color theme="10"/>
      <name val="HELVETICA"/>
    </font>
    <font>
      <u/>
      <sz val="11"/>
      <color theme="10"/>
      <name val="Arial"/>
      <family val="2"/>
    </font>
    <font>
      <u/>
      <sz val="10"/>
      <color theme="10"/>
      <name val="Arial"/>
      <family val="2"/>
    </font>
    <font>
      <b/>
      <sz val="9"/>
      <color rgb="FF000000"/>
      <name val="Tahoma"/>
      <family val="2"/>
    </font>
    <font>
      <sz val="9"/>
      <color rgb="FF000000"/>
      <name val="Tahoma"/>
      <family val="2"/>
    </font>
    <font>
      <b/>
      <sz val="9"/>
      <color indexed="81"/>
      <name val="Tahoma"/>
      <family val="2"/>
    </font>
    <font>
      <sz val="9"/>
      <color indexed="81"/>
      <name val="Tahoma"/>
      <family val="2"/>
    </font>
    <font>
      <i/>
      <sz val="9"/>
      <color indexed="81"/>
      <name val="Tahoma"/>
      <family val="2"/>
    </font>
    <font>
      <sz val="11"/>
      <color theme="1"/>
      <name val="Arial"/>
      <family val="2"/>
    </font>
    <font>
      <sz val="12"/>
      <color theme="1"/>
      <name val="Helvetica"/>
      <family val="2"/>
    </font>
    <font>
      <b/>
      <sz val="10"/>
      <color theme="0"/>
      <name val="Verdana"/>
      <family val="2"/>
    </font>
    <font>
      <u/>
      <sz val="11"/>
      <color theme="10"/>
      <name val="Arial"/>
      <family val="2"/>
    </font>
    <font>
      <b/>
      <sz val="9"/>
      <color rgb="FFFF0000"/>
      <name val="Helvetica"/>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5D2F82"/>
        <bgColor indexed="64"/>
      </patternFill>
    </fill>
    <fill>
      <patternFill patternType="solid">
        <fgColor rgb="FFFFFF00"/>
        <bgColor rgb="FF4B277B"/>
      </patternFill>
    </fill>
    <fill>
      <patternFill patternType="solid">
        <fgColor theme="8" tint="0.59999389629810485"/>
        <bgColor indexed="64"/>
      </patternFill>
    </fill>
    <fill>
      <patternFill patternType="solid">
        <fgColor rgb="FF231F99"/>
        <bgColor rgb="FF4B277B"/>
      </patternFill>
    </fill>
  </fills>
  <borders count="5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theme="1"/>
      </right>
      <top style="medium">
        <color indexed="64"/>
      </top>
      <bottom/>
      <diagonal/>
    </border>
    <border>
      <left style="thin">
        <color theme="1"/>
      </left>
      <right style="thin">
        <color theme="1"/>
      </right>
      <top style="medium">
        <color indexed="64"/>
      </top>
      <bottom/>
      <diagonal/>
    </border>
    <border>
      <left/>
      <right style="thin">
        <color indexed="64"/>
      </right>
      <top style="thin">
        <color indexed="64"/>
      </top>
      <bottom style="thin">
        <color indexed="64"/>
      </bottom>
      <diagonal/>
    </border>
    <border>
      <left style="thin">
        <color indexed="64"/>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auto="1"/>
      </left>
      <right style="thin">
        <color auto="1"/>
      </right>
      <top/>
      <bottom/>
      <diagonal/>
    </border>
    <border>
      <left style="thin">
        <color indexed="64"/>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diagonal/>
    </border>
    <border>
      <left/>
      <right style="thin">
        <color indexed="64"/>
      </right>
      <top style="thin">
        <color indexed="64"/>
      </top>
      <bottom/>
      <diagonal/>
    </border>
    <border>
      <left style="thin">
        <color rgb="FF000000"/>
      </left>
      <right style="thin">
        <color indexed="64"/>
      </right>
      <top/>
      <bottom/>
      <diagonal/>
    </border>
    <border>
      <left/>
      <right style="thin">
        <color auto="1"/>
      </right>
      <top/>
      <bottom/>
      <diagonal/>
    </border>
    <border>
      <left style="thin">
        <color rgb="FF000000"/>
      </left>
      <right style="thin">
        <color indexed="64"/>
      </right>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style="thin">
        <color rgb="FF000000"/>
      </top>
      <bottom/>
      <diagonal/>
    </border>
    <border>
      <left style="thin">
        <color auto="1"/>
      </left>
      <right/>
      <top/>
      <bottom style="thin">
        <color rgb="FF000000"/>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auto="1"/>
      </bottom>
      <diagonal/>
    </border>
    <border>
      <left style="thin">
        <color rgb="FF000000"/>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top style="thin">
        <color indexed="64"/>
      </top>
      <bottom/>
      <diagonal/>
    </border>
    <border>
      <left style="thin">
        <color indexed="64"/>
      </left>
      <right style="thin">
        <color indexed="64"/>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s>
  <cellStyleXfs count="33">
    <xf numFmtId="0" fontId="0" fillId="0" borderId="0"/>
    <xf numFmtId="0" fontId="1" fillId="0" borderId="0"/>
    <xf numFmtId="0" fontId="6" fillId="0" borderId="0" applyNumberFormat="0" applyFill="0" applyBorder="0" applyAlignment="0" applyProtection="0"/>
    <xf numFmtId="0" fontId="13" fillId="0" borderId="0"/>
    <xf numFmtId="9" fontId="15" fillId="0" borderId="0" applyFont="0" applyFill="0" applyBorder="0" applyAlignment="0" applyProtection="0"/>
    <xf numFmtId="0" fontId="16" fillId="0" borderId="0"/>
    <xf numFmtId="0" fontId="18" fillId="0" borderId="0" applyNumberFormat="0" applyFill="0" applyBorder="0" applyAlignment="0" applyProtection="0"/>
    <xf numFmtId="165" fontId="1" fillId="0" borderId="0" applyFont="0" applyFill="0" applyBorder="0" applyAlignment="0" applyProtection="0"/>
    <xf numFmtId="0" fontId="19" fillId="0" borderId="0" applyNumberFormat="0" applyFill="0" applyBorder="0" applyAlignment="0" applyProtection="0"/>
    <xf numFmtId="0" fontId="1" fillId="0" borderId="0"/>
    <xf numFmtId="0" fontId="1" fillId="0" borderId="0"/>
    <xf numFmtId="165" fontId="16" fillId="0" borderId="0" applyFont="0" applyFill="0" applyBorder="0" applyAlignment="0" applyProtection="0"/>
    <xf numFmtId="0" fontId="13" fillId="0" borderId="0"/>
    <xf numFmtId="9" fontId="15" fillId="0" borderId="0" applyFont="0" applyFill="0" applyBorder="0" applyAlignment="0" applyProtection="0"/>
    <xf numFmtId="0" fontId="25" fillId="0" borderId="0"/>
    <xf numFmtId="0" fontId="2" fillId="2" borderId="0" applyNumberFormat="0" applyBorder="0" applyAlignment="0" applyProtection="0"/>
    <xf numFmtId="0" fontId="13" fillId="0" borderId="0"/>
    <xf numFmtId="9" fontId="16" fillId="0" borderId="0" applyFont="0" applyFill="0" applyBorder="0" applyAlignment="0" applyProtection="0"/>
    <xf numFmtId="0" fontId="27" fillId="34" borderId="0" applyFont="0" applyFill="0" applyBorder="0" applyAlignment="0" applyProtection="0">
      <alignment horizontal="left" vertical="center" wrapText="1"/>
    </xf>
    <xf numFmtId="9" fontId="13" fillId="0" borderId="0" applyFont="0" applyFill="0" applyBorder="0" applyAlignment="0" applyProtection="0"/>
    <xf numFmtId="0" fontId="3" fillId="3" borderId="0" applyNumberFormat="0" applyBorder="0" applyAlignment="0" applyProtection="0"/>
    <xf numFmtId="0" fontId="1" fillId="0" borderId="0"/>
    <xf numFmtId="0" fontId="4" fillId="4" borderId="0" applyNumberFormat="0" applyBorder="0" applyAlignment="0" applyProtection="0"/>
    <xf numFmtId="0" fontId="1" fillId="0" borderId="0"/>
    <xf numFmtId="0" fontId="26" fillId="0" borderId="0"/>
    <xf numFmtId="0" fontId="13" fillId="0" borderId="0"/>
    <xf numFmtId="164" fontId="13" fillId="0" borderId="0" applyFont="0" applyFill="0" applyBorder="0" applyAlignment="0" applyProtection="0"/>
    <xf numFmtId="0" fontId="1" fillId="0" borderId="0"/>
    <xf numFmtId="0" fontId="1" fillId="0" borderId="0"/>
    <xf numFmtId="0" fontId="15" fillId="0" borderId="0"/>
    <xf numFmtId="0" fontId="28" fillId="0" borderId="0" applyNumberFormat="0" applyFill="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576">
    <xf numFmtId="0" fontId="0" fillId="0" borderId="0" xfId="0"/>
    <xf numFmtId="0" fontId="7" fillId="5" borderId="1" xfId="0" applyFont="1" applyFill="1" applyBorder="1" applyAlignment="1">
      <alignment horizontal="left" vertical="center"/>
    </xf>
    <xf numFmtId="0" fontId="7" fillId="5" borderId="2" xfId="0" applyFont="1" applyFill="1" applyBorder="1" applyAlignment="1">
      <alignment horizontal="left" vertical="center"/>
    </xf>
    <xf numFmtId="0" fontId="7" fillId="5" borderId="2" xfId="0" applyFont="1" applyFill="1" applyBorder="1" applyAlignment="1">
      <alignment horizontal="left" vertical="top"/>
    </xf>
    <xf numFmtId="0" fontId="7" fillId="6" borderId="3" xfId="0" applyFont="1" applyFill="1" applyBorder="1"/>
    <xf numFmtId="0" fontId="7" fillId="6" borderId="2" xfId="0" applyFont="1" applyFill="1" applyBorder="1"/>
    <xf numFmtId="0" fontId="7" fillId="6" borderId="4" xfId="0" applyFont="1" applyFill="1" applyBorder="1"/>
    <xf numFmtId="0" fontId="7" fillId="6" borderId="0" xfId="0" applyFont="1" applyFill="1"/>
    <xf numFmtId="0" fontId="7" fillId="7" borderId="5" xfId="0" applyFont="1" applyFill="1" applyBorder="1"/>
    <xf numFmtId="0" fontId="7" fillId="7" borderId="3" xfId="0" applyFont="1" applyFill="1" applyBorder="1"/>
    <xf numFmtId="0" fontId="7" fillId="8" borderId="5" xfId="0" applyFont="1" applyFill="1" applyBorder="1"/>
    <xf numFmtId="0" fontId="7" fillId="8" borderId="3" xfId="0" applyFont="1" applyFill="1" applyBorder="1"/>
    <xf numFmtId="0" fontId="7" fillId="9" borderId="1" xfId="0" applyFont="1" applyFill="1" applyBorder="1"/>
    <xf numFmtId="0" fontId="7" fillId="9" borderId="2" xfId="0" applyFont="1" applyFill="1" applyBorder="1"/>
    <xf numFmtId="0" fontId="7" fillId="9" borderId="3" xfId="0" applyFont="1" applyFill="1" applyBorder="1"/>
    <xf numFmtId="0" fontId="7" fillId="10" borderId="6" xfId="0" applyFont="1" applyFill="1" applyBorder="1"/>
    <xf numFmtId="0" fontId="7" fillId="10" borderId="0" xfId="0" applyFont="1" applyFill="1"/>
    <xf numFmtId="0" fontId="7" fillId="10" borderId="0" xfId="0" applyFont="1" applyFill="1" applyAlignment="1">
      <alignment vertical="top"/>
    </xf>
    <xf numFmtId="0" fontId="7" fillId="11" borderId="6" xfId="0" applyFont="1" applyFill="1" applyBorder="1"/>
    <xf numFmtId="0" fontId="7" fillId="11" borderId="0" xfId="0" applyFont="1" applyFill="1"/>
    <xf numFmtId="0" fontId="7" fillId="12" borderId="7" xfId="0" applyFont="1" applyFill="1" applyBorder="1"/>
    <xf numFmtId="0" fontId="7" fillId="13" borderId="3" xfId="0" applyFont="1" applyFill="1" applyBorder="1"/>
    <xf numFmtId="0" fontId="7" fillId="13" borderId="2" xfId="0" applyFont="1" applyFill="1" applyBorder="1"/>
    <xf numFmtId="0" fontId="7" fillId="14" borderId="5" xfId="0" applyFont="1" applyFill="1" applyBorder="1"/>
    <xf numFmtId="0" fontId="7" fillId="14" borderId="3" xfId="0" applyFont="1" applyFill="1" applyBorder="1"/>
    <xf numFmtId="0" fontId="7" fillId="15" borderId="5" xfId="0" applyFont="1" applyFill="1" applyBorder="1"/>
    <xf numFmtId="0" fontId="7" fillId="15" borderId="3" xfId="0" applyFont="1" applyFill="1" applyBorder="1"/>
    <xf numFmtId="0" fontId="7" fillId="16" borderId="5" xfId="0" applyFont="1" applyFill="1" applyBorder="1"/>
    <xf numFmtId="0" fontId="7" fillId="16" borderId="3" xfId="0" applyFont="1" applyFill="1" applyBorder="1"/>
    <xf numFmtId="0" fontId="7" fillId="17" borderId="5" xfId="0" applyFont="1" applyFill="1" applyBorder="1"/>
    <xf numFmtId="0" fontId="7" fillId="19" borderId="3" xfId="0" applyFont="1" applyFill="1" applyBorder="1"/>
    <xf numFmtId="0" fontId="7" fillId="20" borderId="5" xfId="0" applyFont="1" applyFill="1" applyBorder="1"/>
    <xf numFmtId="0" fontId="7" fillId="20" borderId="3" xfId="0" applyFont="1" applyFill="1" applyBorder="1"/>
    <xf numFmtId="0" fontId="7" fillId="20" borderId="0" xfId="0" applyFont="1" applyFill="1"/>
    <xf numFmtId="0" fontId="7" fillId="21" borderId="6" xfId="0" applyFont="1" applyFill="1" applyBorder="1"/>
    <xf numFmtId="0" fontId="7" fillId="21" borderId="0" xfId="0" applyFont="1" applyFill="1"/>
    <xf numFmtId="0" fontId="7" fillId="22" borderId="0" xfId="0" applyFont="1" applyFill="1"/>
    <xf numFmtId="0" fontId="7" fillId="23" borderId="3" xfId="0" applyFont="1" applyFill="1" applyBorder="1"/>
    <xf numFmtId="0" fontId="7" fillId="24" borderId="5" xfId="0" applyFont="1" applyFill="1" applyBorder="1"/>
    <xf numFmtId="0" fontId="7" fillId="24" borderId="3" xfId="0" applyFont="1" applyFill="1" applyBorder="1"/>
    <xf numFmtId="0" fontId="7" fillId="11" borderId="8" xfId="0" applyFont="1" applyFill="1" applyBorder="1" applyAlignment="1">
      <alignment horizontal="left" vertical="center"/>
    </xf>
    <xf numFmtId="0" fontId="7" fillId="11" borderId="4" xfId="0" applyFont="1" applyFill="1" applyBorder="1" applyAlignment="1">
      <alignment horizontal="left" vertical="center"/>
    </xf>
    <xf numFmtId="0" fontId="8" fillId="12" borderId="9" xfId="0" applyFont="1" applyFill="1" applyBorder="1" applyAlignment="1">
      <alignment vertical="top"/>
    </xf>
    <xf numFmtId="0" fontId="8" fillId="25" borderId="3" xfId="0" applyFont="1" applyFill="1" applyBorder="1" applyAlignment="1">
      <alignment vertical="top"/>
    </xf>
    <xf numFmtId="0" fontId="7" fillId="19" borderId="3" xfId="0" applyFont="1" applyFill="1" applyBorder="1" applyAlignment="1">
      <alignment vertical="top"/>
    </xf>
    <xf numFmtId="0" fontId="7" fillId="14" borderId="4" xfId="0" applyFont="1" applyFill="1" applyBorder="1"/>
    <xf numFmtId="0" fontId="7" fillId="15" borderId="4" xfId="0" applyFont="1" applyFill="1" applyBorder="1"/>
    <xf numFmtId="0" fontId="7" fillId="16" borderId="4" xfId="0" applyFont="1" applyFill="1" applyBorder="1"/>
    <xf numFmtId="0" fontId="7" fillId="17" borderId="4" xfId="0" applyFont="1" applyFill="1" applyBorder="1"/>
    <xf numFmtId="0" fontId="7" fillId="19" borderId="4" xfId="0" applyFont="1" applyFill="1" applyBorder="1"/>
    <xf numFmtId="0" fontId="7" fillId="23" borderId="8" xfId="0" applyFont="1" applyFill="1" applyBorder="1"/>
    <xf numFmtId="0" fontId="7" fillId="23" borderId="0" xfId="0" applyFont="1" applyFill="1"/>
    <xf numFmtId="0" fontId="7" fillId="23" borderId="4" xfId="0" applyFont="1" applyFill="1" applyBorder="1"/>
    <xf numFmtId="0" fontId="7" fillId="22" borderId="8" xfId="0" applyFont="1" applyFill="1" applyBorder="1"/>
    <xf numFmtId="0" fontId="7" fillId="22" borderId="4" xfId="0" applyFont="1" applyFill="1" applyBorder="1"/>
    <xf numFmtId="0" fontId="7" fillId="21" borderId="4" xfId="0" applyFont="1" applyFill="1" applyBorder="1"/>
    <xf numFmtId="0" fontId="5" fillId="21" borderId="4" xfId="0" applyFont="1" applyFill="1" applyBorder="1"/>
    <xf numFmtId="0" fontId="5" fillId="22" borderId="4" xfId="0" applyFont="1" applyFill="1" applyBorder="1"/>
    <xf numFmtId="0" fontId="5" fillId="22" borderId="0" xfId="0" applyFont="1" applyFill="1"/>
    <xf numFmtId="0" fontId="7" fillId="26" borderId="4" xfId="0" applyFont="1" applyFill="1" applyBorder="1"/>
    <xf numFmtId="0" fontId="5" fillId="26" borderId="4" xfId="0" applyFont="1" applyFill="1" applyBorder="1"/>
    <xf numFmtId="0" fontId="7" fillId="24" borderId="4" xfId="0" applyFont="1" applyFill="1" applyBorder="1"/>
    <xf numFmtId="0" fontId="9" fillId="0" borderId="0" xfId="0" applyFont="1" applyAlignment="1">
      <alignment horizontal="center" vertical="center"/>
    </xf>
    <xf numFmtId="0" fontId="9" fillId="0" borderId="0" xfId="0" applyFont="1" applyAlignment="1">
      <alignment horizontal="center" vertical="top"/>
    </xf>
    <xf numFmtId="0" fontId="10" fillId="27" borderId="10" xfId="0" applyFont="1" applyFill="1" applyBorder="1" applyAlignment="1">
      <alignment horizontal="center" vertical="center" wrapText="1"/>
    </xf>
    <xf numFmtId="0" fontId="10" fillId="27" borderId="10" xfId="0" applyFont="1" applyFill="1" applyBorder="1" applyAlignment="1">
      <alignment horizontal="center" vertical="top" wrapText="1"/>
    </xf>
    <xf numFmtId="0" fontId="11" fillId="27" borderId="10" xfId="0" applyFont="1" applyFill="1" applyBorder="1" applyAlignment="1">
      <alignment horizontal="center" vertical="center" wrapText="1"/>
    </xf>
    <xf numFmtId="0" fontId="10" fillId="28" borderId="11" xfId="0" applyFont="1" applyFill="1" applyBorder="1" applyAlignment="1">
      <alignment horizontal="center" vertical="center" wrapText="1"/>
    </xf>
    <xf numFmtId="0" fontId="10" fillId="28" borderId="11" xfId="1" applyFont="1" applyFill="1" applyBorder="1" applyAlignment="1">
      <alignment horizontal="center" vertical="center" wrapText="1"/>
    </xf>
    <xf numFmtId="0" fontId="10" fillId="28" borderId="10" xfId="0" applyFont="1" applyFill="1" applyBorder="1" applyAlignment="1">
      <alignment horizontal="center" vertical="center" wrapText="1"/>
    </xf>
    <xf numFmtId="0" fontId="12" fillId="30" borderId="13" xfId="0" applyFont="1" applyFill="1" applyBorder="1" applyAlignment="1">
      <alignment horizontal="center" vertical="top" wrapText="1"/>
    </xf>
    <xf numFmtId="0" fontId="12" fillId="30" borderId="13" xfId="0" applyFont="1" applyFill="1" applyBorder="1" applyAlignment="1">
      <alignment horizontal="center" vertical="center" wrapText="1"/>
    </xf>
    <xf numFmtId="0" fontId="14" fillId="0" borderId="13" xfId="3" applyFont="1" applyBorder="1" applyAlignment="1">
      <alignment horizontal="center" vertical="center" wrapText="1"/>
    </xf>
    <xf numFmtId="0" fontId="12" fillId="30" borderId="18" xfId="0" applyFont="1" applyFill="1" applyBorder="1" applyAlignment="1">
      <alignment horizontal="center" vertical="center" wrapText="1"/>
    </xf>
    <xf numFmtId="0" fontId="12" fillId="30" borderId="19" xfId="0" applyFont="1" applyFill="1" applyBorder="1" applyAlignment="1">
      <alignment horizontal="center" vertical="top" wrapText="1"/>
    </xf>
    <xf numFmtId="0" fontId="12" fillId="0" borderId="13" xfId="0" applyFont="1" applyBorder="1" applyAlignment="1">
      <alignment horizontal="center" vertical="center" wrapText="1"/>
    </xf>
    <xf numFmtId="9" fontId="12" fillId="0" borderId="18" xfId="0" applyNumberFormat="1" applyFont="1" applyBorder="1" applyAlignment="1">
      <alignment horizontal="center" vertical="center" wrapText="1"/>
    </xf>
    <xf numFmtId="0" fontId="12" fillId="0" borderId="20" xfId="0" applyFont="1" applyBorder="1" applyAlignment="1">
      <alignment horizontal="center" vertical="center" wrapText="1"/>
    </xf>
    <xf numFmtId="0" fontId="14" fillId="0" borderId="21" xfId="3" applyFont="1" applyBorder="1" applyAlignment="1">
      <alignment horizontal="center" vertical="center" wrapText="1"/>
    </xf>
    <xf numFmtId="0" fontId="14" fillId="0" borderId="22" xfId="3" applyFont="1" applyBorder="1" applyAlignment="1">
      <alignment horizontal="center" vertical="center" wrapText="1"/>
    </xf>
    <xf numFmtId="1" fontId="14" fillId="0" borderId="13" xfId="3" applyNumberFormat="1" applyFont="1" applyBorder="1" applyAlignment="1">
      <alignment horizontal="center" vertical="center" wrapText="1"/>
    </xf>
    <xf numFmtId="1" fontId="14" fillId="0" borderId="23" xfId="3" applyNumberFormat="1" applyFont="1" applyBorder="1" applyAlignment="1">
      <alignment horizontal="center" vertical="center" wrapText="1"/>
    </xf>
    <xf numFmtId="0" fontId="12" fillId="0" borderId="23"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7" xfId="0" applyFont="1" applyBorder="1" applyAlignment="1">
      <alignment horizontal="center" vertical="center" wrapText="1"/>
    </xf>
    <xf numFmtId="1" fontId="14" fillId="0" borderId="13" xfId="3" quotePrefix="1" applyNumberFormat="1" applyFont="1" applyBorder="1" applyAlignment="1">
      <alignment horizontal="center" vertical="center" wrapText="1"/>
    </xf>
    <xf numFmtId="0" fontId="12" fillId="0" borderId="18" xfId="0" applyFont="1" applyBorder="1" applyAlignment="1">
      <alignment horizontal="center" vertical="top" wrapText="1"/>
    </xf>
    <xf numFmtId="0" fontId="1" fillId="0" borderId="20" xfId="0" applyFont="1" applyBorder="1" applyAlignment="1">
      <alignment horizontal="center" vertical="center" wrapText="1"/>
    </xf>
    <xf numFmtId="0" fontId="12" fillId="30" borderId="19" xfId="0" applyFont="1" applyFill="1" applyBorder="1" applyAlignment="1">
      <alignment horizontal="center" vertical="center" wrapText="1"/>
    </xf>
    <xf numFmtId="0" fontId="12" fillId="0" borderId="15" xfId="0" applyFont="1" applyBorder="1" applyAlignment="1">
      <alignment horizontal="center" vertical="center" wrapText="1"/>
    </xf>
    <xf numFmtId="0" fontId="12" fillId="0" borderId="16"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14"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center" wrapText="1" shrinkToFit="1"/>
    </xf>
    <xf numFmtId="0" fontId="14" fillId="0" borderId="23" xfId="3" applyFont="1" applyBorder="1" applyAlignment="1">
      <alignment horizontal="center" vertical="center" wrapText="1"/>
    </xf>
    <xf numFmtId="0" fontId="12" fillId="0" borderId="1" xfId="0" applyFont="1" applyBorder="1" applyAlignment="1">
      <alignment horizontal="center" vertical="top" wrapText="1"/>
    </xf>
    <xf numFmtId="0" fontId="12" fillId="0" borderId="13" xfId="0" applyFont="1" applyBorder="1" applyAlignment="1">
      <alignment horizontal="center" vertical="top" wrapText="1"/>
    </xf>
    <xf numFmtId="1" fontId="12" fillId="0" borderId="13" xfId="5" quotePrefix="1" applyNumberFormat="1" applyFont="1" applyBorder="1" applyAlignment="1">
      <alignment horizontal="center" vertical="center" wrapText="1" shrinkToFit="1"/>
    </xf>
    <xf numFmtId="166" fontId="12" fillId="0" borderId="13" xfId="5" applyNumberFormat="1" applyFont="1" applyBorder="1" applyAlignment="1">
      <alignment horizontal="center" vertical="center" wrapText="1" shrinkToFit="1"/>
    </xf>
    <xf numFmtId="49" fontId="12" fillId="0" borderId="13" xfId="5" applyNumberFormat="1" applyFont="1" applyBorder="1" applyAlignment="1">
      <alignment horizontal="center" vertical="center" wrapText="1" shrinkToFit="1"/>
    </xf>
    <xf numFmtId="167" fontId="12" fillId="0" borderId="13" xfId="5" applyNumberFormat="1" applyFont="1" applyBorder="1" applyAlignment="1">
      <alignment horizontal="center" vertical="center" wrapText="1" shrinkToFit="1"/>
    </xf>
    <xf numFmtId="49" fontId="12" fillId="0" borderId="23" xfId="5" applyNumberFormat="1" applyFont="1" applyBorder="1" applyAlignment="1">
      <alignment horizontal="center" vertical="center" wrapText="1" shrinkToFit="1"/>
    </xf>
    <xf numFmtId="166" fontId="14" fillId="0" borderId="13" xfId="3" applyNumberFormat="1" applyFont="1" applyBorder="1" applyAlignment="1">
      <alignment horizontal="center" vertical="center" wrapText="1"/>
    </xf>
    <xf numFmtId="0" fontId="14" fillId="0" borderId="13" xfId="4" applyNumberFormat="1" applyFont="1" applyFill="1" applyBorder="1" applyAlignment="1">
      <alignment horizontal="center" vertical="center" wrapText="1"/>
    </xf>
    <xf numFmtId="1" fontId="12" fillId="0" borderId="13" xfId="5" applyNumberFormat="1" applyFont="1" applyBorder="1" applyAlignment="1">
      <alignment horizontal="center" vertical="center" wrapText="1" shrinkToFit="1"/>
    </xf>
    <xf numFmtId="2" fontId="14" fillId="0" borderId="13" xfId="3" applyNumberFormat="1" applyFont="1" applyBorder="1" applyAlignment="1">
      <alignment horizontal="center" vertical="center" wrapText="1"/>
    </xf>
    <xf numFmtId="49" fontId="12" fillId="0" borderId="1" xfId="5" applyNumberFormat="1" applyFont="1" applyBorder="1" applyAlignment="1">
      <alignment horizontal="center" vertical="center" wrapText="1" shrinkToFit="1"/>
    </xf>
    <xf numFmtId="168" fontId="12" fillId="0" borderId="13" xfId="7" applyNumberFormat="1" applyFont="1" applyFill="1" applyBorder="1" applyAlignment="1">
      <alignment horizontal="center" vertical="center" wrapText="1" shrinkToFit="1"/>
    </xf>
    <xf numFmtId="0" fontId="12" fillId="0" borderId="1" xfId="0" applyFont="1" applyBorder="1" applyAlignment="1">
      <alignment horizontal="center" vertical="center"/>
    </xf>
    <xf numFmtId="9" fontId="12" fillId="0" borderId="13" xfId="4" quotePrefix="1" applyFont="1" applyFill="1" applyBorder="1" applyAlignment="1">
      <alignment horizontal="center" vertical="center" wrapText="1" shrinkToFit="1"/>
    </xf>
    <xf numFmtId="0" fontId="12" fillId="0" borderId="23" xfId="5" applyFont="1" applyBorder="1" applyAlignment="1">
      <alignment horizontal="center" vertical="center" wrapText="1" shrinkToFit="1"/>
    </xf>
    <xf numFmtId="0" fontId="12" fillId="0" borderId="1" xfId="5" applyFont="1" applyBorder="1" applyAlignment="1">
      <alignment horizontal="center" vertical="center" wrapText="1" shrinkToFit="1"/>
    </xf>
    <xf numFmtId="1" fontId="14" fillId="0" borderId="13" xfId="0" applyNumberFormat="1" applyFont="1" applyBorder="1" applyAlignment="1">
      <alignment horizontal="center" vertical="center" wrapText="1" shrinkToFit="1"/>
    </xf>
    <xf numFmtId="0" fontId="12" fillId="0" borderId="19" xfId="0" applyFont="1" applyBorder="1" applyAlignment="1">
      <alignment horizontal="center" vertical="top" wrapText="1"/>
    </xf>
    <xf numFmtId="0" fontId="14" fillId="0" borderId="13" xfId="3" applyFont="1" applyBorder="1" applyAlignment="1">
      <alignment horizontal="center" vertical="top" wrapText="1"/>
    </xf>
    <xf numFmtId="0" fontId="14" fillId="0" borderId="1" xfId="3" applyFont="1" applyBorder="1" applyAlignment="1">
      <alignment horizontal="center" vertical="center" wrapText="1"/>
    </xf>
    <xf numFmtId="0" fontId="14" fillId="0" borderId="13" xfId="3" quotePrefix="1" applyFont="1" applyBorder="1" applyAlignment="1">
      <alignment horizontal="center" vertical="center" wrapText="1"/>
    </xf>
    <xf numFmtId="1" fontId="14" fillId="0" borderId="13" xfId="3" applyNumberFormat="1" applyFont="1" applyBorder="1" applyAlignment="1">
      <alignment horizontal="center" vertical="top" wrapText="1"/>
    </xf>
    <xf numFmtId="0" fontId="12" fillId="30" borderId="1" xfId="0" applyFont="1" applyFill="1" applyBorder="1" applyAlignment="1">
      <alignment horizontal="center" vertical="center" wrapText="1"/>
    </xf>
    <xf numFmtId="1" fontId="14" fillId="0" borderId="13" xfId="5" applyNumberFormat="1" applyFont="1" applyBorder="1" applyAlignment="1">
      <alignment horizontal="center" vertical="center" wrapText="1" shrinkToFit="1"/>
    </xf>
    <xf numFmtId="166" fontId="12" fillId="0" borderId="23" xfId="5" applyNumberFormat="1" applyFont="1" applyBorder="1" applyAlignment="1">
      <alignment horizontal="center" vertical="center" wrapText="1" shrinkToFit="1"/>
    </xf>
    <xf numFmtId="1" fontId="12" fillId="0" borderId="23" xfId="5" applyNumberFormat="1" applyFont="1" applyBorder="1" applyAlignment="1">
      <alignment horizontal="center" vertical="center" wrapText="1" shrinkToFit="1"/>
    </xf>
    <xf numFmtId="166" fontId="12" fillId="0" borderId="13" xfId="5" applyNumberFormat="1" applyFont="1" applyBorder="1" applyAlignment="1">
      <alignment horizontal="center" vertical="top" wrapText="1" shrinkToFit="1"/>
    </xf>
    <xf numFmtId="2" fontId="12" fillId="0" borderId="13" xfId="5" applyNumberFormat="1" applyFont="1" applyBorder="1" applyAlignment="1">
      <alignment horizontal="center" vertical="center" wrapText="1" shrinkToFit="1"/>
    </xf>
    <xf numFmtId="0" fontId="12" fillId="0" borderId="13" xfId="9" applyFont="1" applyBorder="1" applyAlignment="1">
      <alignment horizontal="center" vertical="top" wrapText="1"/>
    </xf>
    <xf numFmtId="0" fontId="12" fillId="0" borderId="13" xfId="9" applyFont="1" applyBorder="1" applyAlignment="1">
      <alignment horizontal="center" vertical="center" wrapText="1"/>
    </xf>
    <xf numFmtId="1" fontId="12" fillId="0" borderId="13" xfId="9" applyNumberFormat="1" applyFont="1" applyBorder="1" applyAlignment="1">
      <alignment horizontal="center" vertical="center" wrapText="1"/>
    </xf>
    <xf numFmtId="1" fontId="12" fillId="0" borderId="23" xfId="9" applyNumberFormat="1" applyFont="1" applyBorder="1" applyAlignment="1">
      <alignment horizontal="center" vertical="center" wrapText="1"/>
    </xf>
    <xf numFmtId="0" fontId="12" fillId="0" borderId="23" xfId="0" applyFont="1" applyBorder="1" applyAlignment="1">
      <alignment horizontal="center" vertical="top" wrapText="1"/>
    </xf>
    <xf numFmtId="2" fontId="12" fillId="0" borderId="13" xfId="0" applyNumberFormat="1" applyFont="1" applyBorder="1" applyAlignment="1">
      <alignment horizontal="center" vertical="center" wrapText="1"/>
    </xf>
    <xf numFmtId="0" fontId="12" fillId="0" borderId="13" xfId="0" applyFont="1" applyBorder="1" applyAlignment="1">
      <alignment horizontal="center" vertical="center"/>
    </xf>
    <xf numFmtId="0" fontId="12" fillId="0" borderId="23" xfId="9" applyFont="1" applyBorder="1" applyAlignment="1">
      <alignment horizontal="center" vertical="center" wrapText="1"/>
    </xf>
    <xf numFmtId="0" fontId="12" fillId="30" borderId="11" xfId="12" applyFont="1" applyFill="1" applyBorder="1" applyAlignment="1">
      <alignment horizontal="center" vertical="top" wrapText="1"/>
    </xf>
    <xf numFmtId="0" fontId="12" fillId="30" borderId="20" xfId="12" applyFont="1" applyFill="1" applyBorder="1" applyAlignment="1">
      <alignment horizontal="center" vertical="center" wrapText="1"/>
    </xf>
    <xf numFmtId="0" fontId="12" fillId="30" borderId="11" xfId="13" applyNumberFormat="1" applyFont="1" applyFill="1" applyBorder="1" applyAlignment="1">
      <alignment horizontal="center" vertical="center" wrapText="1"/>
    </xf>
    <xf numFmtId="1" fontId="12" fillId="30" borderId="11" xfId="12" applyNumberFormat="1" applyFont="1" applyFill="1" applyBorder="1" applyAlignment="1">
      <alignment horizontal="center" vertical="center" wrapText="1"/>
    </xf>
    <xf numFmtId="0" fontId="12" fillId="30" borderId="19" xfId="12" applyFont="1" applyFill="1" applyBorder="1" applyAlignment="1">
      <alignment horizontal="center" vertical="center" wrapText="1"/>
    </xf>
    <xf numFmtId="0" fontId="12" fillId="30" borderId="20" xfId="12" applyFont="1" applyFill="1" applyBorder="1" applyAlignment="1">
      <alignment horizontal="center" vertical="top" wrapText="1"/>
    </xf>
    <xf numFmtId="166" fontId="12" fillId="30" borderId="20" xfId="12" applyNumberFormat="1" applyFont="1" applyFill="1" applyBorder="1" applyAlignment="1">
      <alignment horizontal="center" vertical="center" wrapText="1"/>
    </xf>
    <xf numFmtId="0" fontId="12" fillId="30" borderId="20" xfId="14" applyFont="1" applyFill="1" applyBorder="1" applyAlignment="1">
      <alignment horizontal="center" vertical="center" wrapText="1"/>
    </xf>
    <xf numFmtId="0" fontId="12" fillId="30" borderId="20" xfId="14" applyFont="1" applyFill="1" applyBorder="1" applyAlignment="1">
      <alignment horizontal="center" vertical="top" wrapText="1"/>
    </xf>
    <xf numFmtId="0" fontId="12" fillId="0" borderId="20" xfId="14" applyFont="1" applyBorder="1" applyAlignment="1">
      <alignment horizontal="center" vertical="center" wrapText="1"/>
    </xf>
    <xf numFmtId="0" fontId="12" fillId="0" borderId="20" xfId="14" applyFont="1" applyBorder="1" applyAlignment="1">
      <alignment horizontal="center" vertical="top" wrapText="1"/>
    </xf>
    <xf numFmtId="0" fontId="12" fillId="0" borderId="19" xfId="14" applyFont="1" applyBorder="1" applyAlignment="1">
      <alignment horizontal="center" vertical="center" wrapText="1"/>
    </xf>
    <xf numFmtId="0" fontId="12" fillId="30" borderId="19" xfId="14" applyFont="1" applyFill="1" applyBorder="1" applyAlignment="1">
      <alignment horizontal="center" vertical="center" wrapText="1"/>
    </xf>
    <xf numFmtId="0" fontId="14" fillId="0" borderId="23" xfId="3" applyFont="1" applyBorder="1" applyAlignment="1">
      <alignment horizontal="center" vertical="center" wrapText="1"/>
    </xf>
    <xf numFmtId="0" fontId="12" fillId="30" borderId="19" xfId="14" applyFont="1" applyFill="1" applyBorder="1" applyAlignment="1">
      <alignment horizontal="center" vertical="top" wrapText="1"/>
    </xf>
    <xf numFmtId="0" fontId="12" fillId="30" borderId="13" xfId="14" applyFont="1" applyFill="1" applyBorder="1" applyAlignment="1">
      <alignment horizontal="center" vertical="top" wrapText="1"/>
    </xf>
    <xf numFmtId="0" fontId="12" fillId="0" borderId="46" xfId="14" applyFont="1" applyBorder="1" applyAlignment="1">
      <alignment horizontal="center" vertical="center" wrapText="1"/>
    </xf>
    <xf numFmtId="0" fontId="12" fillId="30" borderId="46" xfId="14" applyFont="1" applyFill="1" applyBorder="1" applyAlignment="1">
      <alignment horizontal="center" vertical="center" wrapText="1"/>
    </xf>
    <xf numFmtId="0" fontId="12" fillId="30" borderId="46" xfId="14" applyFont="1" applyFill="1" applyBorder="1" applyAlignment="1">
      <alignment horizontal="center" vertical="top" wrapText="1"/>
    </xf>
    <xf numFmtId="0" fontId="12" fillId="30" borderId="20" xfId="29" applyFont="1" applyFill="1" applyBorder="1" applyAlignment="1">
      <alignment horizontal="center" vertical="top" wrapText="1"/>
    </xf>
    <xf numFmtId="0" fontId="12" fillId="30" borderId="20" xfId="29" applyFont="1" applyFill="1" applyBorder="1" applyAlignment="1">
      <alignment horizontal="center" vertical="center" wrapText="1"/>
    </xf>
    <xf numFmtId="0" fontId="12" fillId="30" borderId="19" xfId="29" applyFont="1" applyFill="1" applyBorder="1" applyAlignment="1">
      <alignment horizontal="center" vertical="top" wrapText="1"/>
    </xf>
    <xf numFmtId="1" fontId="12" fillId="30" borderId="20" xfId="29" applyNumberFormat="1" applyFont="1" applyFill="1" applyBorder="1" applyAlignment="1">
      <alignment horizontal="center" vertical="center" wrapText="1"/>
    </xf>
    <xf numFmtId="1" fontId="12" fillId="30" borderId="19" xfId="29" applyNumberFormat="1" applyFont="1" applyFill="1" applyBorder="1" applyAlignment="1">
      <alignment horizontal="center" vertical="center" wrapText="1"/>
    </xf>
    <xf numFmtId="0" fontId="12" fillId="30" borderId="19" xfId="29" applyFont="1" applyFill="1" applyBorder="1" applyAlignment="1">
      <alignment horizontal="center" vertical="center" wrapText="1"/>
    </xf>
    <xf numFmtId="0" fontId="12" fillId="0" borderId="20" xfId="29" applyFont="1" applyBorder="1" applyAlignment="1">
      <alignment horizontal="center" vertical="top" wrapText="1"/>
    </xf>
    <xf numFmtId="0" fontId="12" fillId="0" borderId="46" xfId="14" applyFont="1" applyBorder="1" applyAlignment="1">
      <alignment horizontal="center" vertical="top" wrapText="1"/>
    </xf>
    <xf numFmtId="0" fontId="12" fillId="0" borderId="13" xfId="14" applyFont="1" applyBorder="1" applyAlignment="1">
      <alignment horizontal="center" vertical="center" wrapText="1"/>
    </xf>
    <xf numFmtId="0" fontId="14" fillId="0" borderId="13" xfId="3" applyFont="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1"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2" fillId="0" borderId="1"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45" xfId="14" applyFont="1" applyBorder="1" applyAlignment="1">
      <alignment horizontal="center" vertical="center" wrapText="1"/>
    </xf>
    <xf numFmtId="0" fontId="12" fillId="30" borderId="31" xfId="14" applyFont="1" applyFill="1" applyBorder="1" applyAlignment="1">
      <alignment horizontal="center" vertical="center" wrapText="1"/>
    </xf>
    <xf numFmtId="0" fontId="12" fillId="30" borderId="1"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30" borderId="45" xfId="14" applyFont="1" applyFill="1" applyBorder="1" applyAlignment="1">
      <alignment horizontal="center" vertical="center" wrapText="1"/>
    </xf>
    <xf numFmtId="0" fontId="12" fillId="30" borderId="11" xfId="14" applyFont="1" applyFill="1" applyBorder="1" applyAlignment="1">
      <alignment horizontal="center" vertical="top" wrapText="1"/>
    </xf>
    <xf numFmtId="0" fontId="12" fillId="30" borderId="11" xfId="29" applyFont="1" applyFill="1" applyBorder="1" applyAlignment="1">
      <alignment horizontal="center" vertical="center" wrapText="1"/>
    </xf>
    <xf numFmtId="0" fontId="1" fillId="0" borderId="20" xfId="14" applyFont="1" applyBorder="1" applyAlignment="1">
      <alignment horizontal="center" vertical="center" wrapText="1"/>
    </xf>
    <xf numFmtId="0" fontId="12" fillId="30" borderId="11" xfId="12" applyFont="1" applyFill="1" applyBorder="1" applyAlignment="1">
      <alignment horizontal="center" vertical="center" wrapText="1"/>
    </xf>
    <xf numFmtId="0" fontId="14" fillId="0" borderId="13" xfId="3" applyFont="1" applyBorder="1" applyAlignment="1">
      <alignment horizontal="center" vertical="center" wrapText="1"/>
    </xf>
    <xf numFmtId="0" fontId="29" fillId="35" borderId="10" xfId="0"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Border="1" applyAlignment="1">
      <alignment horizontal="center" vertical="top"/>
    </xf>
    <xf numFmtId="0" fontId="12" fillId="30" borderId="10"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30" borderId="45" xfId="14" applyFont="1" applyFill="1" applyBorder="1" applyAlignment="1">
      <alignment horizontal="center" vertical="center" wrapText="1"/>
    </xf>
    <xf numFmtId="0" fontId="7" fillId="18" borderId="3" xfId="0" applyFont="1" applyFill="1" applyBorder="1" applyAlignment="1">
      <alignment horizontal="center" vertical="top"/>
    </xf>
    <xf numFmtId="0" fontId="7" fillId="18" borderId="0" xfId="0" applyFont="1" applyFill="1" applyBorder="1" applyAlignment="1">
      <alignment horizontal="center" vertical="top"/>
    </xf>
    <xf numFmtId="0" fontId="12" fillId="0" borderId="16" xfId="0" applyFont="1" applyBorder="1" applyAlignment="1">
      <alignment horizontal="center" vertical="center" wrapText="1"/>
    </xf>
    <xf numFmtId="0" fontId="12" fillId="30" borderId="38" xfId="14" applyFont="1" applyFill="1" applyBorder="1" applyAlignment="1">
      <alignment horizontal="center" vertical="center" wrapText="1"/>
    </xf>
    <xf numFmtId="0" fontId="12" fillId="0" borderId="13" xfId="14"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wrapText="1"/>
    </xf>
    <xf numFmtId="0" fontId="12" fillId="30" borderId="13" xfId="0" applyFont="1" applyFill="1" applyBorder="1" applyAlignment="1">
      <alignment horizontal="center" vertical="center" wrapText="1"/>
    </xf>
    <xf numFmtId="0" fontId="12" fillId="0" borderId="7" xfId="0" applyFont="1" applyBorder="1" applyAlignment="1">
      <alignment horizontal="center" vertical="center" wrapText="1"/>
    </xf>
    <xf numFmtId="0" fontId="12" fillId="0" borderId="1" xfId="0" applyFont="1" applyBorder="1" applyAlignment="1">
      <alignment horizontal="center" vertical="center" wrapText="1"/>
    </xf>
    <xf numFmtId="1" fontId="14" fillId="0" borderId="13" xfId="3" applyNumberFormat="1" applyFont="1" applyBorder="1" applyAlignment="1">
      <alignment horizontal="center" vertical="center" wrapText="1"/>
    </xf>
    <xf numFmtId="0" fontId="12" fillId="0" borderId="13" xfId="5" applyFont="1" applyBorder="1" applyAlignment="1">
      <alignment horizontal="center" vertical="center" wrapText="1" shrinkToFit="1"/>
    </xf>
    <xf numFmtId="0" fontId="12" fillId="0" borderId="13" xfId="0" applyFont="1" applyBorder="1" applyAlignment="1">
      <alignment horizontal="center" vertical="top" wrapText="1"/>
    </xf>
    <xf numFmtId="0" fontId="14" fillId="0" borderId="13" xfId="3" applyFont="1" applyBorder="1" applyAlignment="1">
      <alignment horizontal="center" vertical="center" wrapText="1"/>
    </xf>
    <xf numFmtId="0" fontId="14" fillId="0" borderId="13" xfId="3" applyFont="1" applyBorder="1" applyAlignment="1">
      <alignment horizontal="center" vertical="top" wrapText="1"/>
    </xf>
    <xf numFmtId="0" fontId="14" fillId="0" borderId="13" xfId="5" applyFont="1" applyBorder="1" applyAlignment="1">
      <alignment horizontal="center" vertical="center" wrapText="1" shrinkToFit="1"/>
    </xf>
    <xf numFmtId="0" fontId="12" fillId="0" borderId="13" xfId="5" applyFont="1" applyBorder="1" applyAlignment="1">
      <alignment horizontal="center" vertical="top" wrapText="1" shrinkToFit="1"/>
    </xf>
    <xf numFmtId="0" fontId="12" fillId="0" borderId="15" xfId="0" applyFont="1" applyBorder="1" applyAlignment="1">
      <alignment horizontal="center" vertical="center" wrapText="1"/>
    </xf>
    <xf numFmtId="0" fontId="12" fillId="30" borderId="11" xfId="14" applyFont="1" applyFill="1" applyBorder="1" applyAlignment="1">
      <alignment horizontal="center" vertical="top" wrapText="1"/>
    </xf>
    <xf numFmtId="0" fontId="12" fillId="0" borderId="1" xfId="14" applyFont="1" applyBorder="1" applyAlignment="1">
      <alignment horizontal="center" vertical="center" wrapText="1"/>
    </xf>
    <xf numFmtId="0" fontId="12" fillId="0" borderId="25" xfId="14" applyFont="1" applyBorder="1" applyAlignment="1">
      <alignment horizontal="center" vertical="center" wrapText="1"/>
    </xf>
    <xf numFmtId="0" fontId="12" fillId="30" borderId="13" xfId="14" applyFont="1" applyFill="1" applyBorder="1" applyAlignment="1">
      <alignment horizontal="center" vertical="center" wrapText="1"/>
    </xf>
    <xf numFmtId="0" fontId="12" fillId="30" borderId="31" xfId="14" applyFont="1" applyFill="1" applyBorder="1" applyAlignment="1">
      <alignment horizontal="center" vertical="center" wrapText="1"/>
    </xf>
    <xf numFmtId="0" fontId="12" fillId="0" borderId="23" xfId="14" applyFont="1" applyBorder="1" applyAlignment="1">
      <alignment horizontal="center" vertical="center" wrapText="1"/>
    </xf>
    <xf numFmtId="0" fontId="12" fillId="30" borderId="11" xfId="12" applyFont="1" applyFill="1" applyBorder="1" applyAlignment="1">
      <alignment horizontal="center" vertical="center" wrapText="1"/>
    </xf>
    <xf numFmtId="0" fontId="12" fillId="30" borderId="1" xfId="0" applyFont="1" applyFill="1" applyBorder="1" applyAlignment="1">
      <alignment horizontal="center" vertical="center" wrapText="1"/>
    </xf>
    <xf numFmtId="0" fontId="0" fillId="0" borderId="13" xfId="0" applyBorder="1" applyAlignment="1">
      <alignment horizontal="center" vertical="center" wrapText="1"/>
    </xf>
    <xf numFmtId="0" fontId="0" fillId="0" borderId="13" xfId="0" applyBorder="1" applyAlignment="1">
      <alignment horizontal="center" vertical="center" wrapText="1"/>
    </xf>
    <xf numFmtId="0" fontId="12" fillId="30" borderId="23" xfId="0" applyFont="1" applyFill="1" applyBorder="1" applyAlignment="1">
      <alignment horizontal="center" vertical="center" wrapText="1"/>
    </xf>
    <xf numFmtId="0" fontId="0" fillId="0" borderId="13" xfId="0" applyBorder="1" applyAlignment="1">
      <alignment horizontal="center" vertical="center"/>
    </xf>
    <xf numFmtId="2" fontId="0" fillId="0" borderId="13" xfId="0" applyNumberFormat="1" applyBorder="1" applyAlignment="1">
      <alignment horizontal="center" vertical="center"/>
    </xf>
    <xf numFmtId="2" fontId="0" fillId="0" borderId="13" xfId="32" applyNumberFormat="1" applyFont="1" applyFill="1" applyBorder="1" applyAlignment="1">
      <alignment horizontal="center" vertical="center" wrapText="1"/>
    </xf>
    <xf numFmtId="0" fontId="7" fillId="12" borderId="3" xfId="0" applyFont="1" applyFill="1" applyBorder="1"/>
    <xf numFmtId="0" fontId="8" fillId="12" borderId="0" xfId="0" applyFont="1" applyFill="1" applyBorder="1" applyAlignment="1">
      <alignment vertical="top"/>
    </xf>
    <xf numFmtId="0" fontId="7" fillId="19" borderId="0" xfId="0" applyFont="1" applyFill="1" applyBorder="1" applyAlignment="1">
      <alignment vertical="top"/>
    </xf>
    <xf numFmtId="0" fontId="7" fillId="17" borderId="0" xfId="0" applyFont="1" applyFill="1" applyBorder="1"/>
    <xf numFmtId="0" fontId="7" fillId="18" borderId="5" xfId="0" applyFont="1" applyFill="1" applyBorder="1" applyAlignment="1">
      <alignment vertical="top"/>
    </xf>
    <xf numFmtId="0" fontId="7" fillId="18" borderId="3" xfId="0" applyFont="1" applyFill="1" applyBorder="1" applyAlignment="1">
      <alignment vertical="top"/>
    </xf>
    <xf numFmtId="0" fontId="7" fillId="18" borderId="6" xfId="0" applyFont="1" applyFill="1" applyBorder="1" applyAlignment="1">
      <alignment vertical="top"/>
    </xf>
    <xf numFmtId="0" fontId="7" fillId="18" borderId="0" xfId="0" applyFont="1" applyFill="1" applyBorder="1" applyAlignment="1">
      <alignment vertical="top"/>
    </xf>
    <xf numFmtId="0" fontId="29" fillId="37" borderId="10" xfId="0" applyFont="1" applyFill="1" applyBorder="1" applyAlignment="1">
      <alignment horizontal="center" vertical="center" wrapText="1"/>
    </xf>
    <xf numFmtId="0" fontId="7" fillId="20" borderId="0" xfId="0" applyFont="1" applyFill="1" applyBorder="1"/>
    <xf numFmtId="0" fontId="0" fillId="0" borderId="1" xfId="0" applyBorder="1" applyAlignment="1">
      <alignment horizontal="center" vertical="center" wrapText="1"/>
    </xf>
    <xf numFmtId="1" fontId="12" fillId="0" borderId="23" xfId="5" quotePrefix="1" applyNumberFormat="1" applyFont="1" applyBorder="1" applyAlignment="1">
      <alignment horizontal="center" vertical="center" wrapText="1" shrinkToFit="1"/>
    </xf>
    <xf numFmtId="0" fontId="14" fillId="0" borderId="23" xfId="3" quotePrefix="1" applyFont="1" applyBorder="1" applyAlignment="1">
      <alignment horizontal="center" vertical="center" wrapText="1"/>
    </xf>
    <xf numFmtId="0" fontId="12" fillId="30" borderId="23" xfId="14" applyFont="1" applyFill="1" applyBorder="1" applyAlignment="1">
      <alignment horizontal="center" vertical="center" wrapText="1"/>
    </xf>
    <xf numFmtId="0" fontId="0" fillId="0" borderId="23" xfId="0" applyBorder="1" applyAlignment="1">
      <alignment horizontal="center" vertical="center" wrapText="1"/>
    </xf>
    <xf numFmtId="0" fontId="0" fillId="0" borderId="13" xfId="0" applyBorder="1" applyAlignment="1">
      <alignment horizontal="center" vertical="center" wrapText="1"/>
    </xf>
    <xf numFmtId="0" fontId="12" fillId="30" borderId="12" xfId="0" applyFont="1" applyFill="1" applyBorder="1" applyAlignment="1">
      <alignment horizontal="center" vertical="center" wrapText="1"/>
    </xf>
    <xf numFmtId="0" fontId="12" fillId="0" borderId="12" xfId="0" applyFont="1" applyBorder="1" applyAlignment="1">
      <alignment horizontal="center" vertical="center" wrapText="1"/>
    </xf>
    <xf numFmtId="0" fontId="14" fillId="0" borderId="13" xfId="3" applyFont="1" applyBorder="1" applyAlignment="1">
      <alignment horizontal="center" vertical="center" wrapText="1"/>
    </xf>
    <xf numFmtId="0" fontId="12" fillId="30" borderId="13" xfId="0" applyFont="1" applyFill="1" applyBorder="1" applyAlignment="1">
      <alignment horizontal="center" vertical="center" wrapText="1"/>
    </xf>
    <xf numFmtId="0" fontId="12" fillId="29" borderId="12" xfId="0" applyFont="1" applyFill="1" applyBorder="1" applyAlignment="1">
      <alignment horizontal="center" vertical="center" wrapText="1"/>
    </xf>
    <xf numFmtId="0" fontId="12" fillId="0" borderId="13" xfId="0" applyFont="1" applyBorder="1" applyAlignment="1">
      <alignment horizontal="center" vertical="center" wrapText="1"/>
    </xf>
    <xf numFmtId="0" fontId="12" fillId="0" borderId="13" xfId="0" applyFont="1" applyBorder="1" applyAlignment="1">
      <alignment horizontal="left" vertical="top" wrapText="1"/>
    </xf>
    <xf numFmtId="0" fontId="12" fillId="0" borderId="14" xfId="0" applyFont="1" applyBorder="1" applyAlignment="1">
      <alignment horizontal="center" vertical="center" wrapText="1"/>
    </xf>
    <xf numFmtId="0" fontId="12" fillId="30" borderId="24" xfId="0" applyFont="1" applyFill="1" applyBorder="1" applyAlignment="1">
      <alignment horizontal="center" vertical="center" wrapText="1"/>
    </xf>
    <xf numFmtId="0" fontId="12" fillId="0" borderId="33"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1" xfId="0" applyNumberFormat="1" applyFont="1" applyBorder="1" applyAlignment="1">
      <alignment horizontal="center" vertical="center" wrapText="1"/>
    </xf>
    <xf numFmtId="0" fontId="12" fillId="0" borderId="40" xfId="0" applyFont="1" applyBorder="1" applyAlignment="1">
      <alignment horizontal="center" vertical="center" wrapText="1"/>
    </xf>
    <xf numFmtId="0" fontId="12" fillId="0" borderId="34" xfId="0" applyFont="1" applyBorder="1" applyAlignment="1">
      <alignment horizontal="center" vertical="top" wrapText="1"/>
    </xf>
    <xf numFmtId="0" fontId="18" fillId="0" borderId="13" xfId="6" applyFill="1" applyBorder="1" applyAlignment="1">
      <alignment horizontal="left" vertical="top" wrapText="1"/>
    </xf>
    <xf numFmtId="0" fontId="14" fillId="0" borderId="13" xfId="3" applyFont="1" applyBorder="1" applyAlignment="1">
      <alignment horizontal="center" vertical="top" wrapText="1"/>
    </xf>
    <xf numFmtId="0" fontId="14" fillId="0" borderId="13" xfId="3" applyFont="1" applyBorder="1" applyAlignment="1">
      <alignment horizontal="left" vertical="top" wrapText="1"/>
    </xf>
    <xf numFmtId="0" fontId="12" fillId="29" borderId="12" xfId="0" applyFont="1" applyFill="1" applyBorder="1" applyAlignment="1">
      <alignment horizontal="center" vertical="center" wrapText="1"/>
    </xf>
    <xf numFmtId="0" fontId="12" fillId="0" borderId="13" xfId="0" applyFont="1" applyBorder="1" applyAlignment="1">
      <alignment horizontal="center" vertical="center" wrapText="1"/>
    </xf>
    <xf numFmtId="0" fontId="0" fillId="0" borderId="7" xfId="0" applyBorder="1" applyAlignment="1">
      <alignment horizontal="center" vertical="center" wrapText="1"/>
    </xf>
    <xf numFmtId="0" fontId="0" fillId="0" borderId="27" xfId="0" applyBorder="1" applyAlignment="1">
      <alignment horizontal="center" vertical="center" wrapText="1"/>
    </xf>
    <xf numFmtId="0" fontId="0" fillId="0" borderId="9" xfId="0" applyBorder="1" applyAlignment="1">
      <alignment horizontal="center" vertical="center" wrapText="1"/>
    </xf>
    <xf numFmtId="0" fontId="12" fillId="0" borderId="12"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12" applyFont="1" applyBorder="1" applyAlignment="1">
      <alignment horizontal="center" vertical="center" wrapText="1"/>
    </xf>
    <xf numFmtId="0" fontId="14" fillId="0" borderId="10" xfId="12" applyFont="1" applyBorder="1" applyAlignment="1">
      <alignment horizontal="center" vertical="center"/>
    </xf>
    <xf numFmtId="0" fontId="14" fillId="0" borderId="11" xfId="12" applyFont="1" applyBorder="1" applyAlignment="1">
      <alignment horizontal="center" vertical="center"/>
    </xf>
    <xf numFmtId="0" fontId="12" fillId="0" borderId="10" xfId="12" applyFont="1" applyBorder="1" applyAlignment="1">
      <alignment horizontal="center" vertical="center" wrapText="1"/>
    </xf>
    <xf numFmtId="0" fontId="12" fillId="0" borderId="11" xfId="12" applyFont="1" applyBorder="1" applyAlignment="1">
      <alignment horizontal="center" vertical="center" wrapText="1"/>
    </xf>
    <xf numFmtId="0" fontId="12" fillId="30" borderId="12" xfId="12" applyFont="1" applyFill="1" applyBorder="1" applyAlignment="1">
      <alignment horizontal="left" vertical="top" wrapText="1"/>
    </xf>
    <xf numFmtId="0" fontId="14" fillId="30" borderId="10" xfId="12" applyFont="1" applyFill="1" applyBorder="1" applyAlignment="1">
      <alignment horizontal="left" vertical="top"/>
    </xf>
    <xf numFmtId="0" fontId="14" fillId="30" borderId="11" xfId="12" applyFont="1" applyFill="1" applyBorder="1" applyAlignment="1">
      <alignment horizontal="left" vertical="top"/>
    </xf>
    <xf numFmtId="0" fontId="12" fillId="0" borderId="12" xfId="12" applyFont="1" applyBorder="1" applyAlignment="1">
      <alignment horizontal="left" vertical="top" wrapText="1"/>
    </xf>
    <xf numFmtId="0" fontId="14" fillId="0" borderId="10" xfId="12" applyFont="1" applyBorder="1" applyAlignment="1">
      <alignment horizontal="left" vertical="top" wrapText="1"/>
    </xf>
    <xf numFmtId="0" fontId="14" fillId="0" borderId="11" xfId="12" applyFont="1" applyBorder="1" applyAlignment="1">
      <alignment horizontal="left" vertical="top" wrapText="1"/>
    </xf>
    <xf numFmtId="0" fontId="14" fillId="0" borderId="10" xfId="0" applyFont="1" applyBorder="1"/>
    <xf numFmtId="0" fontId="14" fillId="0" borderId="11" xfId="0" applyFont="1" applyBorder="1"/>
    <xf numFmtId="0" fontId="12" fillId="0" borderId="1" xfId="0" applyFont="1" applyBorder="1" applyAlignment="1">
      <alignment horizontal="center" vertical="center" wrapText="1"/>
    </xf>
    <xf numFmtId="0" fontId="14" fillId="0" borderId="1" xfId="0" applyFont="1" applyBorder="1"/>
    <xf numFmtId="0" fontId="12" fillId="30" borderId="24" xfId="12" applyFont="1" applyFill="1" applyBorder="1" applyAlignment="1">
      <alignment horizontal="center" vertical="center" wrapText="1"/>
    </xf>
    <xf numFmtId="0" fontId="12" fillId="30" borderId="28" xfId="12" applyFont="1" applyFill="1" applyBorder="1" applyAlignment="1">
      <alignment horizontal="center" vertical="center" wrapText="1"/>
    </xf>
    <xf numFmtId="0" fontId="12" fillId="30" borderId="32" xfId="12" applyFont="1" applyFill="1" applyBorder="1" applyAlignment="1">
      <alignment horizontal="center" vertical="center" wrapText="1"/>
    </xf>
    <xf numFmtId="0" fontId="12" fillId="31" borderId="24" xfId="12" applyFont="1" applyFill="1" applyBorder="1" applyAlignment="1">
      <alignment horizontal="center" vertical="center" wrapText="1"/>
    </xf>
    <xf numFmtId="0" fontId="12" fillId="30" borderId="12" xfId="12" applyFont="1" applyFill="1" applyBorder="1" applyAlignment="1">
      <alignment horizontal="center" vertical="center" wrapText="1"/>
    </xf>
    <xf numFmtId="0" fontId="14" fillId="30" borderId="10" xfId="12" applyFont="1" applyFill="1" applyBorder="1"/>
    <xf numFmtId="0" fontId="14" fillId="30" borderId="11" xfId="12" applyFont="1" applyFill="1" applyBorder="1"/>
    <xf numFmtId="0" fontId="12" fillId="30" borderId="12" xfId="0" applyFont="1" applyFill="1" applyBorder="1" applyAlignment="1">
      <alignment horizontal="center" vertical="center" wrapText="1"/>
    </xf>
    <xf numFmtId="0" fontId="14" fillId="30" borderId="10" xfId="0" applyFont="1" applyFill="1" applyBorder="1" applyAlignment="1">
      <alignment horizontal="center" vertical="center"/>
    </xf>
    <xf numFmtId="0" fontId="14" fillId="30" borderId="11" xfId="0" applyFont="1" applyFill="1" applyBorder="1" applyAlignment="1">
      <alignment horizontal="center" vertical="center"/>
    </xf>
    <xf numFmtId="0" fontId="12" fillId="29" borderId="12" xfId="0" applyFont="1" applyFill="1" applyBorder="1" applyAlignment="1">
      <alignment horizontal="center" vertical="center" wrapText="1"/>
    </xf>
    <xf numFmtId="0" fontId="12" fillId="29" borderId="10" xfId="0" applyFont="1" applyFill="1" applyBorder="1" applyAlignment="1">
      <alignment horizontal="center" vertical="center" wrapText="1"/>
    </xf>
    <xf numFmtId="0" fontId="12" fillId="29" borderId="11" xfId="0" applyFont="1" applyFill="1" applyBorder="1" applyAlignment="1">
      <alignment horizontal="center" vertical="center" wrapText="1"/>
    </xf>
    <xf numFmtId="0" fontId="12" fillId="31" borderId="12" xfId="0" applyFont="1" applyFill="1" applyBorder="1" applyAlignment="1">
      <alignment horizontal="center" vertical="center" wrapText="1"/>
    </xf>
    <xf numFmtId="0" fontId="12" fillId="31" borderId="10" xfId="0" applyFont="1" applyFill="1" applyBorder="1" applyAlignment="1">
      <alignment horizontal="center" vertical="center" wrapText="1"/>
    </xf>
    <xf numFmtId="0" fontId="12" fillId="31" borderId="11" xfId="0" applyFont="1" applyFill="1" applyBorder="1" applyAlignment="1">
      <alignment horizontal="center" vertical="center" wrapText="1"/>
    </xf>
    <xf numFmtId="0" fontId="12" fillId="30" borderId="12" xfId="12" quotePrefix="1" applyFont="1" applyFill="1" applyBorder="1" applyAlignment="1">
      <alignment horizontal="left" vertical="center" wrapText="1"/>
    </xf>
    <xf numFmtId="0" fontId="14" fillId="30" borderId="10" xfId="12" applyFont="1" applyFill="1" applyBorder="1" applyAlignment="1">
      <alignment horizontal="left"/>
    </xf>
    <xf numFmtId="0" fontId="14" fillId="30" borderId="11" xfId="12" applyFont="1" applyFill="1" applyBorder="1" applyAlignment="1">
      <alignment horizontal="left"/>
    </xf>
    <xf numFmtId="0" fontId="14" fillId="0" borderId="10" xfId="12" applyFont="1" applyBorder="1"/>
    <xf numFmtId="0" fontId="14" fillId="0" borderId="11" xfId="12" applyFont="1" applyBorder="1"/>
    <xf numFmtId="0" fontId="12" fillId="0" borderId="12" xfId="12" quotePrefix="1" applyFont="1" applyBorder="1" applyAlignment="1">
      <alignment horizontal="left" vertical="top" wrapText="1"/>
    </xf>
    <xf numFmtId="0" fontId="12" fillId="0" borderId="10" xfId="12" applyFont="1" applyBorder="1" applyAlignment="1">
      <alignment horizontal="left" vertical="top" wrapText="1"/>
    </xf>
    <xf numFmtId="0" fontId="12" fillId="0" borderId="11" xfId="12" applyFont="1" applyBorder="1" applyAlignment="1">
      <alignment horizontal="left" vertical="top" wrapText="1"/>
    </xf>
    <xf numFmtId="0" fontId="6" fillId="0" borderId="12" xfId="31" quotePrefix="1" applyFill="1" applyBorder="1" applyAlignment="1">
      <alignment horizontal="left" vertical="top" wrapText="1"/>
    </xf>
    <xf numFmtId="0" fontId="14" fillId="31" borderId="10" xfId="12" applyFont="1" applyFill="1" applyBorder="1" applyAlignment="1">
      <alignment horizontal="left" vertical="top"/>
    </xf>
    <xf numFmtId="0" fontId="14" fillId="31" borderId="11" xfId="12" applyFont="1" applyFill="1" applyBorder="1" applyAlignment="1">
      <alignment horizontal="left" vertical="top"/>
    </xf>
    <xf numFmtId="0" fontId="12" fillId="30" borderId="10" xfId="12" applyFont="1" applyFill="1" applyBorder="1" applyAlignment="1">
      <alignment horizontal="center" vertical="center" wrapText="1"/>
    </xf>
    <xf numFmtId="0" fontId="12" fillId="30" borderId="11" xfId="12" applyFont="1" applyFill="1" applyBorder="1" applyAlignment="1">
      <alignment horizontal="center" vertical="center" wrapText="1"/>
    </xf>
    <xf numFmtId="0" fontId="14" fillId="0" borderId="13" xfId="3" applyFont="1" applyBorder="1" applyAlignment="1">
      <alignment horizontal="center" vertical="center" wrapText="1"/>
    </xf>
    <xf numFmtId="0" fontId="0" fillId="0" borderId="13" xfId="0" applyBorder="1" applyAlignment="1">
      <alignment horizontal="center" vertical="center" wrapText="1"/>
    </xf>
    <xf numFmtId="0" fontId="12" fillId="30" borderId="43" xfId="14" applyFont="1" applyFill="1" applyBorder="1" applyAlignment="1">
      <alignment horizontal="center" vertical="center" wrapText="1"/>
    </xf>
    <xf numFmtId="0" fontId="12" fillId="30" borderId="10" xfId="14" applyFont="1" applyFill="1" applyBorder="1" applyAlignment="1">
      <alignment horizontal="center" vertical="center" wrapText="1"/>
    </xf>
    <xf numFmtId="0" fontId="12" fillId="30" borderId="13" xfId="14" applyFont="1" applyFill="1" applyBorder="1" applyAlignment="1">
      <alignment horizontal="center" vertical="center" wrapText="1"/>
    </xf>
    <xf numFmtId="0" fontId="14" fillId="30" borderId="13" xfId="14" applyFont="1" applyFill="1" applyBorder="1" applyAlignment="1">
      <alignment horizontal="center" vertical="center"/>
    </xf>
    <xf numFmtId="0" fontId="12" fillId="30" borderId="12" xfId="14" applyFont="1" applyFill="1" applyBorder="1" applyAlignment="1">
      <alignment horizontal="center" vertical="center" wrapText="1"/>
    </xf>
    <xf numFmtId="0" fontId="14" fillId="30" borderId="10" xfId="14" applyFont="1" applyFill="1" applyBorder="1"/>
    <xf numFmtId="0" fontId="12" fillId="0" borderId="12" xfId="14" applyFont="1" applyBorder="1" applyAlignment="1">
      <alignment horizontal="left" vertical="top" wrapText="1"/>
    </xf>
    <xf numFmtId="0" fontId="14" fillId="0" borderId="10" xfId="14" applyFont="1" applyBorder="1" applyAlignment="1">
      <alignment horizontal="left" vertical="top"/>
    </xf>
    <xf numFmtId="0" fontId="14" fillId="0" borderId="11" xfId="14" applyFont="1" applyBorder="1" applyAlignment="1">
      <alignment horizontal="left" vertical="top"/>
    </xf>
    <xf numFmtId="0" fontId="14" fillId="30" borderId="10" xfId="14" applyFont="1" applyFill="1" applyBorder="1" applyAlignment="1">
      <alignment horizontal="center" vertical="center"/>
    </xf>
    <xf numFmtId="0" fontId="12" fillId="30" borderId="12" xfId="14" applyFont="1" applyFill="1" applyBorder="1" applyAlignment="1">
      <alignment horizontal="left" vertical="top" wrapText="1"/>
    </xf>
    <xf numFmtId="0" fontId="12" fillId="30" borderId="10" xfId="14" applyFont="1" applyFill="1" applyBorder="1" applyAlignment="1">
      <alignment horizontal="left" vertical="top" wrapText="1"/>
    </xf>
    <xf numFmtId="0" fontId="12" fillId="30" borderId="11" xfId="14" applyFont="1" applyFill="1" applyBorder="1" applyAlignment="1">
      <alignment horizontal="left" vertical="top" wrapText="1"/>
    </xf>
    <xf numFmtId="0" fontId="12" fillId="29" borderId="12" xfId="14" applyFont="1" applyFill="1" applyBorder="1" applyAlignment="1">
      <alignment horizontal="center" vertical="center" wrapText="1"/>
    </xf>
    <xf numFmtId="0" fontId="12" fillId="29" borderId="10" xfId="14" applyFont="1" applyFill="1" applyBorder="1" applyAlignment="1">
      <alignment horizontal="center" vertical="center" wrapText="1"/>
    </xf>
    <xf numFmtId="0" fontId="12" fillId="29" borderId="11" xfId="14" applyFont="1" applyFill="1" applyBorder="1" applyAlignment="1">
      <alignment horizontal="center" vertical="center" wrapText="1"/>
    </xf>
    <xf numFmtId="0" fontId="12" fillId="0" borderId="12" xfId="14" applyFont="1" applyBorder="1" applyAlignment="1">
      <alignment horizontal="center" vertical="center" wrapText="1"/>
    </xf>
    <xf numFmtId="0" fontId="12" fillId="0" borderId="10" xfId="14" applyFont="1" applyBorder="1" applyAlignment="1">
      <alignment horizontal="center" vertical="center" wrapText="1"/>
    </xf>
    <xf numFmtId="0" fontId="12" fillId="0" borderId="11" xfId="14" applyFont="1" applyBorder="1" applyAlignment="1">
      <alignment horizontal="center" vertical="center" wrapText="1"/>
    </xf>
    <xf numFmtId="0" fontId="12" fillId="0" borderId="10" xfId="14" applyFont="1" applyBorder="1" applyAlignment="1">
      <alignment horizontal="left" vertical="top" wrapText="1"/>
    </xf>
    <xf numFmtId="0" fontId="12" fillId="0" borderId="11" xfId="14" applyFont="1" applyBorder="1" applyAlignment="1">
      <alignment horizontal="left" vertical="top" wrapText="1"/>
    </xf>
    <xf numFmtId="0" fontId="12" fillId="30" borderId="12" xfId="29" applyFont="1" applyFill="1" applyBorder="1" applyAlignment="1">
      <alignment horizontal="left" vertical="top" wrapText="1"/>
    </xf>
    <xf numFmtId="0" fontId="12" fillId="30" borderId="10" xfId="29" applyFont="1" applyFill="1" applyBorder="1" applyAlignment="1">
      <alignment horizontal="left" vertical="top" wrapText="1"/>
    </xf>
    <xf numFmtId="0" fontId="12" fillId="30" borderId="11" xfId="29" applyFont="1" applyFill="1" applyBorder="1" applyAlignment="1">
      <alignment horizontal="left" vertical="top" wrapText="1"/>
    </xf>
    <xf numFmtId="0" fontId="12" fillId="0" borderId="43" xfId="14" applyFont="1" applyBorder="1" applyAlignment="1">
      <alignment horizontal="center" vertical="center" wrapText="1"/>
    </xf>
    <xf numFmtId="0" fontId="14" fillId="0" borderId="25" xfId="14" applyFont="1" applyBorder="1" applyAlignment="1">
      <alignment horizontal="center" vertical="center"/>
    </xf>
    <xf numFmtId="0" fontId="14" fillId="0" borderId="30" xfId="14" applyFont="1" applyBorder="1" applyAlignment="1">
      <alignment horizontal="center" vertical="center"/>
    </xf>
    <xf numFmtId="0" fontId="14" fillId="0" borderId="10" xfId="14" applyFont="1" applyBorder="1" applyAlignment="1">
      <alignment horizontal="center" vertical="center"/>
    </xf>
    <xf numFmtId="0" fontId="14" fillId="0" borderId="11" xfId="14" applyFont="1" applyBorder="1" applyAlignment="1">
      <alignment horizontal="center" vertical="center"/>
    </xf>
    <xf numFmtId="0" fontId="14" fillId="30" borderId="11" xfId="14" applyFont="1" applyFill="1" applyBorder="1" applyAlignment="1">
      <alignment horizontal="center" vertical="center"/>
    </xf>
    <xf numFmtId="0" fontId="12" fillId="30" borderId="11" xfId="14" applyFont="1" applyFill="1" applyBorder="1" applyAlignment="1">
      <alignment horizontal="center" vertical="center" wrapText="1"/>
    </xf>
    <xf numFmtId="0" fontId="12" fillId="30" borderId="15" xfId="14" applyFont="1" applyFill="1" applyBorder="1" applyAlignment="1">
      <alignment horizontal="center" vertical="center" wrapText="1"/>
    </xf>
    <xf numFmtId="0" fontId="17" fillId="0" borderId="12" xfId="6" applyFont="1" applyFill="1" applyBorder="1" applyAlignment="1">
      <alignment horizontal="left" vertical="center" wrapText="1"/>
    </xf>
    <xf numFmtId="0" fontId="14" fillId="0" borderId="10" xfId="14" applyFont="1" applyBorder="1" applyAlignment="1">
      <alignment horizontal="left" vertical="center"/>
    </xf>
    <xf numFmtId="0" fontId="14" fillId="0" borderId="11" xfId="14" applyFont="1" applyBorder="1" applyAlignment="1">
      <alignment horizontal="left" vertical="center"/>
    </xf>
    <xf numFmtId="0" fontId="17" fillId="0" borderId="12" xfId="6" quotePrefix="1" applyFont="1" applyFill="1" applyBorder="1" applyAlignment="1">
      <alignment horizontal="left" vertical="top" wrapText="1"/>
    </xf>
    <xf numFmtId="0" fontId="14" fillId="0" borderId="10" xfId="12" applyFont="1" applyBorder="1" applyAlignment="1">
      <alignment horizontal="left" vertical="top"/>
    </xf>
    <xf numFmtId="0" fontId="14" fillId="0" borderId="11" xfId="12" applyFont="1" applyBorder="1" applyAlignment="1">
      <alignment horizontal="left" vertical="top"/>
    </xf>
    <xf numFmtId="0" fontId="12" fillId="30" borderId="12" xfId="12" quotePrefix="1" applyFont="1" applyFill="1" applyBorder="1" applyAlignment="1">
      <alignment horizontal="center" vertical="center" wrapText="1"/>
    </xf>
    <xf numFmtId="0" fontId="14" fillId="30" borderId="10" xfId="12" applyFont="1" applyFill="1" applyBorder="1" applyAlignment="1">
      <alignment horizontal="center" vertical="center"/>
    </xf>
    <xf numFmtId="0" fontId="14" fillId="30" borderId="11" xfId="12" applyFont="1" applyFill="1" applyBorder="1" applyAlignment="1">
      <alignment horizontal="center" vertical="center"/>
    </xf>
    <xf numFmtId="0" fontId="12" fillId="0" borderId="43" xfId="12" applyFont="1" applyBorder="1" applyAlignment="1">
      <alignment horizontal="center" vertical="center" wrapText="1"/>
    </xf>
    <xf numFmtId="0" fontId="12" fillId="30" borderId="12" xfId="12" quotePrefix="1" applyFont="1" applyFill="1" applyBorder="1" applyAlignment="1">
      <alignment horizontal="left" vertical="top" wrapText="1"/>
    </xf>
    <xf numFmtId="0" fontId="12" fillId="30" borderId="10" xfId="12" quotePrefix="1" applyFont="1" applyFill="1" applyBorder="1" applyAlignment="1">
      <alignment horizontal="left" vertical="top" wrapText="1"/>
    </xf>
    <xf numFmtId="0" fontId="12" fillId="0" borderId="10" xfId="12" quotePrefix="1" applyFont="1" applyBorder="1" applyAlignment="1">
      <alignment horizontal="left" vertical="top" wrapText="1"/>
    </xf>
    <xf numFmtId="0" fontId="14" fillId="31" borderId="10" xfId="0" applyFont="1" applyFill="1" applyBorder="1"/>
    <xf numFmtId="0" fontId="14" fillId="31" borderId="11" xfId="0" applyFont="1" applyFill="1" applyBorder="1"/>
    <xf numFmtId="0" fontId="12" fillId="0" borderId="13" xfId="14" applyFont="1" applyBorder="1" applyAlignment="1">
      <alignment horizontal="center" vertical="center" wrapText="1"/>
    </xf>
    <xf numFmtId="0" fontId="14" fillId="0" borderId="13" xfId="14" applyFont="1" applyBorder="1" applyAlignment="1">
      <alignment horizontal="center" vertical="center"/>
    </xf>
    <xf numFmtId="0" fontId="14" fillId="29" borderId="10" xfId="14" applyFont="1" applyFill="1" applyBorder="1" applyAlignment="1">
      <alignment horizontal="center" vertical="center"/>
    </xf>
    <xf numFmtId="0" fontId="14" fillId="29" borderId="45" xfId="14" applyFont="1" applyFill="1" applyBorder="1" applyAlignment="1">
      <alignment horizontal="center" vertical="center"/>
    </xf>
    <xf numFmtId="0" fontId="12" fillId="29" borderId="45" xfId="14" applyFont="1" applyFill="1" applyBorder="1" applyAlignment="1">
      <alignment horizontal="center" vertical="center" wrapText="1"/>
    </xf>
    <xf numFmtId="0" fontId="12" fillId="0" borderId="45" xfId="14" applyFont="1" applyBorder="1" applyAlignment="1">
      <alignment horizontal="center" vertical="center" wrapText="1"/>
    </xf>
    <xf numFmtId="0" fontId="12" fillId="0" borderId="12" xfId="14" applyFont="1" applyBorder="1" applyAlignment="1">
      <alignment horizontal="left" vertical="center" wrapText="1"/>
    </xf>
    <xf numFmtId="0" fontId="12" fillId="0" borderId="10" xfId="14" applyFont="1" applyBorder="1" applyAlignment="1">
      <alignment horizontal="left" vertical="center" wrapText="1"/>
    </xf>
    <xf numFmtId="0" fontId="12" fillId="0" borderId="45" xfId="14" applyFont="1" applyBorder="1" applyAlignment="1">
      <alignment horizontal="left" vertical="center" wrapText="1"/>
    </xf>
    <xf numFmtId="0" fontId="6" fillId="31" borderId="12" xfId="2" applyFill="1" applyBorder="1" applyAlignment="1">
      <alignment horizontal="left" vertical="center" wrapText="1"/>
    </xf>
    <xf numFmtId="0" fontId="12" fillId="31" borderId="10" xfId="14" applyFont="1" applyFill="1" applyBorder="1" applyAlignment="1">
      <alignment horizontal="left" vertical="center" wrapText="1"/>
    </xf>
    <xf numFmtId="0" fontId="12" fillId="31" borderId="45" xfId="14" applyFont="1" applyFill="1" applyBorder="1" applyAlignment="1">
      <alignment horizontal="left" vertical="center" wrapText="1"/>
    </xf>
    <xf numFmtId="0" fontId="12" fillId="30" borderId="45" xfId="14" applyFont="1" applyFill="1" applyBorder="1" applyAlignment="1">
      <alignment horizontal="center" vertical="center" wrapText="1"/>
    </xf>
    <xf numFmtId="0" fontId="12" fillId="30" borderId="43" xfId="14" applyFont="1" applyFill="1" applyBorder="1" applyAlignment="1">
      <alignment horizontal="left" vertical="center" wrapText="1"/>
    </xf>
    <xf numFmtId="0" fontId="12" fillId="30" borderId="10" xfId="14" applyFont="1" applyFill="1" applyBorder="1" applyAlignment="1">
      <alignment horizontal="left" vertical="center" wrapText="1"/>
    </xf>
    <xf numFmtId="0" fontId="12" fillId="30" borderId="45" xfId="14" applyFont="1" applyFill="1" applyBorder="1" applyAlignment="1">
      <alignment horizontal="left" vertical="center" wrapText="1"/>
    </xf>
    <xf numFmtId="0" fontId="12" fillId="0" borderId="45" xfId="14" applyFont="1" applyBorder="1" applyAlignment="1">
      <alignment horizontal="left" vertical="top" wrapText="1"/>
    </xf>
    <xf numFmtId="0" fontId="12" fillId="30" borderId="10" xfId="0" applyFont="1" applyFill="1" applyBorder="1" applyAlignment="1">
      <alignment horizontal="center" vertical="center" wrapText="1"/>
    </xf>
    <xf numFmtId="0" fontId="12" fillId="30" borderId="11" xfId="0" applyFont="1" applyFill="1" applyBorder="1" applyAlignment="1">
      <alignment horizontal="center" vertical="center" wrapText="1"/>
    </xf>
    <xf numFmtId="0" fontId="12" fillId="29" borderId="43" xfId="14" applyFont="1" applyFill="1" applyBorder="1" applyAlignment="1">
      <alignment horizontal="center" vertical="center" wrapText="1"/>
    </xf>
    <xf numFmtId="0" fontId="12" fillId="30" borderId="43" xfId="14" applyFont="1" applyFill="1" applyBorder="1" applyAlignment="1">
      <alignment horizontal="left" vertical="top" wrapText="1"/>
    </xf>
    <xf numFmtId="0" fontId="12" fillId="30" borderId="45" xfId="14" applyFont="1" applyFill="1" applyBorder="1" applyAlignment="1">
      <alignment horizontal="left" vertical="top" wrapText="1"/>
    </xf>
    <xf numFmtId="0" fontId="12" fillId="30" borderId="10" xfId="12" applyFont="1" applyFill="1" applyBorder="1" applyAlignment="1">
      <alignment horizontal="center" vertical="top" wrapText="1"/>
    </xf>
    <xf numFmtId="0" fontId="6" fillId="0" borderId="10" xfId="2" applyFill="1" applyBorder="1" applyAlignment="1">
      <alignment horizontal="left" vertical="top" wrapText="1"/>
    </xf>
    <xf numFmtId="0" fontId="12" fillId="30" borderId="12" xfId="14" applyFont="1" applyFill="1" applyBorder="1" applyAlignment="1">
      <alignment horizontal="left" vertical="center" wrapText="1"/>
    </xf>
    <xf numFmtId="0" fontId="12" fillId="0" borderId="12" xfId="12" applyFont="1" applyBorder="1" applyAlignment="1">
      <alignment horizontal="center" vertical="top" wrapText="1"/>
    </xf>
    <xf numFmtId="0" fontId="6" fillId="0" borderId="12" xfId="2" quotePrefix="1" applyFill="1" applyBorder="1" applyAlignment="1">
      <alignment horizontal="left" vertical="top" wrapText="1"/>
    </xf>
    <xf numFmtId="0" fontId="14" fillId="0" borderId="10" xfId="14" applyFont="1" applyBorder="1" applyAlignment="1">
      <alignment horizontal="left" vertical="top" wrapText="1"/>
    </xf>
    <xf numFmtId="0" fontId="14" fillId="0" borderId="11" xfId="14" applyFont="1" applyBorder="1" applyAlignment="1">
      <alignment horizontal="left" vertical="top" wrapText="1"/>
    </xf>
    <xf numFmtId="0" fontId="12" fillId="0" borderId="10" xfId="14" applyFont="1" applyBorder="1" applyAlignment="1">
      <alignment horizontal="center" vertical="top" wrapText="1"/>
    </xf>
    <xf numFmtId="0" fontId="17" fillId="0" borderId="13" xfId="6" applyFont="1" applyFill="1" applyBorder="1" applyAlignment="1">
      <alignment horizontal="left" vertical="center" wrapText="1"/>
    </xf>
    <xf numFmtId="0" fontId="14" fillId="0" borderId="13" xfId="14" applyFont="1" applyBorder="1" applyAlignment="1">
      <alignment horizontal="left" vertical="center"/>
    </xf>
    <xf numFmtId="0" fontId="12" fillId="31" borderId="28" xfId="12" applyFont="1" applyFill="1" applyBorder="1" applyAlignment="1">
      <alignment horizontal="center" vertical="center" wrapText="1"/>
    </xf>
    <xf numFmtId="1" fontId="12" fillId="30" borderId="10" xfId="12" applyNumberFormat="1" applyFont="1" applyFill="1" applyBorder="1" applyAlignment="1">
      <alignment horizontal="center" vertical="center" wrapText="1"/>
    </xf>
    <xf numFmtId="0" fontId="14" fillId="0" borderId="10" xfId="14" applyFont="1" applyBorder="1"/>
    <xf numFmtId="0" fontId="14" fillId="0" borderId="11" xfId="14" applyFont="1" applyBorder="1"/>
    <xf numFmtId="0" fontId="14" fillId="29" borderId="11" xfId="14" applyFont="1" applyFill="1" applyBorder="1" applyAlignment="1">
      <alignment horizontal="center" vertical="center"/>
    </xf>
    <xf numFmtId="0" fontId="14" fillId="0" borderId="10" xfId="14" applyFont="1" applyBorder="1" applyAlignment="1">
      <alignment horizontal="center" vertical="top"/>
    </xf>
    <xf numFmtId="0" fontId="14" fillId="0" borderId="11" xfId="14" applyFont="1" applyBorder="1" applyAlignment="1">
      <alignment horizontal="center" vertical="top"/>
    </xf>
    <xf numFmtId="0" fontId="12" fillId="0" borderId="9" xfId="14" applyFont="1" applyBorder="1" applyAlignment="1">
      <alignment horizontal="center" vertical="center" wrapText="1"/>
    </xf>
    <xf numFmtId="3" fontId="12" fillId="0" borderId="10" xfId="14" applyNumberFormat="1" applyFont="1" applyBorder="1" applyAlignment="1">
      <alignment horizontal="center" vertical="center" wrapText="1"/>
    </xf>
    <xf numFmtId="0" fontId="12" fillId="0" borderId="13" xfId="14" applyFont="1" applyBorder="1" applyAlignment="1">
      <alignment horizontal="left" vertical="top" wrapText="1"/>
    </xf>
    <xf numFmtId="0" fontId="14" fillId="0" borderId="13" xfId="14" applyFont="1" applyBorder="1" applyAlignment="1">
      <alignment horizontal="left" vertical="top"/>
    </xf>
    <xf numFmtId="0" fontId="12" fillId="29" borderId="50" xfId="14" applyFont="1" applyFill="1" applyBorder="1" applyAlignment="1">
      <alignment horizontal="center" vertical="center" wrapText="1"/>
    </xf>
    <xf numFmtId="0" fontId="12" fillId="29" borderId="35" xfId="14" applyFont="1" applyFill="1" applyBorder="1" applyAlignment="1">
      <alignment horizontal="center" vertical="center" wrapText="1"/>
    </xf>
    <xf numFmtId="0" fontId="12" fillId="29" borderId="37" xfId="14" applyFont="1" applyFill="1" applyBorder="1" applyAlignment="1">
      <alignment horizontal="center" vertical="center" wrapText="1"/>
    </xf>
    <xf numFmtId="0" fontId="12" fillId="0" borderId="7" xfId="14" applyFont="1" applyBorder="1" applyAlignment="1">
      <alignment horizontal="center" vertical="center" wrapText="1"/>
    </xf>
    <xf numFmtId="0" fontId="12" fillId="0" borderId="27" xfId="14" applyFont="1" applyBorder="1" applyAlignment="1">
      <alignment horizontal="center" vertical="center" wrapText="1"/>
    </xf>
    <xf numFmtId="0" fontId="12" fillId="33" borderId="10" xfId="14" applyFont="1" applyFill="1" applyBorder="1" applyAlignment="1">
      <alignment horizontal="center" vertical="center" wrapText="1"/>
    </xf>
    <xf numFmtId="0" fontId="12" fillId="33" borderId="11" xfId="14" applyFont="1" applyFill="1" applyBorder="1" applyAlignment="1">
      <alignment horizontal="center" vertical="center" wrapText="1"/>
    </xf>
    <xf numFmtId="0" fontId="14" fillId="0" borderId="10" xfId="14" applyFont="1" applyBorder="1" applyAlignment="1">
      <alignment horizontal="left" vertical="center" wrapText="1"/>
    </xf>
    <xf numFmtId="0" fontId="14" fillId="0" borderId="11" xfId="14" applyFont="1" applyBorder="1" applyAlignment="1">
      <alignment horizontal="left" vertical="center" wrapText="1"/>
    </xf>
    <xf numFmtId="0" fontId="6" fillId="0" borderId="13" xfId="31" applyFill="1" applyBorder="1" applyAlignment="1">
      <alignment horizontal="center" vertical="center" wrapText="1"/>
    </xf>
    <xf numFmtId="0" fontId="0" fillId="36" borderId="13" xfId="0" applyFill="1" applyBorder="1" applyAlignment="1">
      <alignment horizontal="center" vertical="center"/>
    </xf>
    <xf numFmtId="0" fontId="0" fillId="36" borderId="7" xfId="0" applyFill="1" applyBorder="1" applyAlignment="1">
      <alignment horizontal="center" vertical="center"/>
    </xf>
    <xf numFmtId="0" fontId="0" fillId="36" borderId="27" xfId="0" applyFill="1" applyBorder="1" applyAlignment="1">
      <alignment horizontal="center" vertical="center"/>
    </xf>
    <xf numFmtId="0" fontId="0" fillId="36" borderId="9" xfId="0" applyFill="1" applyBorder="1" applyAlignment="1">
      <alignment horizontal="center" vertical="center"/>
    </xf>
    <xf numFmtId="0" fontId="0" fillId="32" borderId="13" xfId="0" applyFill="1" applyBorder="1" applyAlignment="1">
      <alignment horizontal="center" vertical="center" wrapText="1"/>
    </xf>
    <xf numFmtId="0" fontId="12" fillId="29" borderId="13" xfId="14" applyFont="1" applyFill="1" applyBorder="1" applyAlignment="1">
      <alignment horizontal="center" vertical="center" wrapText="1"/>
    </xf>
    <xf numFmtId="0" fontId="14" fillId="29" borderId="13" xfId="14" applyFont="1" applyFill="1" applyBorder="1" applyAlignment="1">
      <alignment horizontal="center" vertical="center"/>
    </xf>
    <xf numFmtId="0" fontId="12" fillId="29" borderId="7" xfId="14" applyFont="1" applyFill="1" applyBorder="1" applyAlignment="1">
      <alignment horizontal="center" vertical="center" wrapText="1"/>
    </xf>
    <xf numFmtId="0" fontId="12" fillId="29" borderId="27" xfId="14" applyFont="1" applyFill="1" applyBorder="1" applyAlignment="1">
      <alignment horizontal="center" vertical="center" wrapText="1"/>
    </xf>
    <xf numFmtId="0" fontId="12" fillId="29" borderId="9" xfId="14" applyFont="1" applyFill="1" applyBorder="1" applyAlignment="1">
      <alignment horizontal="center" vertical="center" wrapText="1"/>
    </xf>
    <xf numFmtId="0" fontId="12" fillId="33" borderId="14" xfId="14" applyFont="1" applyFill="1" applyBorder="1" applyAlignment="1">
      <alignment horizontal="center" vertical="center" wrapText="1"/>
    </xf>
    <xf numFmtId="0" fontId="12" fillId="33" borderId="0" xfId="14" applyFont="1" applyFill="1" applyBorder="1" applyAlignment="1">
      <alignment horizontal="center" vertical="center" wrapText="1"/>
    </xf>
    <xf numFmtId="0" fontId="12" fillId="0" borderId="24" xfId="14" applyFont="1" applyBorder="1" applyAlignment="1">
      <alignment horizontal="center" vertical="center" wrapText="1"/>
    </xf>
    <xf numFmtId="0" fontId="12" fillId="0" borderId="28" xfId="14" applyFont="1" applyBorder="1" applyAlignment="1">
      <alignment horizontal="center" vertical="center" wrapText="1"/>
    </xf>
    <xf numFmtId="0" fontId="12" fillId="0" borderId="44" xfId="14" applyFont="1" applyBorder="1" applyAlignment="1">
      <alignment horizontal="center" vertical="center" wrapText="1"/>
    </xf>
    <xf numFmtId="0" fontId="12" fillId="30" borderId="42" xfId="14" applyFont="1" applyFill="1" applyBorder="1" applyAlignment="1">
      <alignment horizontal="left" vertical="center" wrapText="1"/>
    </xf>
    <xf numFmtId="0" fontId="12" fillId="30" borderId="28" xfId="14" applyFont="1" applyFill="1" applyBorder="1" applyAlignment="1">
      <alignment horizontal="left" vertical="center" wrapText="1"/>
    </xf>
    <xf numFmtId="0" fontId="12" fillId="30" borderId="44" xfId="14" applyFont="1" applyFill="1" applyBorder="1" applyAlignment="1">
      <alignment horizontal="left" vertical="center" wrapText="1"/>
    </xf>
    <xf numFmtId="0" fontId="12" fillId="0" borderId="12" xfId="14" applyFont="1" applyBorder="1" applyAlignment="1">
      <alignment horizontal="center" vertical="center"/>
    </xf>
    <xf numFmtId="0" fontId="12" fillId="0" borderId="10" xfId="14" applyFont="1" applyBorder="1" applyAlignment="1">
      <alignment horizontal="center" vertical="center"/>
    </xf>
    <xf numFmtId="0" fontId="12" fillId="0" borderId="11" xfId="14" applyFont="1" applyBorder="1" applyAlignment="1">
      <alignment horizontal="center" vertical="center"/>
    </xf>
    <xf numFmtId="0" fontId="12" fillId="0" borderId="12" xfId="12" quotePrefix="1" applyFont="1" applyBorder="1" applyAlignment="1">
      <alignment horizontal="left" vertical="center" wrapText="1"/>
    </xf>
    <xf numFmtId="0" fontId="14" fillId="0" borderId="10" xfId="12" applyFont="1" applyBorder="1" applyAlignment="1">
      <alignment horizontal="left" vertical="center"/>
    </xf>
    <xf numFmtId="0" fontId="14" fillId="0" borderId="11" xfId="12" applyFont="1" applyBorder="1" applyAlignment="1">
      <alignment horizontal="left" vertical="center"/>
    </xf>
    <xf numFmtId="0" fontId="12" fillId="30" borderId="12" xfId="29" applyFont="1" applyFill="1" applyBorder="1" applyAlignment="1">
      <alignment horizontal="center" vertical="center" wrapText="1"/>
    </xf>
    <xf numFmtId="0" fontId="12" fillId="30" borderId="10" xfId="29" applyFont="1" applyFill="1" applyBorder="1" applyAlignment="1">
      <alignment horizontal="center" vertical="center" wrapText="1"/>
    </xf>
    <xf numFmtId="0" fontId="12" fillId="30" borderId="11" xfId="29" applyFont="1" applyFill="1" applyBorder="1" applyAlignment="1">
      <alignment horizontal="center" vertical="center" wrapText="1"/>
    </xf>
    <xf numFmtId="0" fontId="12" fillId="0" borderId="15" xfId="14" applyFont="1" applyBorder="1" applyAlignment="1">
      <alignment horizontal="center" vertical="center" wrapText="1"/>
    </xf>
    <xf numFmtId="0" fontId="12" fillId="0" borderId="25" xfId="14" applyFont="1" applyBorder="1" applyAlignment="1">
      <alignment horizontal="center" vertical="center" wrapText="1"/>
    </xf>
    <xf numFmtId="0" fontId="12" fillId="0" borderId="13" xfId="14" applyFont="1" applyBorder="1" applyAlignment="1">
      <alignment horizontal="left" vertical="center" wrapText="1"/>
    </xf>
    <xf numFmtId="0" fontId="14" fillId="0" borderId="13" xfId="14" applyFont="1" applyBorder="1" applyAlignment="1">
      <alignment horizontal="left" vertical="center" wrapText="1"/>
    </xf>
    <xf numFmtId="0" fontId="14" fillId="0" borderId="13" xfId="14" applyFont="1" applyBorder="1" applyAlignment="1">
      <alignment horizontal="left" vertical="top" wrapText="1"/>
    </xf>
    <xf numFmtId="0" fontId="12" fillId="0" borderId="13" xfId="14" applyFont="1" applyBorder="1" applyAlignment="1">
      <alignment horizontal="center" vertical="top" wrapText="1"/>
    </xf>
    <xf numFmtId="0" fontId="14" fillId="0" borderId="13" xfId="14" applyFont="1" applyBorder="1" applyAlignment="1">
      <alignment horizontal="center" vertical="top"/>
    </xf>
    <xf numFmtId="3" fontId="12" fillId="0" borderId="13" xfId="14" applyNumberFormat="1" applyFont="1" applyBorder="1" applyAlignment="1">
      <alignment horizontal="center" vertical="center" wrapText="1"/>
    </xf>
    <xf numFmtId="0" fontId="12" fillId="0" borderId="1" xfId="14" applyFont="1" applyBorder="1" applyAlignment="1">
      <alignment horizontal="center" vertical="center" wrapText="1"/>
    </xf>
    <xf numFmtId="0" fontId="14" fillId="0" borderId="1" xfId="14" applyFont="1" applyBorder="1"/>
    <xf numFmtId="0" fontId="12" fillId="29" borderId="49" xfId="14" applyFont="1" applyFill="1" applyBorder="1" applyAlignment="1">
      <alignment horizontal="center" vertical="center" wrapText="1"/>
    </xf>
    <xf numFmtId="0" fontId="14" fillId="0" borderId="25" xfId="14" applyFont="1" applyBorder="1"/>
    <xf numFmtId="0" fontId="14" fillId="0" borderId="30" xfId="14" applyFont="1" applyBorder="1"/>
    <xf numFmtId="0" fontId="12" fillId="0" borderId="11" xfId="14" applyFont="1" applyBorder="1" applyAlignment="1">
      <alignment horizontal="left" vertical="center" wrapText="1"/>
    </xf>
    <xf numFmtId="0" fontId="17" fillId="0" borderId="7" xfId="6" applyFont="1" applyFill="1" applyBorder="1" applyAlignment="1">
      <alignment horizontal="left" vertical="top" wrapText="1"/>
    </xf>
    <xf numFmtId="0" fontId="17" fillId="0" borderId="27" xfId="6" applyFont="1" applyFill="1" applyBorder="1" applyAlignment="1">
      <alignment horizontal="left" vertical="top" wrapText="1"/>
    </xf>
    <xf numFmtId="0" fontId="17" fillId="0" borderId="9" xfId="6" applyFont="1" applyFill="1" applyBorder="1" applyAlignment="1">
      <alignment horizontal="left" vertical="top" wrapText="1"/>
    </xf>
    <xf numFmtId="0" fontId="12" fillId="29" borderId="13" xfId="29" applyFont="1" applyFill="1" applyBorder="1" applyAlignment="1">
      <alignment horizontal="center" vertical="center" wrapText="1"/>
    </xf>
    <xf numFmtId="0" fontId="14" fillId="29" borderId="13" xfId="29" applyFont="1" applyFill="1" applyBorder="1"/>
    <xf numFmtId="0" fontId="12" fillId="0" borderId="15" xfId="29" applyFont="1" applyBorder="1" applyAlignment="1">
      <alignment horizontal="center" vertical="center" wrapText="1"/>
    </xf>
    <xf numFmtId="0" fontId="12" fillId="0" borderId="25" xfId="29" applyFont="1" applyBorder="1" applyAlignment="1">
      <alignment horizontal="center" vertical="center" wrapText="1"/>
    </xf>
    <xf numFmtId="0" fontId="12" fillId="0" borderId="30" xfId="29" applyFont="1" applyBorder="1" applyAlignment="1">
      <alignment horizontal="center" vertical="center" wrapText="1"/>
    </xf>
    <xf numFmtId="0" fontId="12" fillId="0" borderId="12" xfId="29" applyFont="1" applyBorder="1" applyAlignment="1">
      <alignment horizontal="center" vertical="center" wrapText="1"/>
    </xf>
    <xf numFmtId="0" fontId="14" fillId="0" borderId="10" xfId="29" applyFont="1" applyBorder="1"/>
    <xf numFmtId="0" fontId="14" fillId="0" borderId="11" xfId="29" applyFont="1" applyBorder="1"/>
    <xf numFmtId="0" fontId="12" fillId="0" borderId="10" xfId="29" applyFont="1" applyBorder="1" applyAlignment="1">
      <alignment horizontal="center" vertical="center" wrapText="1"/>
    </xf>
    <xf numFmtId="0" fontId="12" fillId="0" borderId="11" xfId="29" applyFont="1" applyBorder="1" applyAlignment="1">
      <alignment horizontal="center" vertical="center" wrapText="1"/>
    </xf>
    <xf numFmtId="0" fontId="12" fillId="30" borderId="28" xfId="14" applyFont="1" applyFill="1" applyBorder="1" applyAlignment="1">
      <alignment horizontal="center" vertical="center" wrapText="1"/>
    </xf>
    <xf numFmtId="0" fontId="12" fillId="30" borderId="32" xfId="14" applyFont="1" applyFill="1" applyBorder="1" applyAlignment="1">
      <alignment horizontal="center" vertical="center" wrapText="1"/>
    </xf>
    <xf numFmtId="0" fontId="14" fillId="30" borderId="11" xfId="14" applyFont="1" applyFill="1" applyBorder="1"/>
    <xf numFmtId="0" fontId="12" fillId="29" borderId="7" xfId="29" applyFont="1" applyFill="1" applyBorder="1" applyAlignment="1">
      <alignment horizontal="center" vertical="center" wrapText="1"/>
    </xf>
    <xf numFmtId="0" fontId="12" fillId="29" borderId="27" xfId="29" applyFont="1" applyFill="1" applyBorder="1" applyAlignment="1">
      <alignment horizontal="center" vertical="center" wrapText="1"/>
    </xf>
    <xf numFmtId="0" fontId="12" fillId="29" borderId="9" xfId="29" applyFont="1" applyFill="1" applyBorder="1" applyAlignment="1">
      <alignment horizontal="center" vertical="center" wrapText="1"/>
    </xf>
    <xf numFmtId="0" fontId="12" fillId="0" borderId="12" xfId="29" applyFont="1" applyBorder="1" applyAlignment="1">
      <alignment horizontal="left" vertical="top" wrapText="1"/>
    </xf>
    <xf numFmtId="0" fontId="12" fillId="0" borderId="10" xfId="29" applyFont="1" applyBorder="1" applyAlignment="1">
      <alignment horizontal="left" vertical="top" wrapText="1"/>
    </xf>
    <xf numFmtId="0" fontId="12" fillId="0" borderId="11" xfId="29" applyFont="1" applyBorder="1" applyAlignment="1">
      <alignment horizontal="left" vertical="top" wrapText="1"/>
    </xf>
    <xf numFmtId="0" fontId="17" fillId="0" borderId="12" xfId="6" applyFont="1" applyFill="1" applyBorder="1" applyAlignment="1">
      <alignment horizontal="left" vertical="top" wrapText="1"/>
    </xf>
    <xf numFmtId="0" fontId="12" fillId="30" borderId="12" xfId="29" applyFont="1" applyFill="1" applyBorder="1" applyAlignment="1">
      <alignment horizontal="center" vertical="top" wrapText="1"/>
    </xf>
    <xf numFmtId="1" fontId="12" fillId="30" borderId="12" xfId="29" applyNumberFormat="1" applyFont="1" applyFill="1" applyBorder="1" applyAlignment="1">
      <alignment horizontal="center" vertical="center" wrapText="1"/>
    </xf>
    <xf numFmtId="0" fontId="12" fillId="29" borderId="39" xfId="29" applyFont="1" applyFill="1" applyBorder="1" applyAlignment="1">
      <alignment horizontal="center" vertical="center" wrapText="1"/>
    </xf>
    <xf numFmtId="0" fontId="12" fillId="0" borderId="12" xfId="29" applyFont="1" applyBorder="1" applyAlignment="1">
      <alignment horizontal="left" vertical="center" wrapText="1"/>
    </xf>
    <xf numFmtId="0" fontId="12" fillId="0" borderId="10" xfId="29" applyFont="1" applyBorder="1" applyAlignment="1">
      <alignment horizontal="left" vertical="center" wrapText="1"/>
    </xf>
    <xf numFmtId="0" fontId="12" fillId="0" borderId="11" xfId="29" applyFont="1" applyBorder="1" applyAlignment="1">
      <alignment horizontal="left" vertical="center" wrapText="1"/>
    </xf>
    <xf numFmtId="0" fontId="12" fillId="30" borderId="12" xfId="14" applyFont="1" applyFill="1" applyBorder="1" applyAlignment="1">
      <alignment horizontal="center" vertical="top" wrapText="1"/>
    </xf>
    <xf numFmtId="0" fontId="12" fillId="30" borderId="10" xfId="14" applyFont="1" applyFill="1" applyBorder="1" applyAlignment="1">
      <alignment horizontal="center" vertical="top" wrapText="1"/>
    </xf>
    <xf numFmtId="0" fontId="12" fillId="30" borderId="11" xfId="14" applyFont="1" applyFill="1" applyBorder="1" applyAlignment="1">
      <alignment horizontal="center" vertical="top" wrapText="1"/>
    </xf>
    <xf numFmtId="0" fontId="12" fillId="30" borderId="7" xfId="14" applyFont="1" applyFill="1" applyBorder="1" applyAlignment="1">
      <alignment horizontal="center" vertical="center" wrapText="1"/>
    </xf>
    <xf numFmtId="0" fontId="12" fillId="30" borderId="27" xfId="14" applyFont="1" applyFill="1" applyBorder="1" applyAlignment="1">
      <alignment horizontal="center" vertical="center" wrapText="1"/>
    </xf>
    <xf numFmtId="0" fontId="12" fillId="30" borderId="9" xfId="14" applyFont="1" applyFill="1" applyBorder="1" applyAlignment="1">
      <alignment horizontal="center" vertical="center" wrapText="1"/>
    </xf>
    <xf numFmtId="0" fontId="0" fillId="0" borderId="13" xfId="0" applyFill="1" applyBorder="1" applyAlignment="1">
      <alignment horizontal="center" vertical="center" wrapText="1"/>
    </xf>
    <xf numFmtId="0" fontId="14" fillId="0" borderId="13" xfId="14" applyFont="1" applyBorder="1"/>
    <xf numFmtId="0" fontId="12" fillId="0" borderId="33" xfId="14" applyFont="1" applyBorder="1" applyAlignment="1">
      <alignment horizontal="center" vertical="center" wrapText="1"/>
    </xf>
    <xf numFmtId="0" fontId="12" fillId="0" borderId="35" xfId="14" applyFont="1" applyBorder="1" applyAlignment="1">
      <alignment horizontal="center" vertical="center" wrapText="1"/>
    </xf>
    <xf numFmtId="0" fontId="12" fillId="0" borderId="37" xfId="14" applyFont="1" applyBorder="1" applyAlignment="1">
      <alignment horizontal="center" vertical="center" wrapText="1"/>
    </xf>
    <xf numFmtId="0" fontId="12" fillId="0" borderId="43" xfId="14" applyFont="1" applyBorder="1" applyAlignment="1">
      <alignment horizontal="left" vertical="center" wrapText="1"/>
    </xf>
    <xf numFmtId="0" fontId="14" fillId="30" borderId="12" xfId="14" applyFont="1" applyFill="1" applyBorder="1" applyAlignment="1">
      <alignment horizontal="center" vertical="center"/>
    </xf>
    <xf numFmtId="0" fontId="12" fillId="30" borderId="24" xfId="14" applyFont="1" applyFill="1" applyBorder="1" applyAlignment="1">
      <alignment horizontal="center" vertical="center" wrapText="1"/>
    </xf>
    <xf numFmtId="0" fontId="18" fillId="0" borderId="13" xfId="6" applyFill="1" applyBorder="1" applyAlignment="1">
      <alignment horizontal="left" vertical="top" wrapText="1"/>
    </xf>
    <xf numFmtId="0" fontId="12" fillId="0" borderId="13" xfId="0" applyFont="1" applyBorder="1" applyAlignment="1">
      <alignment horizontal="left" vertical="top" wrapText="1"/>
    </xf>
    <xf numFmtId="0" fontId="12" fillId="0" borderId="14" xfId="0" applyFont="1" applyBorder="1" applyAlignment="1">
      <alignment horizontal="center" vertical="center" wrapText="1"/>
    </xf>
    <xf numFmtId="0" fontId="14" fillId="0" borderId="0" xfId="0" applyFont="1"/>
    <xf numFmtId="0" fontId="14" fillId="0" borderId="29" xfId="0" applyFont="1" applyBorder="1"/>
    <xf numFmtId="0" fontId="14" fillId="0" borderId="13" xfId="3" applyFont="1" applyBorder="1" applyAlignment="1">
      <alignment horizontal="center" vertical="top" wrapText="1"/>
    </xf>
    <xf numFmtId="0" fontId="12" fillId="0" borderId="13" xfId="0" applyFont="1" applyBorder="1" applyAlignment="1">
      <alignment horizontal="center" vertical="center" wrapText="1"/>
    </xf>
    <xf numFmtId="0" fontId="14" fillId="0" borderId="13" xfId="0" applyFont="1" applyBorder="1" applyAlignment="1">
      <alignment horizontal="center" vertical="center"/>
    </xf>
    <xf numFmtId="0" fontId="12" fillId="0" borderId="34" xfId="0" applyFont="1" applyBorder="1" applyAlignment="1">
      <alignment horizontal="center" vertical="top" wrapText="1"/>
    </xf>
    <xf numFmtId="0" fontId="12" fillId="0" borderId="36" xfId="0" applyFont="1" applyBorder="1" applyAlignment="1">
      <alignment horizontal="center" vertical="top" wrapText="1"/>
    </xf>
    <xf numFmtId="0" fontId="12" fillId="0" borderId="38" xfId="0" applyFont="1" applyBorder="1" applyAlignment="1">
      <alignment horizontal="center" vertical="top" wrapText="1"/>
    </xf>
    <xf numFmtId="0" fontId="12" fillId="0" borderId="33"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27" xfId="0" applyFont="1" applyBorder="1" applyAlignment="1">
      <alignment horizontal="center" vertical="center" wrapText="1"/>
    </xf>
    <xf numFmtId="0" fontId="12" fillId="0" borderId="9" xfId="0" applyFont="1" applyBorder="1" applyAlignment="1">
      <alignment horizontal="center" vertical="center" wrapText="1"/>
    </xf>
    <xf numFmtId="0" fontId="14" fillId="0" borderId="13" xfId="3" applyFont="1" applyBorder="1" applyAlignment="1">
      <alignment horizontal="left" vertical="top" wrapText="1"/>
    </xf>
    <xf numFmtId="0" fontId="14" fillId="0" borderId="13" xfId="0" applyFont="1" applyBorder="1"/>
    <xf numFmtId="0" fontId="14" fillId="30" borderId="10" xfId="0" applyFont="1" applyFill="1" applyBorder="1"/>
    <xf numFmtId="0" fontId="14" fillId="30" borderId="11" xfId="0" applyFont="1" applyFill="1" applyBorder="1"/>
    <xf numFmtId="0" fontId="12" fillId="30" borderId="13" xfId="0" applyFont="1" applyFill="1" applyBorder="1" applyAlignment="1">
      <alignment horizontal="center" vertical="center" wrapText="1"/>
    </xf>
    <xf numFmtId="0" fontId="14" fillId="30" borderId="13" xfId="0" applyFont="1" applyFill="1" applyBorder="1"/>
    <xf numFmtId="1" fontId="12" fillId="0" borderId="1" xfId="0" applyNumberFormat="1" applyFont="1" applyBorder="1" applyAlignment="1">
      <alignment horizontal="center" vertical="center" wrapText="1"/>
    </xf>
    <xf numFmtId="0" fontId="12" fillId="30" borderId="24" xfId="0" applyFont="1" applyFill="1" applyBorder="1" applyAlignment="1">
      <alignment horizontal="center" vertical="center" wrapText="1"/>
    </xf>
    <xf numFmtId="0" fontId="12" fillId="30" borderId="28" xfId="0" applyFont="1" applyFill="1" applyBorder="1" applyAlignment="1">
      <alignment horizontal="center" vertical="center" wrapText="1"/>
    </xf>
    <xf numFmtId="0" fontId="12" fillId="30" borderId="32" xfId="0" applyFont="1" applyFill="1" applyBorder="1" applyAlignment="1">
      <alignment horizontal="center" vertical="center" wrapText="1"/>
    </xf>
    <xf numFmtId="0" fontId="12" fillId="0" borderId="40"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1" xfId="0" applyFont="1" applyBorder="1" applyAlignment="1">
      <alignment horizontal="center" vertical="center" wrapText="1"/>
    </xf>
    <xf numFmtId="1" fontId="12" fillId="0" borderId="13" xfId="0" applyNumberFormat="1" applyFont="1" applyBorder="1" applyAlignment="1">
      <alignment horizontal="center" vertical="center" wrapText="1"/>
    </xf>
    <xf numFmtId="1" fontId="12" fillId="0" borderId="7" xfId="0" applyNumberFormat="1" applyFont="1" applyBorder="1" applyAlignment="1">
      <alignment horizontal="center" vertical="center" wrapText="1"/>
    </xf>
    <xf numFmtId="1" fontId="12" fillId="0" borderId="27" xfId="0" applyNumberFormat="1" applyFont="1" applyBorder="1" applyAlignment="1">
      <alignment horizontal="center" vertical="center" wrapText="1"/>
    </xf>
    <xf numFmtId="1" fontId="12" fillId="0" borderId="9" xfId="0" applyNumberFormat="1" applyFont="1" applyBorder="1" applyAlignment="1">
      <alignment horizontal="center" vertical="center" wrapText="1"/>
    </xf>
    <xf numFmtId="1" fontId="14" fillId="0" borderId="13" xfId="3" applyNumberFormat="1" applyFont="1" applyBorder="1" applyAlignment="1">
      <alignment horizontal="center" vertical="center" wrapText="1"/>
    </xf>
    <xf numFmtId="0" fontId="14" fillId="0" borderId="13" xfId="9" applyFont="1" applyBorder="1" applyAlignment="1">
      <alignment horizontal="center" vertical="center" wrapText="1"/>
    </xf>
    <xf numFmtId="0" fontId="17" fillId="0" borderId="13" xfId="6" applyFont="1" applyFill="1" applyBorder="1" applyAlignment="1">
      <alignment horizontal="left" vertical="top" wrapText="1"/>
    </xf>
    <xf numFmtId="0" fontId="12" fillId="0" borderId="13" xfId="5" applyFont="1" applyBorder="1" applyAlignment="1">
      <alignment horizontal="center" vertical="center" wrapText="1" shrinkToFit="1"/>
    </xf>
    <xf numFmtId="0" fontId="14" fillId="0" borderId="13" xfId="9" applyFont="1" applyBorder="1" applyAlignment="1">
      <alignment horizontal="left" vertical="top" wrapText="1"/>
    </xf>
    <xf numFmtId="0" fontId="12" fillId="0" borderId="13" xfId="5" applyFont="1" applyBorder="1" applyAlignment="1">
      <alignment horizontal="left" vertical="top" wrapText="1" shrinkToFit="1"/>
    </xf>
    <xf numFmtId="0" fontId="14" fillId="0" borderId="13" xfId="5" applyFont="1" applyBorder="1" applyAlignment="1">
      <alignment horizontal="center" vertical="top" wrapText="1" shrinkToFit="1"/>
    </xf>
    <xf numFmtId="0" fontId="14" fillId="0" borderId="13" xfId="5" applyFont="1" applyBorder="1" applyAlignment="1">
      <alignment horizontal="center" vertical="center" wrapText="1" shrinkToFit="1"/>
    </xf>
    <xf numFmtId="0" fontId="6" fillId="0" borderId="13" xfId="2" applyFill="1" applyBorder="1" applyAlignment="1">
      <alignment horizontal="left" vertical="top" wrapText="1" shrinkToFit="1"/>
    </xf>
    <xf numFmtId="0" fontId="17" fillId="0" borderId="13" xfId="2" applyFont="1" applyFill="1" applyBorder="1" applyAlignment="1">
      <alignment horizontal="left" vertical="top" wrapText="1" shrinkToFit="1"/>
    </xf>
    <xf numFmtId="0" fontId="12" fillId="0" borderId="13" xfId="5" applyFont="1" applyBorder="1" applyAlignment="1">
      <alignment horizontal="center" vertical="top" wrapText="1" shrinkToFit="1"/>
    </xf>
    <xf numFmtId="0" fontId="12" fillId="30" borderId="16" xfId="0" applyFont="1" applyFill="1" applyBorder="1" applyAlignment="1">
      <alignment horizontal="center" vertical="center" wrapText="1"/>
    </xf>
    <xf numFmtId="0" fontId="14" fillId="30" borderId="26" xfId="0" applyFont="1" applyFill="1" applyBorder="1"/>
    <xf numFmtId="0" fontId="14" fillId="30" borderId="31" xfId="0" applyFont="1" applyFill="1" applyBorder="1"/>
    <xf numFmtId="1" fontId="14" fillId="0" borderId="13" xfId="0" applyNumberFormat="1" applyFont="1" applyBorder="1"/>
    <xf numFmtId="0" fontId="12" fillId="0" borderId="34"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8" xfId="0" applyFont="1" applyBorder="1" applyAlignment="1">
      <alignment horizontal="center" vertical="center" wrapText="1"/>
    </xf>
    <xf numFmtId="0" fontId="12" fillId="0" borderId="50" xfId="0" applyFont="1" applyBorder="1" applyAlignment="1">
      <alignment horizontal="center" vertical="center" wrapText="1"/>
    </xf>
    <xf numFmtId="0" fontId="12" fillId="0" borderId="51" xfId="0" applyFont="1" applyBorder="1" applyAlignment="1">
      <alignment horizontal="center" vertical="center" wrapText="1"/>
    </xf>
    <xf numFmtId="0" fontId="14" fillId="0" borderId="13" xfId="0" applyFont="1" applyBorder="1" applyAlignment="1">
      <alignment horizontal="left" vertical="top"/>
    </xf>
    <xf numFmtId="0" fontId="14" fillId="0" borderId="13" xfId="0" applyFont="1" applyBorder="1" applyAlignment="1">
      <alignment horizontal="left" vertical="top" wrapText="1"/>
    </xf>
    <xf numFmtId="0" fontId="12" fillId="0" borderId="13" xfId="0" applyFont="1" applyBorder="1" applyAlignment="1">
      <alignment horizontal="center" vertical="top" wrapText="1"/>
    </xf>
    <xf numFmtId="0" fontId="14" fillId="0" borderId="13" xfId="0" applyFont="1" applyBorder="1" applyAlignment="1">
      <alignment vertical="top"/>
    </xf>
    <xf numFmtId="0" fontId="14" fillId="30" borderId="13" xfId="0" applyFont="1" applyFill="1" applyBorder="1" applyAlignment="1">
      <alignment horizontal="center" vertical="center"/>
    </xf>
    <xf numFmtId="0" fontId="12" fillId="0" borderId="15" xfId="0" applyFont="1" applyBorder="1" applyAlignment="1">
      <alignment horizontal="center" vertical="top" wrapText="1"/>
    </xf>
    <xf numFmtId="0" fontId="14" fillId="0" borderId="25" xfId="0" applyFont="1" applyBorder="1" applyAlignment="1">
      <alignment vertical="top"/>
    </xf>
    <xf numFmtId="0" fontId="14" fillId="0" borderId="30" xfId="0" applyFont="1" applyBorder="1" applyAlignment="1">
      <alignment vertical="top"/>
    </xf>
    <xf numFmtId="1" fontId="12" fillId="0" borderId="5" xfId="0" applyNumberFormat="1" applyFont="1" applyBorder="1" applyAlignment="1">
      <alignment horizontal="center" vertical="center" wrapText="1"/>
    </xf>
    <xf numFmtId="1" fontId="12" fillId="0" borderId="6" xfId="0" applyNumberFormat="1" applyFont="1" applyBorder="1" applyAlignment="1">
      <alignment horizontal="center" vertical="center" wrapText="1"/>
    </xf>
    <xf numFmtId="1" fontId="12" fillId="0" borderId="8" xfId="0" applyNumberFormat="1" applyFont="1" applyBorder="1" applyAlignment="1">
      <alignment horizontal="center" vertical="center" wrapText="1"/>
    </xf>
    <xf numFmtId="0" fontId="17" fillId="0" borderId="27" xfId="8" applyFont="1" applyFill="1" applyBorder="1" applyAlignment="1">
      <alignment horizontal="left" vertical="top" wrapText="1"/>
    </xf>
    <xf numFmtId="0" fontId="17" fillId="0" borderId="9" xfId="8" applyFont="1" applyFill="1" applyBorder="1" applyAlignment="1">
      <alignment horizontal="left" vertical="top" wrapText="1"/>
    </xf>
    <xf numFmtId="0" fontId="12" fillId="0" borderId="39" xfId="0" applyFont="1" applyBorder="1" applyAlignment="1">
      <alignment horizontal="center" vertical="center" wrapText="1"/>
    </xf>
    <xf numFmtId="0" fontId="17" fillId="0" borderId="13" xfId="6" applyFont="1" applyFill="1" applyBorder="1" applyAlignment="1">
      <alignment horizontal="left" vertical="top" wrapText="1" shrinkToFit="1"/>
    </xf>
    <xf numFmtId="0" fontId="12" fillId="32" borderId="12" xfId="0" applyFont="1" applyFill="1" applyBorder="1" applyAlignment="1">
      <alignment horizontal="center" vertical="center" wrapText="1"/>
    </xf>
    <xf numFmtId="0" fontId="14" fillId="32" borderId="10" xfId="0" applyFont="1" applyFill="1" applyBorder="1"/>
    <xf numFmtId="0" fontId="14" fillId="32" borderId="11" xfId="0" applyFont="1" applyFill="1" applyBorder="1"/>
    <xf numFmtId="0" fontId="12" fillId="30" borderId="13" xfId="0" applyFont="1" applyFill="1" applyBorder="1" applyAlignment="1">
      <alignment horizontal="left" vertical="top" wrapText="1"/>
    </xf>
    <xf numFmtId="0" fontId="6" fillId="0" borderId="13" xfId="2" applyFill="1" applyBorder="1" applyAlignment="1">
      <alignment horizontal="left" vertical="top" wrapText="1"/>
    </xf>
    <xf numFmtId="0" fontId="12" fillId="31" borderId="45" xfId="0" applyFont="1" applyFill="1" applyBorder="1" applyAlignment="1">
      <alignment horizontal="center" vertical="center" wrapText="1"/>
    </xf>
    <xf numFmtId="0" fontId="12" fillId="30" borderId="43" xfId="0" applyFont="1" applyFill="1" applyBorder="1" applyAlignment="1">
      <alignment horizontal="center" vertical="center" wrapText="1"/>
    </xf>
    <xf numFmtId="0" fontId="12" fillId="30" borderId="45" xfId="0" applyFont="1" applyFill="1" applyBorder="1" applyAlignment="1">
      <alignment horizontal="center" vertical="center" wrapText="1"/>
    </xf>
    <xf numFmtId="0" fontId="12" fillId="30" borderId="43" xfId="0" applyFont="1" applyFill="1" applyBorder="1" applyAlignment="1">
      <alignment horizontal="left" vertical="top" wrapText="1"/>
    </xf>
    <xf numFmtId="0" fontId="12" fillId="30" borderId="10" xfId="0" applyFont="1" applyFill="1" applyBorder="1" applyAlignment="1">
      <alignment horizontal="left" vertical="top" wrapText="1"/>
    </xf>
    <xf numFmtId="0" fontId="12" fillId="30" borderId="45" xfId="0" applyFont="1" applyFill="1" applyBorder="1" applyAlignment="1">
      <alignment horizontal="left" vertical="top" wrapText="1"/>
    </xf>
    <xf numFmtId="0" fontId="12" fillId="30" borderId="48" xfId="14" applyFont="1" applyFill="1" applyBorder="1" applyAlignment="1">
      <alignment horizontal="center" vertical="center" wrapText="1"/>
    </xf>
    <xf numFmtId="0" fontId="12" fillId="30" borderId="26" xfId="14" applyFont="1" applyFill="1" applyBorder="1" applyAlignment="1">
      <alignment horizontal="center" vertical="center" wrapText="1"/>
    </xf>
    <xf numFmtId="0" fontId="12" fillId="30" borderId="47" xfId="14" applyFont="1" applyFill="1" applyBorder="1" applyAlignment="1">
      <alignment horizontal="center" vertical="center" wrapText="1"/>
    </xf>
  </cellXfs>
  <cellStyles count="33">
    <cellStyle name="Bad 2" xfId="20" xr:uid="{824DEADD-2AAA-48EA-AF9B-A939498B4BBC}"/>
    <cellStyle name="Comma 2" xfId="11" xr:uid="{485DAEA3-236A-4899-9B57-A94E0A5F947D}"/>
    <cellStyle name="Comma 3" xfId="7" xr:uid="{2251FE20-619F-4455-ABCF-5A05A1E77244}"/>
    <cellStyle name="Currency 2" xfId="26" xr:uid="{C727A423-B6C4-445B-8508-B97FE6E925AB}"/>
    <cellStyle name="Good 2" xfId="15" xr:uid="{4DF59059-728B-4D32-9E67-16FE73CCD9F3}"/>
    <cellStyle name="Hyperlink" xfId="31" builtinId="8"/>
    <cellStyle name="Hyperlink 2" xfId="6" xr:uid="{532532D2-5252-434D-8CC6-319F1E585CD5}"/>
    <cellStyle name="Hyperlink 2 2" xfId="2" xr:uid="{076BACAD-F7B5-43FC-BC95-45642AF63922}"/>
    <cellStyle name="Hyperlink 3" xfId="30" xr:uid="{A9D90D3E-FAD4-4F2E-994A-BA443F7C8305}"/>
    <cellStyle name="Hyperlink 4" xfId="8" xr:uid="{57F2A4C5-9AE8-4817-9517-6C0C932BF98E}"/>
    <cellStyle name="Neutral 2" xfId="22" xr:uid="{4F1FFF6C-E72E-41C6-9E34-48371FEC8CE2}"/>
    <cellStyle name="Normal" xfId="0" builtinId="0"/>
    <cellStyle name="Normal 10" xfId="3" xr:uid="{B6A98477-9B2A-4A96-9638-CFA3F5EFA0CB}"/>
    <cellStyle name="Normal 12" xfId="24" xr:uid="{8631D3BC-0E88-4C00-8EBE-0D84D3602A1B}"/>
    <cellStyle name="Normal 2" xfId="16" xr:uid="{9F6A76AA-3FCF-4B61-B63A-608D7497E24F}"/>
    <cellStyle name="Normal 2 3" xfId="9" xr:uid="{1C1A139F-19E4-46A4-A799-839A990FD066}"/>
    <cellStyle name="Normal 2 3 2" xfId="10" xr:uid="{33C1678D-25B9-4D41-AA09-F2DFA29219E7}"/>
    <cellStyle name="Normal 2 4" xfId="5" xr:uid="{678F9E3A-192D-458F-8ACD-2C493E52EA6A}"/>
    <cellStyle name="Normal 2 5 2 2" xfId="23" xr:uid="{E14D1329-FA34-4BC1-A670-9D1E293F89B8}"/>
    <cellStyle name="Normal 2 5 2 2 2" xfId="28" xr:uid="{48BB7686-BD53-4089-AF20-43708D4CA9A6}"/>
    <cellStyle name="Normal 2 6" xfId="21" xr:uid="{9F0B428D-9BE9-42FE-B700-4E9806253DA4}"/>
    <cellStyle name="Normal 2 6 2" xfId="27" xr:uid="{EC4B959F-88EA-4141-85D7-9118269A75E1}"/>
    <cellStyle name="Normal 3" xfId="1" xr:uid="{1F6C7142-0B12-4261-A7E2-5F4C3F3E4E5D}"/>
    <cellStyle name="Normal 3 2" xfId="25" xr:uid="{DAEE2972-DE9F-458F-8A73-D420F08B8ADE}"/>
    <cellStyle name="Normal 4" xfId="12" xr:uid="{FD78BB65-10D2-4D98-B81B-13934137C1DF}"/>
    <cellStyle name="Normal 5" xfId="14" xr:uid="{1826B444-7B03-4510-BB47-5788FBF38E62}"/>
    <cellStyle name="Normal 6" xfId="29" xr:uid="{75D1DAD2-888E-4E2C-998D-98BC2D14638C}"/>
    <cellStyle name="Percent" xfId="32" builtinId="5"/>
    <cellStyle name="Percent 2" xfId="4" xr:uid="{2D93CE67-89AE-40D0-A7CF-669627BCC364}"/>
    <cellStyle name="Percent 2 2" xfId="17" xr:uid="{C6972C66-90B1-4379-B104-84A4B6613DB4}"/>
    <cellStyle name="Percent 3" xfId="19" xr:uid="{999438EC-C8A0-4D29-B2D1-CB342294721D}"/>
    <cellStyle name="Percent 4" xfId="13" xr:uid="{BC80FFDC-6152-4CF4-AB75-3A7E44BF0BE1}"/>
    <cellStyle name="Style 1" xfId="18" xr:uid="{DBA09AD4-ADEA-478C-9366-70F7333ACA3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b47f00050/7t3v8eng-uzduppgu-3faqpb7y-n6wsfndd" TargetMode="External"/><Relationship Id="rId18" Type="http://schemas.openxmlformats.org/officeDocument/2006/relationships/hyperlink" Target="https://ln2.sync.com/dl/bd2c0de10/wxyqhhgg-p4pucib9-i42hbi2q-6sfzm9px" TargetMode="External"/><Relationship Id="rId26" Type="http://schemas.openxmlformats.org/officeDocument/2006/relationships/hyperlink" Target="https://ln5.sync.com/dl/24a9c6750/33gygnji-6tn4ezuv-qik9hi47-8h7b6p22" TargetMode="External"/><Relationship Id="rId39" Type="http://schemas.openxmlformats.org/officeDocument/2006/relationships/hyperlink" Target="https://ln2.sync.com/dl/b47f00050/7t3v8eng-uzduppgu-3faqpb7y-n6wsfndd" TargetMode="External"/><Relationship Id="rId21" Type="http://schemas.openxmlformats.org/officeDocument/2006/relationships/hyperlink" Target="https://ln2.sync.com/dl/bf01949d0/h7f9cw7f-uyqz4jfj-qbk2pvip-ma4me2kc" TargetMode="External"/><Relationship Id="rId34" Type="http://schemas.openxmlformats.org/officeDocument/2006/relationships/hyperlink" Target="https://ln5.sync.com/dl/596c99530/sj8iacp7-xrnycyfg-hzz32td7-2psyb48r" TargetMode="External"/><Relationship Id="rId42" Type="http://schemas.openxmlformats.org/officeDocument/2006/relationships/hyperlink" Target="https://ln5.sync.com/dl/23142feb0/hys8msq3-gcrhny4p-qqy3m94h-pd4yghrq" TargetMode="External"/><Relationship Id="rId47" Type="http://schemas.openxmlformats.org/officeDocument/2006/relationships/vmlDrawing" Target="../drawings/vmlDrawing1.vml"/><Relationship Id="rId7" Type="http://schemas.openxmlformats.org/officeDocument/2006/relationships/hyperlink" Target="https://ln2.sync.com/dl/7b9269d40/3vret5r9-7nruq8ad-7tifdnxq-bgrgtxuw" TargetMode="External"/><Relationship Id="rId2" Type="http://schemas.openxmlformats.org/officeDocument/2006/relationships/hyperlink" Target="https://ln2.sync.com/dl/aec492a50/k7w9amf3-9rptjgsh-tqva75vc-4a6qbmqa" TargetMode="External"/><Relationship Id="rId16" Type="http://schemas.openxmlformats.org/officeDocument/2006/relationships/hyperlink" Target="https://ln2.sync.com/dl/bd2c0de10/wxyqhhgg-p4pucib9-i42hbi2q-6sfzm9px" TargetMode="External"/><Relationship Id="rId29" Type="http://schemas.openxmlformats.org/officeDocument/2006/relationships/hyperlink" Target="https://ln2.sync.com/dl/5dc657b00/xcfmiezt-epejp37q-6si96pe6-n5vanghc" TargetMode="External"/><Relationship Id="rId1" Type="http://schemas.openxmlformats.org/officeDocument/2006/relationships/hyperlink" Target="https://ln5.sync.com/dl/ca20bfad0/iyw7yc84-y7xybmgf-yvmuv83r-knzi9cq7" TargetMode="External"/><Relationship Id="rId6" Type="http://schemas.openxmlformats.org/officeDocument/2006/relationships/hyperlink" Target="https://ln2.sync.com/dl/6ee160880/ieahuixh-346zvcfa-wmwbygns-gzg69v7i" TargetMode="External"/><Relationship Id="rId11" Type="http://schemas.openxmlformats.org/officeDocument/2006/relationships/hyperlink" Target="https://ln5.sync.com/dl/7580f9370/4tuqdz4w-mej7xvut-ak7ww9ib-sb4h5vs7" TargetMode="External"/><Relationship Id="rId24" Type="http://schemas.openxmlformats.org/officeDocument/2006/relationships/hyperlink" Target="https://ln5.sync.com/dl/ab359a5e0/d5bk8vph-qinhk2rq-5pt4y8xn-rgsvjnrx" TargetMode="External"/><Relationship Id="rId32" Type="http://schemas.openxmlformats.org/officeDocument/2006/relationships/hyperlink" Target="https://ln5.sync.com/dl/c0bcfea10/nut694i5-uufie3eu-jppqyacq-schngmgp" TargetMode="External"/><Relationship Id="rId37" Type="http://schemas.openxmlformats.org/officeDocument/2006/relationships/hyperlink" Target="https://ln5.sync.com/dl/ca20bfad0/iyw7yc84-y7xybmgf-yvmuv83r-knzi9cq7" TargetMode="External"/><Relationship Id="rId40" Type="http://schemas.openxmlformats.org/officeDocument/2006/relationships/hyperlink" Target="https://ln2.sync.com/dl/b47f00050/7t3v8eng-uzduppgu-3faqpb7y-n6wsfndd" TargetMode="External"/><Relationship Id="rId45" Type="http://schemas.openxmlformats.org/officeDocument/2006/relationships/hyperlink" Target="https://ln5.sync.com/dl/84d3efe40/mqq4iiiz-safj3ixu-8frert2q-d8p6mgx5" TargetMode="External"/><Relationship Id="rId5" Type="http://schemas.openxmlformats.org/officeDocument/2006/relationships/hyperlink" Target="https://ln2.sync.com/dl/df309d080/kax8f763-ygv8dpym-8ktijb8k-encxdfwa" TargetMode="External"/><Relationship Id="rId15" Type="http://schemas.openxmlformats.org/officeDocument/2006/relationships/hyperlink" Target="https://dx.doi.org/10.18553/jmcp.2018.24.1.29" TargetMode="External"/><Relationship Id="rId23" Type="http://schemas.openxmlformats.org/officeDocument/2006/relationships/hyperlink" Target="https://ln5.sync.com/dl/92b1607e0/hqkj57vb-vjjagrzw-vk2hrkmp-pwt4n4az" TargetMode="External"/><Relationship Id="rId28" Type="http://schemas.openxmlformats.org/officeDocument/2006/relationships/hyperlink" Target="https://ln2.sync.com/dl/2868de660/4fajg4x6-ysc8du9w-d65p5f5b-85y3x6ba" TargetMode="External"/><Relationship Id="rId36" Type="http://schemas.openxmlformats.org/officeDocument/2006/relationships/hyperlink" Target="https://ln5.sync.com/dl/ca20bfad0/iyw7yc84-y7xybmgf-yvmuv83r-knzi9cq7" TargetMode="External"/><Relationship Id="rId10" Type="http://schemas.openxmlformats.org/officeDocument/2006/relationships/hyperlink" Target="https://ln5.sync.com/dl/ca20bfad0/iyw7yc84-y7xybmgf-yvmuv83r-knzi9cq7" TargetMode="External"/><Relationship Id="rId19" Type="http://schemas.openxmlformats.org/officeDocument/2006/relationships/hyperlink" Target="https://ln2.sync.com/dl/bd2c0de10/wxyqhhgg-p4pucib9-i42hbi2q-6sfzm9px" TargetMode="External"/><Relationship Id="rId31" Type="http://schemas.openxmlformats.org/officeDocument/2006/relationships/hyperlink" Target="https://ln5.sync.com/dl/442d0fc00/yzy9cgvs-antnm2q8-qums8id7-j9tb5ruy" TargetMode="External"/><Relationship Id="rId44" Type="http://schemas.openxmlformats.org/officeDocument/2006/relationships/hyperlink" Target="https://ln5.sync.com/dl/23142feb0/hys8msq3-gcrhny4p-qqy3m94h-pd4yghrq" TargetMode="External"/><Relationship Id="rId4" Type="http://schemas.openxmlformats.org/officeDocument/2006/relationships/hyperlink" Target="https://ln5.sync.com/dl/60416f360/96xxffsb-z7fznm4m-ytwji44t-mvjckiee"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2.sync.com/dl/b6de6d4d0/gjczj562-jww48vyy-3bdxwwpb-m3twibqt" TargetMode="External"/><Relationship Id="rId22" Type="http://schemas.openxmlformats.org/officeDocument/2006/relationships/hyperlink" Target="https://ln2.sync.com/dl/eb0e76a00/xtp7wp3t-6z6sq44x-9xxzkjre-mz9im4vt" TargetMode="External"/><Relationship Id="rId27" Type="http://schemas.openxmlformats.org/officeDocument/2006/relationships/hyperlink" Target="https://ln5.sync.com/dl/c0bcfea10/nut694i5-uufie3eu-jppqyacq-schngmgp" TargetMode="External"/><Relationship Id="rId30" Type="http://schemas.openxmlformats.org/officeDocument/2006/relationships/hyperlink" Target="https://ln5.sync.com/dl/596c99530/sj8iacp7-xrnycyfg-hzz32td7-2psyb48r" TargetMode="External"/><Relationship Id="rId35" Type="http://schemas.openxmlformats.org/officeDocument/2006/relationships/hyperlink" Target="https://ln5.sync.com/dl/ca20bfad0/iyw7yc84-y7xybmgf-yvmuv83r-knzi9cq7" TargetMode="External"/><Relationship Id="rId43" Type="http://schemas.openxmlformats.org/officeDocument/2006/relationships/hyperlink" Target="https://ln5.sync.com/dl/23142feb0/hys8msq3-gcrhny4p-qqy3m94h-pd4yghrq" TargetMode="External"/><Relationship Id="rId48" Type="http://schemas.openxmlformats.org/officeDocument/2006/relationships/comments" Target="../comments1.xml"/><Relationship Id="rId8" Type="http://schemas.openxmlformats.org/officeDocument/2006/relationships/hyperlink" Target="https://ln2.sync.com/dl/83ae72a80/uk6bkdm7-nnyi848d-fynhbj8h-2pkp5tmw" TargetMode="External"/><Relationship Id="rId3" Type="http://schemas.openxmlformats.org/officeDocument/2006/relationships/hyperlink" Target="https://ln2.sync.com/dl/9d20ee200/yhbiyugd-6ahedzmf-pde5c5pw-gt7yuzis" TargetMode="External"/><Relationship Id="rId12" Type="http://schemas.openxmlformats.org/officeDocument/2006/relationships/hyperlink" Target="https://ln2.sync.com/dl/d110d06b0/yspxgnpk-ie4hw7rv-xi2wmza7-bkiie55a" TargetMode="External"/><Relationship Id="rId17" Type="http://schemas.openxmlformats.org/officeDocument/2006/relationships/hyperlink" Target="https://ln2.sync.com/dl/ebfd23310/5pusfb4i-cvdp38tx-a8yw398i-adq9ws7y" TargetMode="External"/><Relationship Id="rId25" Type="http://schemas.openxmlformats.org/officeDocument/2006/relationships/hyperlink" Target="https://ln5.sync.com/dl/4488a3f80/ua979pia-7h598hnz-py7amp2r-um4aixn9" TargetMode="External"/><Relationship Id="rId33" Type="http://schemas.openxmlformats.org/officeDocument/2006/relationships/hyperlink" Target="https://ln5.sync.com/dl/596c99530/sj8iacp7-xrnycyfg-hzz32td7-2psyb48r" TargetMode="External"/><Relationship Id="rId38" Type="http://schemas.openxmlformats.org/officeDocument/2006/relationships/hyperlink" Target="https://ln5.sync.com/dl/c0bcfea10/nut694i5-uufie3eu-jppqyacq-schngmgp" TargetMode="External"/><Relationship Id="rId46" Type="http://schemas.openxmlformats.org/officeDocument/2006/relationships/hyperlink" Target="https://ln5.sync.com/dl/84d3efe40/mqq4iiiz-safj3ixu-8frert2q-d8p6mgx5" TargetMode="External"/><Relationship Id="rId20" Type="http://schemas.openxmlformats.org/officeDocument/2006/relationships/hyperlink" Target="https://ln2.sync.com/dl/c8d78cd60/x8pcyn9n-zqbnwg4v-7vbiwm2z-vqejd2ji" TargetMode="External"/><Relationship Id="rId41" Type="http://schemas.openxmlformats.org/officeDocument/2006/relationships/hyperlink" Target="https://ln5.sync.com/dl/23142feb0/hys8msq3-gcrhny4p-qqy3m94h-pd4yghrq"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93"/>
  <sheetViews>
    <sheetView tabSelected="1" zoomScale="80" zoomScaleNormal="80" workbookViewId="0">
      <pane xSplit="5" ySplit="5" topLeftCell="F52" activePane="bottomRight" state="frozen"/>
      <selection pane="topRight" activeCell="F1" sqref="F1"/>
      <selection pane="bottomLeft" activeCell="A6" sqref="A6"/>
      <selection pane="bottomRight" activeCell="B4" sqref="B4:D4"/>
    </sheetView>
  </sheetViews>
  <sheetFormatPr defaultRowHeight="18" customHeight="1" x14ac:dyDescent="0.3"/>
  <cols>
    <col min="7" max="90" width="9.109375" customWidth="1"/>
  </cols>
  <sheetData>
    <row r="1" spans="1:164"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2"/>
      <c r="AC1" s="2"/>
      <c r="AD1" s="2"/>
      <c r="AE1" s="2"/>
      <c r="AF1" s="4" t="s">
        <v>727</v>
      </c>
      <c r="AG1" s="4"/>
      <c r="AH1" s="4"/>
      <c r="AI1" s="4"/>
      <c r="AJ1" s="5"/>
      <c r="AK1" s="5"/>
      <c r="AL1" s="5"/>
      <c r="AM1" s="5"/>
      <c r="AN1" s="5"/>
      <c r="AO1" s="5"/>
      <c r="AP1" s="5"/>
      <c r="AQ1" s="5"/>
      <c r="AR1" s="5"/>
      <c r="AS1" s="5"/>
      <c r="AT1" s="5"/>
      <c r="AU1" s="5"/>
      <c r="AV1" s="5"/>
      <c r="AW1" s="5"/>
      <c r="AX1" s="5"/>
      <c r="AY1" s="5"/>
      <c r="AZ1" s="5"/>
      <c r="BA1" s="5"/>
      <c r="BB1" s="5"/>
      <c r="BC1" s="5"/>
      <c r="BD1" s="6"/>
      <c r="BE1" s="6"/>
      <c r="BF1" s="6"/>
      <c r="BG1" s="6"/>
      <c r="BH1" s="6"/>
      <c r="BI1" s="7"/>
      <c r="BJ1" s="7"/>
      <c r="BK1" s="7"/>
      <c r="BL1" s="7"/>
      <c r="BM1" s="7"/>
      <c r="BN1" s="7"/>
      <c r="BO1" s="7"/>
      <c r="BP1" s="7"/>
      <c r="BQ1" s="7"/>
      <c r="BR1" s="4"/>
      <c r="BS1" s="4"/>
      <c r="BT1" s="4"/>
      <c r="BU1" s="4"/>
      <c r="BV1" s="4"/>
      <c r="BW1" s="8" t="s">
        <v>1</v>
      </c>
      <c r="BX1" s="8"/>
      <c r="BY1" s="8"/>
      <c r="BZ1" s="9"/>
      <c r="CA1" s="9"/>
      <c r="CB1" s="9"/>
      <c r="CC1" s="9"/>
      <c r="CD1" s="9"/>
      <c r="CE1" s="9"/>
      <c r="CF1" s="9"/>
      <c r="CG1" s="9"/>
      <c r="CH1" s="9"/>
      <c r="CI1" s="9"/>
      <c r="CJ1" s="9"/>
      <c r="CK1" s="9"/>
      <c r="CL1" s="9"/>
      <c r="CM1" s="10" t="s">
        <v>2</v>
      </c>
      <c r="CN1" s="10"/>
      <c r="CO1" s="10"/>
      <c r="CP1" s="11"/>
      <c r="CQ1" s="11"/>
      <c r="CR1" s="11"/>
      <c r="CS1" s="11"/>
      <c r="CT1" s="11"/>
      <c r="CU1" s="11"/>
      <c r="CV1" s="11"/>
      <c r="CW1" s="11"/>
      <c r="CX1" s="11"/>
      <c r="CY1" s="11"/>
      <c r="CZ1" s="11"/>
      <c r="DA1" s="11"/>
      <c r="DB1" s="11"/>
      <c r="DC1" s="11"/>
      <c r="DD1" s="11"/>
      <c r="DE1" s="11"/>
      <c r="DF1" s="11"/>
      <c r="DG1" s="11"/>
      <c r="DH1" s="11"/>
      <c r="DI1" s="11"/>
      <c r="DJ1" s="11"/>
      <c r="DK1" s="12" t="s">
        <v>3</v>
      </c>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4"/>
      <c r="EZ1" s="14"/>
      <c r="FA1" s="14"/>
      <c r="FB1" s="14"/>
      <c r="FC1" s="14"/>
      <c r="FD1" s="14"/>
      <c r="FE1" s="14"/>
      <c r="FF1" s="14"/>
      <c r="FG1" s="14"/>
      <c r="FH1" s="14"/>
    </row>
    <row r="2" spans="1:164" ht="18" customHeight="1" x14ac:dyDescent="0.3">
      <c r="A2" s="15" t="s">
        <v>4</v>
      </c>
      <c r="B2" s="16"/>
      <c r="C2" s="16"/>
      <c r="D2" s="16"/>
      <c r="E2" s="16"/>
      <c r="F2" s="16"/>
      <c r="G2" s="16"/>
      <c r="H2" s="16"/>
      <c r="I2" s="16"/>
      <c r="J2" s="17"/>
      <c r="K2" s="16"/>
      <c r="L2" s="16"/>
      <c r="M2" s="16"/>
      <c r="N2" s="16"/>
      <c r="O2" s="16"/>
      <c r="P2" s="16"/>
      <c r="Q2" s="16"/>
      <c r="R2" s="16"/>
      <c r="S2" s="16"/>
      <c r="T2" s="16"/>
      <c r="U2" s="16"/>
      <c r="V2" s="18" t="s">
        <v>5</v>
      </c>
      <c r="W2" s="19"/>
      <c r="X2" s="19"/>
      <c r="Y2" s="19"/>
      <c r="Z2" s="19"/>
      <c r="AA2" s="19"/>
      <c r="AB2" s="19"/>
      <c r="AC2" s="19"/>
      <c r="AD2" s="19"/>
      <c r="AE2" s="19"/>
      <c r="AF2" s="20" t="s">
        <v>728</v>
      </c>
      <c r="AG2" s="221"/>
      <c r="AH2" s="221"/>
      <c r="AI2" s="21" t="s">
        <v>6</v>
      </c>
      <c r="AJ2" s="21"/>
      <c r="AK2" s="21"/>
      <c r="AL2" s="21"/>
      <c r="AM2" s="21"/>
      <c r="AN2" s="21"/>
      <c r="AO2" s="21"/>
      <c r="AP2" s="21"/>
      <c r="AQ2" s="21"/>
      <c r="AR2" s="21"/>
      <c r="AS2" s="21"/>
      <c r="AT2" s="21"/>
      <c r="AU2" s="21"/>
      <c r="AV2" s="21"/>
      <c r="AW2" s="21"/>
      <c r="AX2" s="21"/>
      <c r="AY2" s="21"/>
      <c r="AZ2" s="21"/>
      <c r="BA2" s="21"/>
      <c r="BB2" s="21"/>
      <c r="BC2" s="22"/>
      <c r="BD2" s="22"/>
      <c r="BE2" s="21"/>
      <c r="BF2" s="21"/>
      <c r="BG2" s="21"/>
      <c r="BH2" s="23" t="s">
        <v>7</v>
      </c>
      <c r="BI2" s="23"/>
      <c r="BJ2" s="24"/>
      <c r="BK2" s="24"/>
      <c r="BL2" s="24"/>
      <c r="BM2" s="24"/>
      <c r="BN2" s="24"/>
      <c r="BO2" s="24"/>
      <c r="BP2" s="24"/>
      <c r="BQ2" s="25" t="s">
        <v>8</v>
      </c>
      <c r="BR2" s="25"/>
      <c r="BS2" s="26"/>
      <c r="BT2" s="26"/>
      <c r="BU2" s="26"/>
      <c r="BV2" s="26"/>
      <c r="BW2" s="27" t="s">
        <v>9</v>
      </c>
      <c r="BX2" s="27"/>
      <c r="BY2" s="28"/>
      <c r="BZ2" s="28"/>
      <c r="CA2" s="28"/>
      <c r="CB2" s="28"/>
      <c r="CC2" s="29" t="s">
        <v>10</v>
      </c>
      <c r="CD2" s="29"/>
      <c r="CE2" s="29"/>
      <c r="CF2" s="29"/>
      <c r="CG2" s="225" t="s">
        <v>11</v>
      </c>
      <c r="CH2" s="226"/>
      <c r="CI2" s="182"/>
      <c r="CJ2" s="182"/>
      <c r="CK2" s="182"/>
      <c r="CL2" s="189"/>
      <c r="CM2" s="30" t="s">
        <v>12</v>
      </c>
      <c r="CN2" s="30"/>
      <c r="CO2" s="30"/>
      <c r="CP2" s="30"/>
      <c r="CQ2" s="30"/>
      <c r="CR2" s="30"/>
      <c r="CS2" s="31" t="s">
        <v>13</v>
      </c>
      <c r="CT2" s="31"/>
      <c r="CU2" s="32"/>
      <c r="CV2" s="32"/>
      <c r="CW2" s="32"/>
      <c r="CX2" s="32"/>
      <c r="CY2" s="32"/>
      <c r="CZ2" s="32"/>
      <c r="DA2" s="230"/>
      <c r="DB2" s="230"/>
      <c r="DC2" s="33"/>
      <c r="DD2" s="33"/>
      <c r="DE2" s="32"/>
      <c r="DF2" s="32"/>
      <c r="DG2" s="230"/>
      <c r="DH2" s="230"/>
      <c r="DI2" s="230"/>
      <c r="DJ2" s="230"/>
      <c r="DK2" s="34" t="s">
        <v>14</v>
      </c>
      <c r="DL2" s="35"/>
      <c r="DM2" s="35"/>
      <c r="DN2" s="35"/>
      <c r="DO2" s="35"/>
      <c r="DP2" s="35"/>
      <c r="DQ2" s="36" t="s">
        <v>15</v>
      </c>
      <c r="DR2" s="36"/>
      <c r="DS2" s="21" t="s">
        <v>6</v>
      </c>
      <c r="DT2" s="21"/>
      <c r="DU2" s="21"/>
      <c r="DV2" s="21"/>
      <c r="DW2" s="21"/>
      <c r="DX2" s="21"/>
      <c r="DY2" s="21"/>
      <c r="DZ2" s="21"/>
      <c r="EA2" s="21"/>
      <c r="EB2" s="21"/>
      <c r="EC2" s="21"/>
      <c r="ED2" s="21"/>
      <c r="EE2" s="21"/>
      <c r="EF2" s="21"/>
      <c r="EG2" s="21"/>
      <c r="EH2" s="21"/>
      <c r="EI2" s="21"/>
      <c r="EJ2" s="21"/>
      <c r="EK2" s="21"/>
      <c r="EL2" s="21"/>
      <c r="EM2" s="21"/>
      <c r="EN2" s="21"/>
      <c r="EO2" s="21"/>
      <c r="EP2" s="21"/>
      <c r="EQ2" s="21"/>
      <c r="ER2" s="37" t="s">
        <v>7</v>
      </c>
      <c r="ES2" s="37"/>
      <c r="ET2" s="37"/>
      <c r="EU2" s="37"/>
      <c r="EV2" s="37"/>
      <c r="EW2" s="37"/>
      <c r="EX2" s="37"/>
      <c r="EY2" s="37"/>
      <c r="EZ2" s="37"/>
      <c r="FA2" s="37"/>
      <c r="FB2" s="37"/>
      <c r="FC2" s="38" t="s">
        <v>8</v>
      </c>
      <c r="FD2" s="39"/>
      <c r="FE2" s="39"/>
      <c r="FF2" s="39"/>
      <c r="FG2" s="39"/>
      <c r="FH2" s="39"/>
    </row>
    <row r="3" spans="1:164" ht="18" customHeight="1" x14ac:dyDescent="0.3">
      <c r="A3" s="15"/>
      <c r="B3" s="16"/>
      <c r="C3" s="16"/>
      <c r="D3" s="16"/>
      <c r="E3" s="16"/>
      <c r="F3" s="16"/>
      <c r="G3" s="16"/>
      <c r="H3" s="16"/>
      <c r="I3" s="16"/>
      <c r="J3" s="17"/>
      <c r="K3" s="16"/>
      <c r="L3" s="16"/>
      <c r="M3" s="16"/>
      <c r="N3" s="16"/>
      <c r="O3" s="16"/>
      <c r="P3" s="16"/>
      <c r="Q3" s="16"/>
      <c r="R3" s="16"/>
      <c r="S3" s="16"/>
      <c r="T3" s="16"/>
      <c r="U3" s="16"/>
      <c r="V3" s="40"/>
      <c r="W3" s="41"/>
      <c r="X3" s="41"/>
      <c r="Y3" s="41"/>
      <c r="Z3" s="41"/>
      <c r="AA3" s="41"/>
      <c r="AB3" s="41"/>
      <c r="AC3" s="41"/>
      <c r="AD3" s="41"/>
      <c r="AE3" s="41"/>
      <c r="AF3" s="42"/>
      <c r="AG3" s="222"/>
      <c r="AH3" s="222"/>
      <c r="AI3" s="43" t="s">
        <v>16</v>
      </c>
      <c r="AJ3" s="43"/>
      <c r="AK3" s="43"/>
      <c r="AL3" s="43"/>
      <c r="AM3" s="43"/>
      <c r="AN3" s="43"/>
      <c r="AO3" s="43"/>
      <c r="AP3" s="43"/>
      <c r="AQ3" s="43"/>
      <c r="AR3" s="43"/>
      <c r="AS3" s="43"/>
      <c r="AT3" s="44" t="s">
        <v>17</v>
      </c>
      <c r="AU3" s="44"/>
      <c r="AV3" s="44"/>
      <c r="AW3" s="44"/>
      <c r="AX3" s="44"/>
      <c r="AY3" s="44"/>
      <c r="AZ3" s="44"/>
      <c r="BA3" s="44"/>
      <c r="BB3" s="44"/>
      <c r="BC3" s="44"/>
      <c r="BD3" s="44"/>
      <c r="BE3" s="223"/>
      <c r="BF3" s="223"/>
      <c r="BG3" s="223"/>
      <c r="BH3" s="45"/>
      <c r="BI3" s="45"/>
      <c r="BJ3" s="45"/>
      <c r="BK3" s="45"/>
      <c r="BL3" s="45"/>
      <c r="BM3" s="45"/>
      <c r="BN3" s="45"/>
      <c r="BO3" s="45"/>
      <c r="BP3" s="45"/>
      <c r="BQ3" s="46"/>
      <c r="BR3" s="46"/>
      <c r="BS3" s="46"/>
      <c r="BT3" s="46"/>
      <c r="BU3" s="46"/>
      <c r="BV3" s="46"/>
      <c r="BW3" s="47"/>
      <c r="BX3" s="47"/>
      <c r="BY3" s="47"/>
      <c r="BZ3" s="47"/>
      <c r="CA3" s="47"/>
      <c r="CB3" s="47"/>
      <c r="CC3" s="48"/>
      <c r="CD3" s="48"/>
      <c r="CE3" s="224"/>
      <c r="CF3" s="224"/>
      <c r="CG3" s="227"/>
      <c r="CH3" s="228"/>
      <c r="CI3" s="183"/>
      <c r="CJ3" s="183"/>
      <c r="CK3" s="183"/>
      <c r="CL3" s="190"/>
      <c r="CM3" s="49"/>
      <c r="CN3" s="49"/>
      <c r="CO3" s="49"/>
      <c r="CP3" s="49"/>
      <c r="CQ3" s="49"/>
      <c r="CR3" s="49"/>
      <c r="CS3" s="50" t="s">
        <v>18</v>
      </c>
      <c r="CT3" s="51"/>
      <c r="CU3" s="51"/>
      <c r="CV3" s="51"/>
      <c r="CW3" s="51"/>
      <c r="CX3" s="51"/>
      <c r="CY3" s="51"/>
      <c r="CZ3" s="52"/>
      <c r="DA3" s="52"/>
      <c r="DB3" s="52"/>
      <c r="DC3" s="53" t="s">
        <v>19</v>
      </c>
      <c r="DD3" s="36"/>
      <c r="DE3" s="36"/>
      <c r="DF3" s="54"/>
      <c r="DG3" s="54"/>
      <c r="DH3" s="54"/>
      <c r="DI3" s="54"/>
      <c r="DJ3" s="54"/>
      <c r="DK3" s="55"/>
      <c r="DL3" s="56"/>
      <c r="DM3" s="56"/>
      <c r="DN3" s="56"/>
      <c r="DO3" s="56"/>
      <c r="DP3" s="56"/>
      <c r="DQ3" s="57"/>
      <c r="DR3" s="58"/>
      <c r="DS3" s="43" t="s">
        <v>20</v>
      </c>
      <c r="DT3" s="43"/>
      <c r="DU3" s="43"/>
      <c r="DV3" s="43"/>
      <c r="DW3" s="43"/>
      <c r="DX3" s="43"/>
      <c r="DY3" s="43"/>
      <c r="DZ3" s="43"/>
      <c r="EA3" s="43"/>
      <c r="EB3" s="43"/>
      <c r="EC3" s="43"/>
      <c r="ED3" s="44" t="s">
        <v>17</v>
      </c>
      <c r="EE3" s="44"/>
      <c r="EF3" s="44"/>
      <c r="EG3" s="44"/>
      <c r="EH3" s="44"/>
      <c r="EI3" s="44"/>
      <c r="EJ3" s="44"/>
      <c r="EK3" s="44"/>
      <c r="EL3" s="44"/>
      <c r="EM3" s="44"/>
      <c r="EN3" s="43"/>
      <c r="EO3" s="43"/>
      <c r="EP3" s="43"/>
      <c r="EQ3" s="43"/>
      <c r="ER3" s="59"/>
      <c r="ES3" s="59"/>
      <c r="ET3" s="59"/>
      <c r="EU3" s="59"/>
      <c r="EV3" s="60"/>
      <c r="EW3" s="60"/>
      <c r="EX3" s="60"/>
      <c r="EY3" s="60"/>
      <c r="EZ3" s="60"/>
      <c r="FA3" s="60"/>
      <c r="FB3" s="60"/>
      <c r="FC3" s="61"/>
      <c r="FD3" s="61"/>
      <c r="FE3" s="61"/>
      <c r="FF3" s="61"/>
      <c r="FG3" s="61"/>
      <c r="FH3" s="61"/>
    </row>
    <row r="4" spans="1:164" ht="18" customHeight="1" x14ac:dyDescent="0.3">
      <c r="A4" s="62" t="s">
        <v>21</v>
      </c>
      <c r="B4" s="62" t="s">
        <v>24</v>
      </c>
      <c r="C4" s="62" t="s">
        <v>22</v>
      </c>
      <c r="D4" s="62" t="s">
        <v>23</v>
      </c>
      <c r="E4" s="62" t="s">
        <v>25</v>
      </c>
      <c r="F4" s="62" t="s">
        <v>26</v>
      </c>
      <c r="G4" s="62" t="s">
        <v>27</v>
      </c>
      <c r="H4" s="62" t="s">
        <v>28</v>
      </c>
      <c r="I4" s="62" t="s">
        <v>29</v>
      </c>
      <c r="J4" s="63" t="s">
        <v>30</v>
      </c>
      <c r="K4" s="62" t="s">
        <v>31</v>
      </c>
      <c r="L4" s="62" t="s">
        <v>32</v>
      </c>
      <c r="M4" s="62" t="s">
        <v>33</v>
      </c>
      <c r="N4" s="62" t="s">
        <v>34</v>
      </c>
      <c r="O4" s="62" t="s">
        <v>35</v>
      </c>
      <c r="P4" s="62" t="s">
        <v>36</v>
      </c>
      <c r="Q4" s="62" t="s">
        <v>37</v>
      </c>
      <c r="R4" s="62" t="s">
        <v>38</v>
      </c>
      <c r="S4" s="62" t="s">
        <v>39</v>
      </c>
      <c r="T4" s="62" t="s">
        <v>655</v>
      </c>
      <c r="U4" s="62" t="s">
        <v>655</v>
      </c>
      <c r="V4" s="62" t="s">
        <v>40</v>
      </c>
      <c r="W4" s="62" t="s">
        <v>41</v>
      </c>
      <c r="X4" s="62" t="s">
        <v>42</v>
      </c>
      <c r="Y4" s="62" t="s">
        <v>43</v>
      </c>
      <c r="Z4" s="62" t="s">
        <v>44</v>
      </c>
      <c r="AA4" s="62" t="s">
        <v>45</v>
      </c>
      <c r="AB4" s="62" t="s">
        <v>46</v>
      </c>
      <c r="AC4" s="62" t="s">
        <v>47</v>
      </c>
      <c r="AD4" s="62" t="s">
        <v>48</v>
      </c>
      <c r="AE4" s="62" t="s">
        <v>48</v>
      </c>
      <c r="AF4" s="62" t="s">
        <v>49</v>
      </c>
      <c r="AG4" s="62" t="s">
        <v>660</v>
      </c>
      <c r="AH4" s="62" t="s">
        <v>660</v>
      </c>
      <c r="AI4" s="62" t="s">
        <v>50</v>
      </c>
      <c r="AJ4" s="62" t="s">
        <v>51</v>
      </c>
      <c r="AK4" s="62" t="s">
        <v>52</v>
      </c>
      <c r="AL4" s="62" t="s">
        <v>53</v>
      </c>
      <c r="AM4" s="62" t="s">
        <v>54</v>
      </c>
      <c r="AN4" s="62" t="s">
        <v>55</v>
      </c>
      <c r="AO4" s="62" t="s">
        <v>56</v>
      </c>
      <c r="AP4" s="62" t="s">
        <v>57</v>
      </c>
      <c r="AQ4" s="62" t="s">
        <v>58</v>
      </c>
      <c r="AR4" s="62" t="s">
        <v>59</v>
      </c>
      <c r="AS4" s="62" t="s">
        <v>59</v>
      </c>
      <c r="AT4" s="62" t="s">
        <v>60</v>
      </c>
      <c r="AU4" s="62" t="s">
        <v>61</v>
      </c>
      <c r="AV4" s="62" t="s">
        <v>62</v>
      </c>
      <c r="AW4" s="62" t="s">
        <v>63</v>
      </c>
      <c r="AX4" s="62" t="s">
        <v>64</v>
      </c>
      <c r="AY4" s="62" t="s">
        <v>65</v>
      </c>
      <c r="AZ4" s="62" t="s">
        <v>66</v>
      </c>
      <c r="BA4" s="62" t="s">
        <v>67</v>
      </c>
      <c r="BB4" s="62" t="s">
        <v>68</v>
      </c>
      <c r="BC4" s="62" t="s">
        <v>69</v>
      </c>
      <c r="BD4" s="62" t="s">
        <v>70</v>
      </c>
      <c r="BE4" s="62" t="s">
        <v>70</v>
      </c>
      <c r="BF4" s="62" t="s">
        <v>719</v>
      </c>
      <c r="BG4" s="62" t="s">
        <v>719</v>
      </c>
      <c r="BH4" s="62" t="s">
        <v>71</v>
      </c>
      <c r="BI4" s="62" t="s">
        <v>72</v>
      </c>
      <c r="BJ4" s="62" t="s">
        <v>73</v>
      </c>
      <c r="BK4" s="62" t="s">
        <v>74</v>
      </c>
      <c r="BL4" s="62" t="s">
        <v>75</v>
      </c>
      <c r="BM4" s="62" t="s">
        <v>76</v>
      </c>
      <c r="BN4" s="62" t="s">
        <v>77</v>
      </c>
      <c r="BO4" s="62" t="s">
        <v>78</v>
      </c>
      <c r="BP4" s="62" t="s">
        <v>78</v>
      </c>
      <c r="BQ4" s="62" t="s">
        <v>79</v>
      </c>
      <c r="BR4" s="62" t="s">
        <v>80</v>
      </c>
      <c r="BS4" s="62" t="s">
        <v>81</v>
      </c>
      <c r="BT4" s="62" t="s">
        <v>82</v>
      </c>
      <c r="BU4" s="62" t="s">
        <v>83</v>
      </c>
      <c r="BV4" s="62" t="s">
        <v>83</v>
      </c>
      <c r="BW4" s="62" t="s">
        <v>84</v>
      </c>
      <c r="BX4" s="62" t="s">
        <v>85</v>
      </c>
      <c r="BY4" s="62" t="s">
        <v>86</v>
      </c>
      <c r="BZ4" s="62" t="s">
        <v>87</v>
      </c>
      <c r="CA4" s="62" t="s">
        <v>670</v>
      </c>
      <c r="CB4" s="62" t="s">
        <v>670</v>
      </c>
      <c r="CC4" s="62" t="s">
        <v>88</v>
      </c>
      <c r="CD4" s="62" t="s">
        <v>89</v>
      </c>
      <c r="CE4" s="62" t="s">
        <v>671</v>
      </c>
      <c r="CF4" s="62" t="s">
        <v>671</v>
      </c>
      <c r="CG4" s="62" t="s">
        <v>90</v>
      </c>
      <c r="CH4" s="62" t="s">
        <v>676</v>
      </c>
      <c r="CI4" s="62" t="s">
        <v>677</v>
      </c>
      <c r="CJ4" s="62" t="s">
        <v>678</v>
      </c>
      <c r="CK4" s="62" t="s">
        <v>679</v>
      </c>
      <c r="CL4" s="62" t="s">
        <v>679</v>
      </c>
      <c r="CM4" s="62" t="s">
        <v>91</v>
      </c>
      <c r="CN4" s="62" t="s">
        <v>92</v>
      </c>
      <c r="CO4" s="62" t="s">
        <v>93</v>
      </c>
      <c r="CP4" s="62" t="s">
        <v>94</v>
      </c>
      <c r="CQ4" s="62" t="s">
        <v>682</v>
      </c>
      <c r="CR4" s="62" t="s">
        <v>682</v>
      </c>
      <c r="CS4" s="62" t="s">
        <v>95</v>
      </c>
      <c r="CT4" s="62" t="s">
        <v>96</v>
      </c>
      <c r="CU4" s="62" t="s">
        <v>97</v>
      </c>
      <c r="CV4" s="62" t="s">
        <v>685</v>
      </c>
      <c r="CW4" s="62" t="s">
        <v>686</v>
      </c>
      <c r="CX4" s="62" t="s">
        <v>687</v>
      </c>
      <c r="CY4" s="62" t="s">
        <v>98</v>
      </c>
      <c r="CZ4" s="62" t="s">
        <v>99</v>
      </c>
      <c r="DA4" s="62" t="s">
        <v>689</v>
      </c>
      <c r="DB4" s="62" t="s">
        <v>689</v>
      </c>
      <c r="DC4" s="62" t="s">
        <v>100</v>
      </c>
      <c r="DD4" s="62" t="s">
        <v>101</v>
      </c>
      <c r="DE4" s="62" t="s">
        <v>102</v>
      </c>
      <c r="DF4" s="62" t="s">
        <v>103</v>
      </c>
      <c r="DG4" s="62" t="s">
        <v>690</v>
      </c>
      <c r="DH4" s="62" t="s">
        <v>690</v>
      </c>
      <c r="DI4" s="62" t="s">
        <v>695</v>
      </c>
      <c r="DJ4" s="62" t="s">
        <v>695</v>
      </c>
      <c r="DK4" s="62" t="s">
        <v>104</v>
      </c>
      <c r="DL4" s="62" t="s">
        <v>105</v>
      </c>
      <c r="DM4" s="62" t="s">
        <v>106</v>
      </c>
      <c r="DN4" s="62" t="s">
        <v>107</v>
      </c>
      <c r="DO4" s="62" t="s">
        <v>698</v>
      </c>
      <c r="DP4" s="62" t="s">
        <v>698</v>
      </c>
      <c r="DQ4" s="62" t="s">
        <v>108</v>
      </c>
      <c r="DR4" s="62" t="s">
        <v>109</v>
      </c>
      <c r="DS4" s="62" t="s">
        <v>110</v>
      </c>
      <c r="DT4" s="62" t="s">
        <v>111</v>
      </c>
      <c r="DU4" s="62" t="s">
        <v>112</v>
      </c>
      <c r="DV4" s="62" t="s">
        <v>113</v>
      </c>
      <c r="DW4" s="62" t="s">
        <v>114</v>
      </c>
      <c r="DX4" s="62" t="s">
        <v>115</v>
      </c>
      <c r="DY4" s="62" t="s">
        <v>116</v>
      </c>
      <c r="DZ4" s="62" t="s">
        <v>117</v>
      </c>
      <c r="EA4" s="62" t="s">
        <v>118</v>
      </c>
      <c r="EB4" s="62" t="s">
        <v>701</v>
      </c>
      <c r="EC4" s="62" t="s">
        <v>701</v>
      </c>
      <c r="ED4" s="62" t="s">
        <v>119</v>
      </c>
      <c r="EE4" s="62" t="s">
        <v>120</v>
      </c>
      <c r="EF4" s="62" t="s">
        <v>121</v>
      </c>
      <c r="EG4" s="62" t="s">
        <v>122</v>
      </c>
      <c r="EH4" s="62" t="s">
        <v>123</v>
      </c>
      <c r="EI4" s="62" t="s">
        <v>124</v>
      </c>
      <c r="EJ4" s="62" t="s">
        <v>125</v>
      </c>
      <c r="EK4" s="62" t="s">
        <v>126</v>
      </c>
      <c r="EL4" s="62" t="s">
        <v>127</v>
      </c>
      <c r="EM4" s="62" t="s">
        <v>128</v>
      </c>
      <c r="EN4" s="62" t="s">
        <v>704</v>
      </c>
      <c r="EO4" s="62" t="s">
        <v>704</v>
      </c>
      <c r="EP4" s="62" t="s">
        <v>707</v>
      </c>
      <c r="EQ4" s="62" t="s">
        <v>707</v>
      </c>
      <c r="ER4" s="62" t="s">
        <v>129</v>
      </c>
      <c r="ES4" s="62" t="s">
        <v>130</v>
      </c>
      <c r="ET4" s="62" t="s">
        <v>131</v>
      </c>
      <c r="EU4" s="62" t="s">
        <v>132</v>
      </c>
      <c r="EV4" s="62" t="s">
        <v>133</v>
      </c>
      <c r="EW4" s="62" t="s">
        <v>134</v>
      </c>
      <c r="EX4" s="62" t="s">
        <v>135</v>
      </c>
      <c r="EY4" s="62" t="s">
        <v>710</v>
      </c>
      <c r="EZ4" s="62" t="s">
        <v>710</v>
      </c>
      <c r="FA4" s="62" t="s">
        <v>711</v>
      </c>
      <c r="FB4" s="62" t="s">
        <v>711</v>
      </c>
      <c r="FC4" s="62" t="s">
        <v>136</v>
      </c>
      <c r="FD4" s="62" t="s">
        <v>137</v>
      </c>
      <c r="FE4" s="62" t="s">
        <v>138</v>
      </c>
      <c r="FF4" s="62" t="s">
        <v>139</v>
      </c>
      <c r="FG4" s="62" t="s">
        <v>716</v>
      </c>
      <c r="FH4" s="62" t="s">
        <v>716</v>
      </c>
    </row>
    <row r="5" spans="1:164" ht="42.6" customHeight="1" thickBot="1" x14ac:dyDescent="0.35">
      <c r="A5" s="64" t="s">
        <v>724</v>
      </c>
      <c r="B5" s="64" t="s">
        <v>140</v>
      </c>
      <c r="C5" s="64" t="s">
        <v>141</v>
      </c>
      <c r="D5" s="64" t="s">
        <v>142</v>
      </c>
      <c r="E5" s="64" t="s">
        <v>143</v>
      </c>
      <c r="F5" s="64" t="s">
        <v>144</v>
      </c>
      <c r="G5" s="64" t="s">
        <v>145</v>
      </c>
      <c r="H5" s="64" t="s">
        <v>146</v>
      </c>
      <c r="I5" s="64" t="s">
        <v>147</v>
      </c>
      <c r="J5" s="65" t="s">
        <v>148</v>
      </c>
      <c r="K5" s="64" t="s">
        <v>149</v>
      </c>
      <c r="L5" s="64" t="s">
        <v>150</v>
      </c>
      <c r="M5" s="64" t="s">
        <v>151</v>
      </c>
      <c r="N5" s="64" t="s">
        <v>152</v>
      </c>
      <c r="O5" s="64" t="s">
        <v>153</v>
      </c>
      <c r="P5" s="66" t="s">
        <v>154</v>
      </c>
      <c r="Q5" s="64" t="s">
        <v>155</v>
      </c>
      <c r="R5" s="64" t="s">
        <v>156</v>
      </c>
      <c r="S5" s="64" t="s">
        <v>157</v>
      </c>
      <c r="T5" s="69" t="s">
        <v>657</v>
      </c>
      <c r="U5" s="69" t="s">
        <v>656</v>
      </c>
      <c r="V5" s="64" t="s">
        <v>158</v>
      </c>
      <c r="W5" s="64" t="s">
        <v>159</v>
      </c>
      <c r="X5" s="64" t="s">
        <v>725</v>
      </c>
      <c r="Y5" s="64" t="s">
        <v>726</v>
      </c>
      <c r="Z5" s="64" t="s">
        <v>160</v>
      </c>
      <c r="AA5" s="64" t="s">
        <v>161</v>
      </c>
      <c r="AB5" s="64" t="s">
        <v>162</v>
      </c>
      <c r="AC5" s="64" t="s">
        <v>163</v>
      </c>
      <c r="AD5" s="67" t="s">
        <v>658</v>
      </c>
      <c r="AE5" s="67" t="s">
        <v>659</v>
      </c>
      <c r="AF5" s="64" t="s">
        <v>729</v>
      </c>
      <c r="AG5" s="69" t="s">
        <v>661</v>
      </c>
      <c r="AH5" s="69" t="s">
        <v>661</v>
      </c>
      <c r="AI5" s="64" t="s">
        <v>164</v>
      </c>
      <c r="AJ5" s="64" t="s">
        <v>165</v>
      </c>
      <c r="AK5" s="64" t="s">
        <v>166</v>
      </c>
      <c r="AL5" s="64" t="s">
        <v>167</v>
      </c>
      <c r="AM5" s="64" t="s">
        <v>168</v>
      </c>
      <c r="AN5" s="64" t="s">
        <v>169</v>
      </c>
      <c r="AO5" s="64" t="s">
        <v>170</v>
      </c>
      <c r="AP5" s="64" t="s">
        <v>171</v>
      </c>
      <c r="AQ5" s="64" t="s">
        <v>172</v>
      </c>
      <c r="AR5" s="68" t="s">
        <v>662</v>
      </c>
      <c r="AS5" s="68" t="s">
        <v>663</v>
      </c>
      <c r="AT5" s="64" t="s">
        <v>173</v>
      </c>
      <c r="AU5" s="64" t="s">
        <v>174</v>
      </c>
      <c r="AV5" s="64" t="s">
        <v>175</v>
      </c>
      <c r="AW5" s="64" t="s">
        <v>176</v>
      </c>
      <c r="AX5" s="64" t="s">
        <v>177</v>
      </c>
      <c r="AY5" s="64" t="s">
        <v>178</v>
      </c>
      <c r="AZ5" s="64" t="s">
        <v>179</v>
      </c>
      <c r="BA5" s="64" t="s">
        <v>180</v>
      </c>
      <c r="BB5" s="64" t="s">
        <v>181</v>
      </c>
      <c r="BC5" s="64" t="s">
        <v>182</v>
      </c>
      <c r="BD5" s="69" t="s">
        <v>664</v>
      </c>
      <c r="BE5" s="69" t="s">
        <v>665</v>
      </c>
      <c r="BF5" s="69" t="s">
        <v>720</v>
      </c>
      <c r="BG5" s="69" t="s">
        <v>721</v>
      </c>
      <c r="BH5" s="64" t="s">
        <v>183</v>
      </c>
      <c r="BI5" s="64" t="s">
        <v>184</v>
      </c>
      <c r="BJ5" s="64" t="s">
        <v>185</v>
      </c>
      <c r="BK5" s="64" t="s">
        <v>186</v>
      </c>
      <c r="BL5" s="64" t="s">
        <v>187</v>
      </c>
      <c r="BM5" s="64" t="s">
        <v>188</v>
      </c>
      <c r="BN5" s="64" t="s">
        <v>189</v>
      </c>
      <c r="BO5" s="69" t="s">
        <v>666</v>
      </c>
      <c r="BP5" s="69" t="s">
        <v>667</v>
      </c>
      <c r="BQ5" s="64" t="s">
        <v>190</v>
      </c>
      <c r="BR5" s="64" t="s">
        <v>191</v>
      </c>
      <c r="BS5" s="64" t="s">
        <v>192</v>
      </c>
      <c r="BT5" s="64" t="s">
        <v>193</v>
      </c>
      <c r="BU5" s="69" t="s">
        <v>668</v>
      </c>
      <c r="BV5" s="69" t="s">
        <v>669</v>
      </c>
      <c r="BW5" s="64" t="s">
        <v>194</v>
      </c>
      <c r="BX5" s="64" t="s">
        <v>195</v>
      </c>
      <c r="BY5" s="64" t="s">
        <v>196</v>
      </c>
      <c r="BZ5" s="64" t="s">
        <v>197</v>
      </c>
      <c r="CA5" s="69" t="s">
        <v>674</v>
      </c>
      <c r="CB5" s="69" t="s">
        <v>675</v>
      </c>
      <c r="CC5" s="64" t="s">
        <v>198</v>
      </c>
      <c r="CD5" s="64" t="s">
        <v>199</v>
      </c>
      <c r="CE5" s="69" t="s">
        <v>672</v>
      </c>
      <c r="CF5" s="69" t="s">
        <v>673</v>
      </c>
      <c r="CG5" s="181" t="s">
        <v>606</v>
      </c>
      <c r="CH5" s="181" t="s">
        <v>607</v>
      </c>
      <c r="CI5" s="181" t="s">
        <v>608</v>
      </c>
      <c r="CJ5" s="181" t="s">
        <v>609</v>
      </c>
      <c r="CK5" s="69" t="s">
        <v>680</v>
      </c>
      <c r="CL5" s="69" t="s">
        <v>681</v>
      </c>
      <c r="CM5" s="64" t="s">
        <v>200</v>
      </c>
      <c r="CN5" s="64" t="s">
        <v>201</v>
      </c>
      <c r="CO5" s="64" t="s">
        <v>195</v>
      </c>
      <c r="CP5" s="64" t="s">
        <v>202</v>
      </c>
      <c r="CQ5" s="69" t="s">
        <v>683</v>
      </c>
      <c r="CR5" s="69" t="s">
        <v>684</v>
      </c>
      <c r="CS5" s="64" t="s">
        <v>203</v>
      </c>
      <c r="CT5" s="64" t="s">
        <v>204</v>
      </c>
      <c r="CU5" s="64" t="s">
        <v>205</v>
      </c>
      <c r="CV5" s="181" t="s">
        <v>607</v>
      </c>
      <c r="CW5" s="181" t="s">
        <v>608</v>
      </c>
      <c r="CX5" s="181" t="s">
        <v>609</v>
      </c>
      <c r="CY5" s="229" t="s">
        <v>688</v>
      </c>
      <c r="CZ5" s="64" t="s">
        <v>206</v>
      </c>
      <c r="DA5" s="69" t="s">
        <v>691</v>
      </c>
      <c r="DB5" s="69" t="s">
        <v>692</v>
      </c>
      <c r="DC5" s="66" t="s">
        <v>207</v>
      </c>
      <c r="DD5" s="64" t="s">
        <v>208</v>
      </c>
      <c r="DE5" s="64" t="s">
        <v>209</v>
      </c>
      <c r="DF5" s="66" t="s">
        <v>210</v>
      </c>
      <c r="DG5" s="69" t="s">
        <v>693</v>
      </c>
      <c r="DH5" s="69" t="s">
        <v>694</v>
      </c>
      <c r="DI5" s="69" t="s">
        <v>696</v>
      </c>
      <c r="DJ5" s="69" t="s">
        <v>697</v>
      </c>
      <c r="DK5" s="64" t="s">
        <v>211</v>
      </c>
      <c r="DL5" s="66" t="s">
        <v>212</v>
      </c>
      <c r="DM5" s="66" t="s">
        <v>195</v>
      </c>
      <c r="DN5" s="64" t="s">
        <v>213</v>
      </c>
      <c r="DO5" s="69" t="s">
        <v>699</v>
      </c>
      <c r="DP5" s="69" t="s">
        <v>700</v>
      </c>
      <c r="DQ5" s="64" t="s">
        <v>214</v>
      </c>
      <c r="DR5" s="64" t="s">
        <v>215</v>
      </c>
      <c r="DS5" s="64" t="s">
        <v>164</v>
      </c>
      <c r="DT5" s="64" t="s">
        <v>165</v>
      </c>
      <c r="DU5" s="64" t="s">
        <v>166</v>
      </c>
      <c r="DV5" s="64" t="s">
        <v>167</v>
      </c>
      <c r="DW5" s="64" t="s">
        <v>168</v>
      </c>
      <c r="DX5" s="64" t="s">
        <v>169</v>
      </c>
      <c r="DY5" s="64" t="s">
        <v>170</v>
      </c>
      <c r="DZ5" s="64" t="s">
        <v>171</v>
      </c>
      <c r="EA5" s="64" t="s">
        <v>172</v>
      </c>
      <c r="EB5" s="69" t="s">
        <v>702</v>
      </c>
      <c r="EC5" s="69" t="s">
        <v>703</v>
      </c>
      <c r="ED5" s="64" t="s">
        <v>173</v>
      </c>
      <c r="EE5" s="64" t="s">
        <v>174</v>
      </c>
      <c r="EF5" s="64" t="s">
        <v>175</v>
      </c>
      <c r="EG5" s="64" t="s">
        <v>176</v>
      </c>
      <c r="EH5" s="64" t="s">
        <v>177</v>
      </c>
      <c r="EI5" s="64" t="s">
        <v>178</v>
      </c>
      <c r="EJ5" s="64" t="s">
        <v>179</v>
      </c>
      <c r="EK5" s="64" t="s">
        <v>180</v>
      </c>
      <c r="EL5" s="64" t="s">
        <v>181</v>
      </c>
      <c r="EM5" s="64" t="s">
        <v>182</v>
      </c>
      <c r="EN5" s="69" t="s">
        <v>705</v>
      </c>
      <c r="EO5" s="69" t="s">
        <v>706</v>
      </c>
      <c r="EP5" s="69" t="s">
        <v>708</v>
      </c>
      <c r="EQ5" s="69" t="s">
        <v>709</v>
      </c>
      <c r="ER5" s="64" t="s">
        <v>183</v>
      </c>
      <c r="ES5" s="64" t="s">
        <v>184</v>
      </c>
      <c r="ET5" s="64" t="s">
        <v>185</v>
      </c>
      <c r="EU5" s="64" t="s">
        <v>186</v>
      </c>
      <c r="EV5" s="64" t="s">
        <v>187</v>
      </c>
      <c r="EW5" s="64" t="s">
        <v>188</v>
      </c>
      <c r="EX5" s="64" t="s">
        <v>189</v>
      </c>
      <c r="EY5" s="69" t="s">
        <v>712</v>
      </c>
      <c r="EZ5" s="69" t="s">
        <v>713</v>
      </c>
      <c r="FA5" s="69" t="s">
        <v>715</v>
      </c>
      <c r="FB5" s="69" t="s">
        <v>714</v>
      </c>
      <c r="FC5" s="64" t="s">
        <v>190</v>
      </c>
      <c r="FD5" s="64" t="s">
        <v>191</v>
      </c>
      <c r="FE5" s="64" t="s">
        <v>192</v>
      </c>
      <c r="FF5" s="64" t="s">
        <v>193</v>
      </c>
      <c r="FG5" s="69" t="s">
        <v>717</v>
      </c>
      <c r="FH5" s="69" t="s">
        <v>718</v>
      </c>
    </row>
    <row r="6" spans="1:164" ht="18" customHeight="1" x14ac:dyDescent="0.3">
      <c r="A6" s="288">
        <v>1</v>
      </c>
      <c r="B6" s="288" t="s">
        <v>216</v>
      </c>
      <c r="C6" s="260" t="s">
        <v>217</v>
      </c>
      <c r="D6" s="260" t="s">
        <v>218</v>
      </c>
      <c r="E6" s="499" t="s">
        <v>730</v>
      </c>
      <c r="F6" s="565" t="s">
        <v>219</v>
      </c>
      <c r="G6" s="494" t="s">
        <v>220</v>
      </c>
      <c r="H6" s="499" t="s">
        <v>221</v>
      </c>
      <c r="I6" s="494" t="s">
        <v>222</v>
      </c>
      <c r="J6" s="499" t="s">
        <v>223</v>
      </c>
      <c r="K6" s="566" t="s">
        <v>224</v>
      </c>
      <c r="L6" s="495" t="s">
        <v>225</v>
      </c>
      <c r="M6" s="514" t="s">
        <v>226</v>
      </c>
      <c r="N6" s="514" t="s">
        <v>227</v>
      </c>
      <c r="O6" s="552" t="s">
        <v>228</v>
      </c>
      <c r="P6" s="285" t="s">
        <v>229</v>
      </c>
      <c r="Q6" s="538">
        <v>2</v>
      </c>
      <c r="R6" s="70" t="s">
        <v>230</v>
      </c>
      <c r="S6" s="70" t="s">
        <v>231</v>
      </c>
      <c r="T6" s="70" t="s">
        <v>231</v>
      </c>
      <c r="U6" s="70" t="s">
        <v>231</v>
      </c>
      <c r="V6" s="71">
        <v>154</v>
      </c>
      <c r="W6" s="514">
        <f t="shared" ref="W6" si="0">V6+V7</f>
        <v>307</v>
      </c>
      <c r="X6" s="72">
        <v>68</v>
      </c>
      <c r="Y6" s="527">
        <f>((X6*V6)+(X7*V7))/W6</f>
        <v>67.00325732899023</v>
      </c>
      <c r="Z6" s="72">
        <v>89</v>
      </c>
      <c r="AA6" s="499">
        <f>Z6+Z7</f>
        <v>159</v>
      </c>
      <c r="AB6" s="73" t="s">
        <v>231</v>
      </c>
      <c r="AC6" s="285" t="s">
        <v>231</v>
      </c>
      <c r="AD6" s="74" t="str">
        <f>"ISS Stage:
1: "&amp;TEXT(64/V6,"0.0%")&amp;"
2: "&amp;TEXT(53/V6,"0.0%")&amp;"
3: "&amp;TEXT(34/V6,"0.0%")&amp;"
High Cytogenetic Risk: "&amp;TEXT(24/V6,"0.0%")&amp;"
Prior therapies:
Alkylating agent: "&amp;TEXT(139/V6,"0.0%")&amp;"
Lenalidomide: "&amp;TEXT(154/V6,"0.0%")&amp;"
Proteasome inhibitors: "&amp;TEXT(154/V6,"0.0%")&amp;"
Refractory disease: "&amp;TEXT(150/V6,"0.0%")&amp;"
Median prior LOT: 3"</f>
        <v>ISS Stage:
1: 41.6%
2: 34.4%
3: 22.1%
High Cytogenetic Risk: 15.6%
Prior therapies:
Alkylating agent: 90.3%
Lenalidomide: 100.0%
Proteasome inhibitors: 100.0%
Refractory disease: 97.4%
Median prior LOT: 3</v>
      </c>
      <c r="AE6" s="74" t="str">
        <f>"ISS Stage:
1: "&amp;TEXT(64/W6,"0.0%")&amp;"
2: "&amp;TEXT(53/W6,"0.0%")&amp;"
3: "&amp;TEXT(34/W6,"0.0%")&amp;"
High Cytogenetic Risk: "&amp;TEXT(24/W6,"0.0%")&amp;"
Prior therapies:
Alkylating agent: "&amp;TEXT(139/W6,"0.0%")&amp;"
Lenalidomide: "&amp;TEXT(154/W6,"0.0%")&amp;"
Proteasome inhibitors: "&amp;TEXT(154/W6,"0.0%")&amp;"
Refractory disease: "&amp;TEXT(150/W6,"0.0%")&amp;"
Median prior LOT: 3"</f>
        <v>ISS Stage:
1: 20.8%
2: 17.3%
3: 11.1%
High Cytogenetic Risk: 7.8%
Prior therapies:
Alkylating agent: 45.3%
Lenalidomide: 50.2%
Proteasome inhibitors: 50.2%
Refractory disease: 48.9%
Median prior LOT: 3</v>
      </c>
      <c r="AF6" s="514" t="s">
        <v>232</v>
      </c>
      <c r="AG6" s="514" t="s">
        <v>232</v>
      </c>
      <c r="AH6" s="514" t="s">
        <v>232</v>
      </c>
      <c r="AI6" s="82">
        <v>154</v>
      </c>
      <c r="AJ6" s="499">
        <v>307</v>
      </c>
      <c r="AK6" s="72" t="s">
        <v>231</v>
      </c>
      <c r="AL6" s="75" t="s">
        <v>231</v>
      </c>
      <c r="AM6" s="75" t="s">
        <v>231</v>
      </c>
      <c r="AN6" s="75">
        <v>0.68700000000000006</v>
      </c>
      <c r="AO6" s="75">
        <v>0.46100000000000002</v>
      </c>
      <c r="AP6" s="75">
        <v>1.0229999999999999</v>
      </c>
      <c r="AQ6" s="75">
        <v>6.3100000000000003E-2</v>
      </c>
      <c r="AR6" s="76">
        <v>0.72</v>
      </c>
      <c r="AS6" s="77">
        <v>12</v>
      </c>
      <c r="AT6" s="507" t="s">
        <v>233</v>
      </c>
      <c r="AU6" s="75">
        <v>154</v>
      </c>
      <c r="AV6" s="276">
        <v>307</v>
      </c>
      <c r="AW6" s="72">
        <v>11.5</v>
      </c>
      <c r="AX6" s="72">
        <v>8.9</v>
      </c>
      <c r="AY6" s="72">
        <v>13.9</v>
      </c>
      <c r="AZ6" s="78">
        <v>0.59599999999999997</v>
      </c>
      <c r="BA6" s="79">
        <v>0.44</v>
      </c>
      <c r="BB6" s="79">
        <v>0.81</v>
      </c>
      <c r="BC6" s="79">
        <v>1E-3</v>
      </c>
      <c r="BD6" s="77" t="s">
        <v>231</v>
      </c>
      <c r="BE6" s="77" t="s">
        <v>231</v>
      </c>
      <c r="BF6" s="77" t="s">
        <v>231</v>
      </c>
      <c r="BG6" s="77" t="s">
        <v>231</v>
      </c>
      <c r="BH6" s="75" t="str">
        <f t="shared" ref="BH6:BH9" si="1">AT6</f>
        <v>PFS</v>
      </c>
      <c r="BI6" s="80">
        <v>93</v>
      </c>
      <c r="BJ6" s="81" t="s">
        <v>231</v>
      </c>
      <c r="BK6" s="82">
        <v>7</v>
      </c>
      <c r="BL6" s="81" t="s">
        <v>231</v>
      </c>
      <c r="BM6" s="75">
        <v>44</v>
      </c>
      <c r="BN6" s="81" t="s">
        <v>231</v>
      </c>
      <c r="BO6" s="83" t="s">
        <v>234</v>
      </c>
      <c r="BP6" s="83" t="s">
        <v>234</v>
      </c>
      <c r="BQ6" s="84">
        <v>152</v>
      </c>
      <c r="BR6" s="72">
        <v>109</v>
      </c>
      <c r="BS6" s="85" t="s">
        <v>231</v>
      </c>
      <c r="BT6" s="86">
        <v>94</v>
      </c>
      <c r="BU6" s="87" t="str">
        <f>"Treatment discontinuation due to AEs: "&amp;TEXT(11/BQ6,"0.0%")</f>
        <v>Treatment discontinuation due to AEs: 7.2%</v>
      </c>
      <c r="BV6" s="87" t="str">
        <f>"Treatment discontinuation due to AEs: "&amp;TEXT(11/BR6,"0.0%")</f>
        <v>Treatment discontinuation due to AEs: 10.1%</v>
      </c>
      <c r="BW6" s="517" t="s">
        <v>235</v>
      </c>
      <c r="BX6" s="517" t="s">
        <v>235</v>
      </c>
      <c r="BY6" s="285" t="s">
        <v>235</v>
      </c>
      <c r="BZ6" s="285" t="s">
        <v>235</v>
      </c>
      <c r="CA6" s="285" t="s">
        <v>235</v>
      </c>
      <c r="CB6" s="285" t="s">
        <v>235</v>
      </c>
      <c r="CC6" s="285" t="s">
        <v>235</v>
      </c>
      <c r="CD6" s="285" t="s">
        <v>235</v>
      </c>
      <c r="CE6" s="285" t="s">
        <v>235</v>
      </c>
      <c r="CF6" s="285" t="s">
        <v>235</v>
      </c>
      <c r="CG6" s="285" t="s">
        <v>235</v>
      </c>
      <c r="CH6" s="285" t="s">
        <v>235</v>
      </c>
      <c r="CI6" s="285" t="s">
        <v>235</v>
      </c>
      <c r="CJ6" s="285" t="s">
        <v>235</v>
      </c>
      <c r="CK6" s="285" t="s">
        <v>235</v>
      </c>
      <c r="CL6" s="285" t="s">
        <v>235</v>
      </c>
      <c r="CM6" s="285" t="s">
        <v>235</v>
      </c>
      <c r="CN6" s="285" t="s">
        <v>235</v>
      </c>
      <c r="CO6" s="285" t="s">
        <v>235</v>
      </c>
      <c r="CP6" s="285" t="s">
        <v>235</v>
      </c>
      <c r="CQ6" s="285" t="s">
        <v>235</v>
      </c>
      <c r="CR6" s="285" t="s">
        <v>235</v>
      </c>
      <c r="CS6" s="285" t="s">
        <v>235</v>
      </c>
      <c r="CT6" s="285" t="s">
        <v>235</v>
      </c>
      <c r="CU6" s="285" t="s">
        <v>235</v>
      </c>
      <c r="CV6" s="285" t="s">
        <v>235</v>
      </c>
      <c r="CW6" s="285" t="s">
        <v>235</v>
      </c>
      <c r="CX6" s="285" t="s">
        <v>235</v>
      </c>
      <c r="CY6" s="285" t="s">
        <v>235</v>
      </c>
      <c r="CZ6" s="285" t="s">
        <v>235</v>
      </c>
      <c r="DA6" s="285" t="s">
        <v>235</v>
      </c>
      <c r="DB6" s="285" t="s">
        <v>235</v>
      </c>
      <c r="DC6" s="285" t="s">
        <v>235</v>
      </c>
      <c r="DD6" s="285" t="s">
        <v>235</v>
      </c>
      <c r="DE6" s="285" t="s">
        <v>235</v>
      </c>
      <c r="DF6" s="285" t="s">
        <v>235</v>
      </c>
      <c r="DG6" s="285" t="s">
        <v>235</v>
      </c>
      <c r="DH6" s="285" t="s">
        <v>235</v>
      </c>
      <c r="DI6" s="285" t="s">
        <v>235</v>
      </c>
      <c r="DJ6" s="285" t="s">
        <v>235</v>
      </c>
      <c r="DK6" s="285" t="s">
        <v>235</v>
      </c>
      <c r="DL6" s="285" t="s">
        <v>235</v>
      </c>
      <c r="DM6" s="285" t="s">
        <v>235</v>
      </c>
      <c r="DN6" s="285" t="s">
        <v>235</v>
      </c>
      <c r="DO6" s="285" t="s">
        <v>235</v>
      </c>
      <c r="DP6" s="285" t="s">
        <v>235</v>
      </c>
      <c r="DQ6" s="285" t="s">
        <v>235</v>
      </c>
      <c r="DR6" s="88" t="s">
        <v>235</v>
      </c>
      <c r="DS6" s="88" t="s">
        <v>235</v>
      </c>
      <c r="DT6" s="88" t="s">
        <v>235</v>
      </c>
      <c r="DU6" s="88" t="s">
        <v>235</v>
      </c>
      <c r="DV6" s="88" t="s">
        <v>235</v>
      </c>
      <c r="DW6" s="285" t="s">
        <v>235</v>
      </c>
      <c r="DX6" s="88" t="s">
        <v>235</v>
      </c>
      <c r="DY6" s="285" t="s">
        <v>235</v>
      </c>
      <c r="DZ6" s="88" t="s">
        <v>235</v>
      </c>
      <c r="EA6" s="88" t="s">
        <v>235</v>
      </c>
      <c r="EB6" s="88" t="s">
        <v>235</v>
      </c>
      <c r="EC6" s="88" t="s">
        <v>235</v>
      </c>
      <c r="ED6" s="88" t="s">
        <v>235</v>
      </c>
      <c r="EE6" s="88" t="s">
        <v>235</v>
      </c>
      <c r="EF6" s="88" t="s">
        <v>235</v>
      </c>
      <c r="EG6" s="88" t="s">
        <v>235</v>
      </c>
      <c r="EH6" s="88" t="s">
        <v>235</v>
      </c>
      <c r="EI6" s="88" t="s">
        <v>235</v>
      </c>
      <c r="EJ6" s="88" t="s">
        <v>235</v>
      </c>
      <c r="EK6" s="88" t="s">
        <v>235</v>
      </c>
      <c r="EL6" s="88" t="s">
        <v>235</v>
      </c>
      <c r="EM6" s="88" t="s">
        <v>235</v>
      </c>
      <c r="EN6" s="88" t="s">
        <v>235</v>
      </c>
      <c r="EO6" s="88" t="s">
        <v>235</v>
      </c>
      <c r="EP6" s="88" t="s">
        <v>235</v>
      </c>
      <c r="EQ6" s="88" t="s">
        <v>235</v>
      </c>
      <c r="ER6" s="88" t="s">
        <v>235</v>
      </c>
      <c r="ES6" s="88" t="s">
        <v>235</v>
      </c>
      <c r="ET6" s="88" t="s">
        <v>235</v>
      </c>
      <c r="EU6" s="88" t="s">
        <v>235</v>
      </c>
      <c r="EV6" s="88" t="s">
        <v>235</v>
      </c>
      <c r="EW6" s="88" t="s">
        <v>235</v>
      </c>
      <c r="EX6" s="88" t="s">
        <v>235</v>
      </c>
      <c r="EY6" s="88" t="s">
        <v>235</v>
      </c>
      <c r="EZ6" s="88" t="s">
        <v>235</v>
      </c>
      <c r="FA6" s="88" t="s">
        <v>235</v>
      </c>
      <c r="FB6" s="88" t="s">
        <v>235</v>
      </c>
      <c r="FC6" s="88" t="s">
        <v>235</v>
      </c>
      <c r="FD6" s="88" t="s">
        <v>235</v>
      </c>
      <c r="FE6" s="88" t="s">
        <v>235</v>
      </c>
      <c r="FF6" s="88" t="s">
        <v>235</v>
      </c>
      <c r="FG6" s="88" t="s">
        <v>235</v>
      </c>
      <c r="FH6" s="88" t="s">
        <v>235</v>
      </c>
    </row>
    <row r="7" spans="1:164" ht="18" customHeight="1" x14ac:dyDescent="0.3">
      <c r="A7" s="289"/>
      <c r="B7" s="289"/>
      <c r="C7" s="274"/>
      <c r="D7" s="274"/>
      <c r="E7" s="499"/>
      <c r="F7" s="565"/>
      <c r="G7" s="547"/>
      <c r="H7" s="511"/>
      <c r="I7" s="494"/>
      <c r="J7" s="511"/>
      <c r="K7" s="548"/>
      <c r="L7" s="496"/>
      <c r="M7" s="515"/>
      <c r="N7" s="551"/>
      <c r="O7" s="553"/>
      <c r="P7" s="512"/>
      <c r="Q7" s="539"/>
      <c r="R7" s="70" t="s">
        <v>236</v>
      </c>
      <c r="S7" s="70" t="s">
        <v>231</v>
      </c>
      <c r="T7" s="70" t="s">
        <v>231</v>
      </c>
      <c r="U7" s="70" t="s">
        <v>231</v>
      </c>
      <c r="V7" s="71">
        <v>153</v>
      </c>
      <c r="W7" s="515"/>
      <c r="X7" s="72">
        <v>66</v>
      </c>
      <c r="Y7" s="527"/>
      <c r="Z7" s="72">
        <v>70</v>
      </c>
      <c r="AA7" s="511"/>
      <c r="AB7" s="73" t="s">
        <v>231</v>
      </c>
      <c r="AC7" s="512"/>
      <c r="AD7" s="74" t="str">
        <f>"ISS Stage:
1: "&amp;TEXT(51/V7,"0.0%")&amp;"
2: "&amp;TEXT(56/V7,"0.0%")&amp;"
3: "&amp;TEXT(43/V7,"0.0%")&amp;"
High Cytogenetic Risk: "&amp;TEXT(36/V7,"0.0%")&amp;"
Prior therapies:
Alkylating agent: "&amp;TEXT(148/V7,"0.0%")&amp;"
Lenalidomide: "&amp;TEXT(153/V7,"0.0%")&amp;"
Proteasome inhibitors: "&amp;TEXT(153/V7,"0.0%")&amp;"
Refractory disease: "&amp;TEXT(151/V7,"0.0%")&amp;"
Median prior LOT: 3"</f>
        <v>ISS Stage:
1: 33.3%
2: 36.6%
3: 28.1%
High Cytogenetic Risk: 23.5%
Prior therapies:
Alkylating agent: 96.7%
Lenalidomide: 100.0%
Proteasome inhibitors: 100.0%
Refractory disease: 98.7%
Median prior LOT: 3</v>
      </c>
      <c r="AE7" s="74" t="e">
        <f>"ISS Stage:
1: "&amp;TEXT(51/W7,"0.0%")&amp;"
2: "&amp;TEXT(56/W7,"0.0%")&amp;"
3: "&amp;TEXT(43/W7,"0.0%")&amp;"
High Cytogenetic Risk: "&amp;TEXT(36/W7,"0.0%")&amp;"
Prior therapies:
Alkylating agent: "&amp;TEXT(148/W7,"0.0%")&amp;"
Lenalidomide: "&amp;TEXT(153/W7,"0.0%")&amp;"
Proteasome inhibitors: "&amp;TEXT(153/W7,"0.0%")&amp;"
Refractory disease: "&amp;TEXT(151/W7,"0.0%")&amp;"
Median prior LOT: 3"</f>
        <v>#DIV/0!</v>
      </c>
      <c r="AF7" s="515"/>
      <c r="AG7" s="515"/>
      <c r="AH7" s="515"/>
      <c r="AI7" s="82">
        <v>153</v>
      </c>
      <c r="AJ7" s="499"/>
      <c r="AK7" s="72" t="s">
        <v>231</v>
      </c>
      <c r="AL7" s="75" t="s">
        <v>231</v>
      </c>
      <c r="AM7" s="75" t="s">
        <v>231</v>
      </c>
      <c r="AN7" s="75" t="s">
        <v>231</v>
      </c>
      <c r="AO7" s="75" t="s">
        <v>231</v>
      </c>
      <c r="AP7" s="75" t="s">
        <v>231</v>
      </c>
      <c r="AQ7" s="75" t="s">
        <v>231</v>
      </c>
      <c r="AR7" s="76">
        <v>0.63</v>
      </c>
      <c r="AS7" s="77">
        <v>12</v>
      </c>
      <c r="AT7" s="508"/>
      <c r="AU7" s="75">
        <v>153</v>
      </c>
      <c r="AV7" s="276"/>
      <c r="AW7" s="72">
        <v>6.5</v>
      </c>
      <c r="AX7" s="72">
        <v>4.5</v>
      </c>
      <c r="AY7" s="72">
        <v>8.3000000000000007</v>
      </c>
      <c r="AZ7" s="82" t="s">
        <v>231</v>
      </c>
      <c r="BA7" s="75" t="s">
        <v>231</v>
      </c>
      <c r="BB7" s="75" t="s">
        <v>231</v>
      </c>
      <c r="BC7" s="75" t="s">
        <v>231</v>
      </c>
      <c r="BD7" s="83" t="s">
        <v>231</v>
      </c>
      <c r="BE7" s="83" t="s">
        <v>231</v>
      </c>
      <c r="BF7" s="83" t="s">
        <v>231</v>
      </c>
      <c r="BG7" s="83" t="s">
        <v>231</v>
      </c>
      <c r="BH7" s="75">
        <f t="shared" si="1"/>
        <v>0</v>
      </c>
      <c r="BI7" s="80">
        <v>54</v>
      </c>
      <c r="BJ7" s="81" t="s">
        <v>231</v>
      </c>
      <c r="BK7" s="82">
        <v>2</v>
      </c>
      <c r="BL7" s="81" t="s">
        <v>231</v>
      </c>
      <c r="BM7" s="75">
        <v>41</v>
      </c>
      <c r="BN7" s="81" t="s">
        <v>231</v>
      </c>
      <c r="BO7" s="83" t="s">
        <v>237</v>
      </c>
      <c r="BP7" s="83" t="s">
        <v>237</v>
      </c>
      <c r="BQ7" s="84">
        <v>149</v>
      </c>
      <c r="BR7" s="72">
        <v>71</v>
      </c>
      <c r="BS7" s="85" t="s">
        <v>231</v>
      </c>
      <c r="BT7" s="86">
        <v>80</v>
      </c>
      <c r="BU7" s="87" t="str">
        <f>"Treatment discontinuation due to AEs: "&amp;TEXT(19/BQ7,"0.0%")</f>
        <v>Treatment discontinuation due to AEs: 12.8%</v>
      </c>
      <c r="BV7" s="87" t="str">
        <f>"Treatment discontinuation due to AEs: "&amp;TEXT(19/BR7,"0.0%")</f>
        <v>Treatment discontinuation due to AEs: 26.8%</v>
      </c>
      <c r="BW7" s="518"/>
      <c r="BX7" s="518"/>
      <c r="BY7" s="512"/>
      <c r="BZ7" s="512"/>
      <c r="CA7" s="512"/>
      <c r="CB7" s="512"/>
      <c r="CC7" s="512"/>
      <c r="CD7" s="512"/>
      <c r="CE7" s="512"/>
      <c r="CF7" s="512"/>
      <c r="CG7" s="512"/>
      <c r="CH7" s="512"/>
      <c r="CI7" s="512"/>
      <c r="CJ7" s="512"/>
      <c r="CK7" s="512"/>
      <c r="CL7" s="512"/>
      <c r="CM7" s="373"/>
      <c r="CN7" s="373"/>
      <c r="CO7" s="373"/>
      <c r="CP7" s="373"/>
      <c r="CQ7" s="373"/>
      <c r="CR7" s="373"/>
      <c r="CS7" s="373"/>
      <c r="CT7" s="373"/>
      <c r="CU7" s="373"/>
      <c r="CV7" s="373"/>
      <c r="CW7" s="373"/>
      <c r="CX7" s="373"/>
      <c r="CY7" s="373"/>
      <c r="CZ7" s="512"/>
      <c r="DA7" s="512"/>
      <c r="DB7" s="512"/>
      <c r="DC7" s="512"/>
      <c r="DD7" s="512"/>
      <c r="DE7" s="512"/>
      <c r="DF7" s="512"/>
      <c r="DG7" s="512"/>
      <c r="DH7" s="512"/>
      <c r="DI7" s="512"/>
      <c r="DJ7" s="512"/>
      <c r="DK7" s="286"/>
      <c r="DL7" s="286"/>
      <c r="DM7" s="286"/>
      <c r="DN7" s="286"/>
      <c r="DO7" s="286"/>
      <c r="DP7" s="286"/>
      <c r="DQ7" s="286"/>
      <c r="DR7" s="88" t="s">
        <v>235</v>
      </c>
      <c r="DS7" s="88" t="s">
        <v>235</v>
      </c>
      <c r="DT7" s="88" t="s">
        <v>235</v>
      </c>
      <c r="DU7" s="88" t="s">
        <v>235</v>
      </c>
      <c r="DV7" s="88" t="s">
        <v>235</v>
      </c>
      <c r="DW7" s="286"/>
      <c r="DX7" s="88" t="s">
        <v>235</v>
      </c>
      <c r="DY7" s="286"/>
      <c r="DZ7" s="88" t="s">
        <v>235</v>
      </c>
      <c r="EA7" s="88" t="s">
        <v>235</v>
      </c>
      <c r="EB7" s="88" t="s">
        <v>235</v>
      </c>
      <c r="EC7" s="88" t="s">
        <v>235</v>
      </c>
      <c r="ED7" s="88" t="s">
        <v>235</v>
      </c>
      <c r="EE7" s="88" t="s">
        <v>235</v>
      </c>
      <c r="EF7" s="88" t="s">
        <v>235</v>
      </c>
      <c r="EG7" s="88" t="s">
        <v>235</v>
      </c>
      <c r="EH7" s="88" t="s">
        <v>235</v>
      </c>
      <c r="EI7" s="88" t="s">
        <v>235</v>
      </c>
      <c r="EJ7" s="88" t="s">
        <v>235</v>
      </c>
      <c r="EK7" s="88" t="s">
        <v>235</v>
      </c>
      <c r="EL7" s="88" t="s">
        <v>235</v>
      </c>
      <c r="EM7" s="88" t="s">
        <v>235</v>
      </c>
      <c r="EN7" s="88" t="s">
        <v>235</v>
      </c>
      <c r="EO7" s="88" t="s">
        <v>235</v>
      </c>
      <c r="EP7" s="88" t="s">
        <v>235</v>
      </c>
      <c r="EQ7" s="88" t="s">
        <v>235</v>
      </c>
      <c r="ER7" s="88" t="s">
        <v>235</v>
      </c>
      <c r="ES7" s="88" t="s">
        <v>235</v>
      </c>
      <c r="ET7" s="88" t="s">
        <v>235</v>
      </c>
      <c r="EU7" s="88" t="s">
        <v>235</v>
      </c>
      <c r="EV7" s="88" t="s">
        <v>235</v>
      </c>
      <c r="EW7" s="88" t="s">
        <v>235</v>
      </c>
      <c r="EX7" s="88" t="s">
        <v>235</v>
      </c>
      <c r="EY7" s="88" t="s">
        <v>235</v>
      </c>
      <c r="EZ7" s="88" t="s">
        <v>235</v>
      </c>
      <c r="FA7" s="88" t="s">
        <v>235</v>
      </c>
      <c r="FB7" s="88" t="s">
        <v>235</v>
      </c>
      <c r="FC7" s="88" t="s">
        <v>235</v>
      </c>
      <c r="FD7" s="88" t="s">
        <v>235</v>
      </c>
      <c r="FE7" s="88" t="s">
        <v>235</v>
      </c>
      <c r="FF7" s="88" t="s">
        <v>235</v>
      </c>
      <c r="FG7" s="88" t="s">
        <v>235</v>
      </c>
      <c r="FH7" s="88" t="s">
        <v>235</v>
      </c>
    </row>
    <row r="8" spans="1:164" ht="18" customHeight="1" x14ac:dyDescent="0.3">
      <c r="A8" s="289"/>
      <c r="B8" s="289"/>
      <c r="C8" s="274"/>
      <c r="D8" s="274"/>
      <c r="E8" s="499"/>
      <c r="F8" s="565"/>
      <c r="G8" s="547"/>
      <c r="H8" s="511"/>
      <c r="I8" s="494"/>
      <c r="J8" s="511"/>
      <c r="K8" s="548"/>
      <c r="L8" s="496"/>
      <c r="M8" s="515"/>
      <c r="N8" s="551"/>
      <c r="O8" s="553"/>
      <c r="P8" s="512"/>
      <c r="Q8" s="539"/>
      <c r="R8" s="70" t="s">
        <v>235</v>
      </c>
      <c r="S8" s="70" t="s">
        <v>235</v>
      </c>
      <c r="T8" s="70" t="s">
        <v>235</v>
      </c>
      <c r="U8" s="70" t="s">
        <v>235</v>
      </c>
      <c r="V8" s="71" t="s">
        <v>235</v>
      </c>
      <c r="W8" s="515"/>
      <c r="X8" s="71" t="s">
        <v>235</v>
      </c>
      <c r="Y8" s="527"/>
      <c r="Z8" s="75" t="s">
        <v>235</v>
      </c>
      <c r="AA8" s="511"/>
      <c r="AB8" s="73" t="s">
        <v>235</v>
      </c>
      <c r="AC8" s="512"/>
      <c r="AD8" s="89" t="s">
        <v>235</v>
      </c>
      <c r="AE8" s="89" t="s">
        <v>235</v>
      </c>
      <c r="AF8" s="515"/>
      <c r="AG8" s="515"/>
      <c r="AH8" s="515"/>
      <c r="AI8" s="82" t="s">
        <v>235</v>
      </c>
      <c r="AJ8" s="499"/>
      <c r="AK8" s="75" t="s">
        <v>235</v>
      </c>
      <c r="AL8" s="75" t="s">
        <v>235</v>
      </c>
      <c r="AM8" s="75" t="s">
        <v>235</v>
      </c>
      <c r="AN8" s="75" t="s">
        <v>235</v>
      </c>
      <c r="AO8" s="75" t="s">
        <v>235</v>
      </c>
      <c r="AP8" s="75" t="s">
        <v>235</v>
      </c>
      <c r="AQ8" s="75" t="s">
        <v>235</v>
      </c>
      <c r="AR8" s="83" t="s">
        <v>235</v>
      </c>
      <c r="AS8" s="77" t="s">
        <v>235</v>
      </c>
      <c r="AT8" s="508"/>
      <c r="AU8" s="75" t="s">
        <v>235</v>
      </c>
      <c r="AV8" s="276"/>
      <c r="AW8" s="75" t="s">
        <v>235</v>
      </c>
      <c r="AX8" s="75" t="s">
        <v>235</v>
      </c>
      <c r="AY8" s="75" t="s">
        <v>235</v>
      </c>
      <c r="AZ8" s="82" t="s">
        <v>235</v>
      </c>
      <c r="BA8" s="75" t="s">
        <v>235</v>
      </c>
      <c r="BB8" s="75" t="s">
        <v>235</v>
      </c>
      <c r="BC8" s="75" t="s">
        <v>235</v>
      </c>
      <c r="BD8" s="83" t="s">
        <v>235</v>
      </c>
      <c r="BE8" s="83" t="s">
        <v>235</v>
      </c>
      <c r="BF8" s="83" t="s">
        <v>235</v>
      </c>
      <c r="BG8" s="83" t="s">
        <v>235</v>
      </c>
      <c r="BH8" s="75">
        <f t="shared" si="1"/>
        <v>0</v>
      </c>
      <c r="BI8" s="75" t="s">
        <v>235</v>
      </c>
      <c r="BJ8" s="82" t="s">
        <v>235</v>
      </c>
      <c r="BK8" s="82" t="s">
        <v>235</v>
      </c>
      <c r="BL8" s="82" t="s">
        <v>235</v>
      </c>
      <c r="BM8" s="75" t="s">
        <v>235</v>
      </c>
      <c r="BN8" s="82" t="s">
        <v>235</v>
      </c>
      <c r="BO8" s="90" t="s">
        <v>235</v>
      </c>
      <c r="BP8" s="206" t="s">
        <v>235</v>
      </c>
      <c r="BQ8" s="91" t="s">
        <v>235</v>
      </c>
      <c r="BR8" s="92" t="s">
        <v>235</v>
      </c>
      <c r="BS8" s="93" t="s">
        <v>235</v>
      </c>
      <c r="BT8" s="92" t="s">
        <v>235</v>
      </c>
      <c r="BU8" s="90" t="s">
        <v>235</v>
      </c>
      <c r="BV8" s="206" t="s">
        <v>235</v>
      </c>
      <c r="BW8" s="518"/>
      <c r="BX8" s="518"/>
      <c r="BY8" s="512"/>
      <c r="BZ8" s="512"/>
      <c r="CA8" s="512"/>
      <c r="CB8" s="512"/>
      <c r="CC8" s="512"/>
      <c r="CD8" s="512"/>
      <c r="CE8" s="512"/>
      <c r="CF8" s="512"/>
      <c r="CG8" s="512"/>
      <c r="CH8" s="512"/>
      <c r="CI8" s="512"/>
      <c r="CJ8" s="512"/>
      <c r="CK8" s="512"/>
      <c r="CL8" s="512"/>
      <c r="CM8" s="373"/>
      <c r="CN8" s="373"/>
      <c r="CO8" s="373"/>
      <c r="CP8" s="373"/>
      <c r="CQ8" s="373"/>
      <c r="CR8" s="373"/>
      <c r="CS8" s="373"/>
      <c r="CT8" s="373"/>
      <c r="CU8" s="373"/>
      <c r="CV8" s="373"/>
      <c r="CW8" s="373"/>
      <c r="CX8" s="373"/>
      <c r="CY8" s="373"/>
      <c r="CZ8" s="512"/>
      <c r="DA8" s="512"/>
      <c r="DB8" s="512"/>
      <c r="DC8" s="512"/>
      <c r="DD8" s="512"/>
      <c r="DE8" s="512"/>
      <c r="DF8" s="512"/>
      <c r="DG8" s="512"/>
      <c r="DH8" s="512"/>
      <c r="DI8" s="512"/>
      <c r="DJ8" s="512"/>
      <c r="DK8" s="286"/>
      <c r="DL8" s="286"/>
      <c r="DM8" s="286"/>
      <c r="DN8" s="286"/>
      <c r="DO8" s="286"/>
      <c r="DP8" s="286"/>
      <c r="DQ8" s="286"/>
      <c r="DR8" s="88" t="s">
        <v>235</v>
      </c>
      <c r="DS8" s="88" t="s">
        <v>235</v>
      </c>
      <c r="DT8" s="88" t="s">
        <v>235</v>
      </c>
      <c r="DU8" s="88" t="s">
        <v>235</v>
      </c>
      <c r="DV8" s="88" t="s">
        <v>235</v>
      </c>
      <c r="DW8" s="286"/>
      <c r="DX8" s="88" t="s">
        <v>235</v>
      </c>
      <c r="DY8" s="286"/>
      <c r="DZ8" s="88" t="s">
        <v>235</v>
      </c>
      <c r="EA8" s="88" t="s">
        <v>235</v>
      </c>
      <c r="EB8" s="88" t="s">
        <v>235</v>
      </c>
      <c r="EC8" s="88" t="s">
        <v>235</v>
      </c>
      <c r="ED8" s="88" t="s">
        <v>235</v>
      </c>
      <c r="EE8" s="88" t="s">
        <v>235</v>
      </c>
      <c r="EF8" s="88" t="s">
        <v>235</v>
      </c>
      <c r="EG8" s="88" t="s">
        <v>235</v>
      </c>
      <c r="EH8" s="88" t="s">
        <v>235</v>
      </c>
      <c r="EI8" s="88" t="s">
        <v>235</v>
      </c>
      <c r="EJ8" s="88" t="s">
        <v>235</v>
      </c>
      <c r="EK8" s="88" t="s">
        <v>235</v>
      </c>
      <c r="EL8" s="88" t="s">
        <v>235</v>
      </c>
      <c r="EM8" s="88" t="s">
        <v>235</v>
      </c>
      <c r="EN8" s="88" t="s">
        <v>235</v>
      </c>
      <c r="EO8" s="88" t="s">
        <v>235</v>
      </c>
      <c r="EP8" s="88" t="s">
        <v>235</v>
      </c>
      <c r="EQ8" s="88" t="s">
        <v>235</v>
      </c>
      <c r="ER8" s="88" t="s">
        <v>235</v>
      </c>
      <c r="ES8" s="88" t="s">
        <v>235</v>
      </c>
      <c r="ET8" s="88" t="s">
        <v>235</v>
      </c>
      <c r="EU8" s="88" t="s">
        <v>235</v>
      </c>
      <c r="EV8" s="88" t="s">
        <v>235</v>
      </c>
      <c r="EW8" s="88" t="s">
        <v>235</v>
      </c>
      <c r="EX8" s="88" t="s">
        <v>235</v>
      </c>
      <c r="EY8" s="88" t="s">
        <v>235</v>
      </c>
      <c r="EZ8" s="88" t="s">
        <v>235</v>
      </c>
      <c r="FA8" s="88" t="s">
        <v>235</v>
      </c>
      <c r="FB8" s="88" t="s">
        <v>235</v>
      </c>
      <c r="FC8" s="88" t="s">
        <v>235</v>
      </c>
      <c r="FD8" s="88" t="s">
        <v>235</v>
      </c>
      <c r="FE8" s="88" t="s">
        <v>235</v>
      </c>
      <c r="FF8" s="88" t="s">
        <v>235</v>
      </c>
      <c r="FG8" s="88" t="s">
        <v>235</v>
      </c>
      <c r="FH8" s="88" t="s">
        <v>235</v>
      </c>
    </row>
    <row r="9" spans="1:164" ht="18" customHeight="1" thickBot="1" x14ac:dyDescent="0.35">
      <c r="A9" s="290"/>
      <c r="B9" s="290"/>
      <c r="C9" s="275"/>
      <c r="D9" s="275"/>
      <c r="E9" s="499"/>
      <c r="F9" s="565"/>
      <c r="G9" s="547"/>
      <c r="H9" s="511"/>
      <c r="I9" s="494"/>
      <c r="J9" s="511"/>
      <c r="K9" s="548"/>
      <c r="L9" s="497"/>
      <c r="M9" s="515"/>
      <c r="N9" s="551"/>
      <c r="O9" s="554"/>
      <c r="P9" s="513"/>
      <c r="Q9" s="540"/>
      <c r="R9" s="70" t="s">
        <v>235</v>
      </c>
      <c r="S9" s="70" t="s">
        <v>235</v>
      </c>
      <c r="T9" s="70" t="s">
        <v>235</v>
      </c>
      <c r="U9" s="70" t="s">
        <v>235</v>
      </c>
      <c r="V9" s="71" t="s">
        <v>235</v>
      </c>
      <c r="W9" s="515"/>
      <c r="X9" s="71" t="s">
        <v>235</v>
      </c>
      <c r="Y9" s="527"/>
      <c r="Z9" s="75" t="s">
        <v>235</v>
      </c>
      <c r="AA9" s="511"/>
      <c r="AB9" s="73" t="s">
        <v>235</v>
      </c>
      <c r="AC9" s="513"/>
      <c r="AD9" s="89" t="s">
        <v>235</v>
      </c>
      <c r="AE9" s="89" t="s">
        <v>235</v>
      </c>
      <c r="AF9" s="515"/>
      <c r="AG9" s="515"/>
      <c r="AH9" s="515"/>
      <c r="AI9" s="82" t="s">
        <v>235</v>
      </c>
      <c r="AJ9" s="499"/>
      <c r="AK9" s="75" t="s">
        <v>235</v>
      </c>
      <c r="AL9" s="75" t="s">
        <v>235</v>
      </c>
      <c r="AM9" s="92" t="s">
        <v>235</v>
      </c>
      <c r="AN9" s="92" t="s">
        <v>235</v>
      </c>
      <c r="AO9" s="92" t="s">
        <v>235</v>
      </c>
      <c r="AP9" s="92" t="s">
        <v>235</v>
      </c>
      <c r="AQ9" s="92" t="s">
        <v>235</v>
      </c>
      <c r="AR9" s="90" t="s">
        <v>235</v>
      </c>
      <c r="AS9" s="77" t="s">
        <v>235</v>
      </c>
      <c r="AT9" s="509"/>
      <c r="AU9" s="75" t="s">
        <v>235</v>
      </c>
      <c r="AV9" s="276"/>
      <c r="AW9" s="75" t="s">
        <v>235</v>
      </c>
      <c r="AX9" s="75" t="s">
        <v>235</v>
      </c>
      <c r="AY9" s="75" t="s">
        <v>235</v>
      </c>
      <c r="AZ9" s="82" t="s">
        <v>235</v>
      </c>
      <c r="BA9" s="75" t="s">
        <v>235</v>
      </c>
      <c r="BB9" s="75" t="s">
        <v>235</v>
      </c>
      <c r="BC9" s="75" t="s">
        <v>235</v>
      </c>
      <c r="BD9" s="90" t="s">
        <v>235</v>
      </c>
      <c r="BE9" s="206" t="s">
        <v>235</v>
      </c>
      <c r="BF9" s="206" t="s">
        <v>235</v>
      </c>
      <c r="BG9" s="206" t="s">
        <v>235</v>
      </c>
      <c r="BH9" s="75">
        <f t="shared" si="1"/>
        <v>0</v>
      </c>
      <c r="BI9" s="75" t="s">
        <v>235</v>
      </c>
      <c r="BJ9" s="82" t="s">
        <v>235</v>
      </c>
      <c r="BK9" s="82" t="s">
        <v>235</v>
      </c>
      <c r="BL9" s="82" t="s">
        <v>235</v>
      </c>
      <c r="BM9" s="75" t="s">
        <v>235</v>
      </c>
      <c r="BN9" s="82" t="s">
        <v>235</v>
      </c>
      <c r="BO9" s="75" t="s">
        <v>235</v>
      </c>
      <c r="BP9" s="194" t="s">
        <v>235</v>
      </c>
      <c r="BQ9" s="75" t="s">
        <v>235</v>
      </c>
      <c r="BR9" s="75" t="s">
        <v>235</v>
      </c>
      <c r="BS9" s="94" t="s">
        <v>235</v>
      </c>
      <c r="BT9" s="75" t="s">
        <v>235</v>
      </c>
      <c r="BU9" s="75" t="s">
        <v>235</v>
      </c>
      <c r="BV9" s="194" t="s">
        <v>235</v>
      </c>
      <c r="BW9" s="519"/>
      <c r="BX9" s="519"/>
      <c r="BY9" s="513"/>
      <c r="BZ9" s="513"/>
      <c r="CA9" s="513"/>
      <c r="CB9" s="513"/>
      <c r="CC9" s="513"/>
      <c r="CD9" s="513"/>
      <c r="CE9" s="513"/>
      <c r="CF9" s="513"/>
      <c r="CG9" s="513"/>
      <c r="CH9" s="513"/>
      <c r="CI9" s="513"/>
      <c r="CJ9" s="513"/>
      <c r="CK9" s="513"/>
      <c r="CL9" s="513"/>
      <c r="CM9" s="374"/>
      <c r="CN9" s="374"/>
      <c r="CO9" s="374"/>
      <c r="CP9" s="374"/>
      <c r="CQ9" s="374"/>
      <c r="CR9" s="374"/>
      <c r="CS9" s="374"/>
      <c r="CT9" s="374"/>
      <c r="CU9" s="374"/>
      <c r="CV9" s="374"/>
      <c r="CW9" s="374"/>
      <c r="CX9" s="374"/>
      <c r="CY9" s="374"/>
      <c r="CZ9" s="513"/>
      <c r="DA9" s="513"/>
      <c r="DB9" s="513"/>
      <c r="DC9" s="513"/>
      <c r="DD9" s="513"/>
      <c r="DE9" s="513"/>
      <c r="DF9" s="513"/>
      <c r="DG9" s="513"/>
      <c r="DH9" s="513"/>
      <c r="DI9" s="513"/>
      <c r="DJ9" s="513"/>
      <c r="DK9" s="287"/>
      <c r="DL9" s="287"/>
      <c r="DM9" s="287"/>
      <c r="DN9" s="287"/>
      <c r="DO9" s="287"/>
      <c r="DP9" s="287"/>
      <c r="DQ9" s="287"/>
      <c r="DR9" s="88" t="s">
        <v>235</v>
      </c>
      <c r="DS9" s="88" t="s">
        <v>235</v>
      </c>
      <c r="DT9" s="88" t="s">
        <v>235</v>
      </c>
      <c r="DU9" s="88" t="s">
        <v>235</v>
      </c>
      <c r="DV9" s="88" t="s">
        <v>235</v>
      </c>
      <c r="DW9" s="287"/>
      <c r="DX9" s="88" t="s">
        <v>235</v>
      </c>
      <c r="DY9" s="287"/>
      <c r="DZ9" s="88" t="s">
        <v>235</v>
      </c>
      <c r="EA9" s="88" t="s">
        <v>235</v>
      </c>
      <c r="EB9" s="88" t="s">
        <v>235</v>
      </c>
      <c r="EC9" s="88" t="s">
        <v>235</v>
      </c>
      <c r="ED9" s="88" t="s">
        <v>235</v>
      </c>
      <c r="EE9" s="88" t="s">
        <v>235</v>
      </c>
      <c r="EF9" s="88" t="s">
        <v>235</v>
      </c>
      <c r="EG9" s="88" t="s">
        <v>235</v>
      </c>
      <c r="EH9" s="88" t="s">
        <v>235</v>
      </c>
      <c r="EI9" s="88" t="s">
        <v>235</v>
      </c>
      <c r="EJ9" s="88" t="s">
        <v>235</v>
      </c>
      <c r="EK9" s="88" t="s">
        <v>235</v>
      </c>
      <c r="EL9" s="88" t="s">
        <v>235</v>
      </c>
      <c r="EM9" s="88" t="s">
        <v>235</v>
      </c>
      <c r="EN9" s="88" t="s">
        <v>235</v>
      </c>
      <c r="EO9" s="88" t="s">
        <v>235</v>
      </c>
      <c r="EP9" s="88" t="s">
        <v>235</v>
      </c>
      <c r="EQ9" s="88" t="s">
        <v>235</v>
      </c>
      <c r="ER9" s="88" t="s">
        <v>235</v>
      </c>
      <c r="ES9" s="88" t="s">
        <v>235</v>
      </c>
      <c r="ET9" s="88" t="s">
        <v>235</v>
      </c>
      <c r="EU9" s="88" t="s">
        <v>235</v>
      </c>
      <c r="EV9" s="88" t="s">
        <v>235</v>
      </c>
      <c r="EW9" s="88" t="s">
        <v>235</v>
      </c>
      <c r="EX9" s="88" t="s">
        <v>235</v>
      </c>
      <c r="EY9" s="88" t="s">
        <v>235</v>
      </c>
      <c r="EZ9" s="88" t="s">
        <v>235</v>
      </c>
      <c r="FA9" s="88" t="s">
        <v>235</v>
      </c>
      <c r="FB9" s="88" t="s">
        <v>235</v>
      </c>
      <c r="FC9" s="88" t="s">
        <v>235</v>
      </c>
      <c r="FD9" s="88" t="s">
        <v>235</v>
      </c>
      <c r="FE9" s="88" t="s">
        <v>235</v>
      </c>
      <c r="FF9" s="88" t="s">
        <v>235</v>
      </c>
      <c r="FG9" s="88" t="s">
        <v>235</v>
      </c>
      <c r="FH9" s="88" t="s">
        <v>235</v>
      </c>
    </row>
    <row r="10" spans="1:164" ht="18" customHeight="1" x14ac:dyDescent="0.3">
      <c r="A10" s="288">
        <v>1</v>
      </c>
      <c r="B10" s="288" t="s">
        <v>216</v>
      </c>
      <c r="C10" s="562" t="s">
        <v>319</v>
      </c>
      <c r="D10" s="260" t="s">
        <v>218</v>
      </c>
      <c r="E10" s="499" t="s">
        <v>730</v>
      </c>
      <c r="F10" s="565" t="s">
        <v>219</v>
      </c>
      <c r="G10" s="494" t="s">
        <v>220</v>
      </c>
      <c r="H10" s="499" t="s">
        <v>221</v>
      </c>
      <c r="I10" s="494" t="s">
        <v>222</v>
      </c>
      <c r="J10" s="499" t="s">
        <v>223</v>
      </c>
      <c r="K10" s="566" t="s">
        <v>224</v>
      </c>
      <c r="L10" s="495" t="s">
        <v>225</v>
      </c>
      <c r="M10" s="514" t="s">
        <v>226</v>
      </c>
      <c r="N10" s="514" t="s">
        <v>227</v>
      </c>
      <c r="O10" s="552" t="s">
        <v>228</v>
      </c>
      <c r="P10" s="285" t="s">
        <v>229</v>
      </c>
      <c r="Q10" s="538">
        <v>2</v>
      </c>
      <c r="R10" s="70" t="s">
        <v>230</v>
      </c>
      <c r="S10" s="70" t="s">
        <v>239</v>
      </c>
      <c r="T10" s="70" t="s">
        <v>239</v>
      </c>
      <c r="U10" s="70" t="s">
        <v>239</v>
      </c>
      <c r="V10" s="71">
        <v>144</v>
      </c>
      <c r="W10" s="514">
        <f t="shared" ref="W10" si="2">V10+V11</f>
        <v>284</v>
      </c>
      <c r="X10" s="72" t="s">
        <v>231</v>
      </c>
      <c r="Y10" s="527">
        <v>67</v>
      </c>
      <c r="Z10" s="72" t="s">
        <v>231</v>
      </c>
      <c r="AA10" s="499" t="s">
        <v>231</v>
      </c>
      <c r="AB10" s="72" t="s">
        <v>231</v>
      </c>
      <c r="AC10" s="285" t="s">
        <v>231</v>
      </c>
      <c r="AD10" s="72" t="s">
        <v>231</v>
      </c>
      <c r="AE10" s="119" t="s">
        <v>231</v>
      </c>
      <c r="AF10" s="514" t="s">
        <v>232</v>
      </c>
      <c r="AG10" s="514" t="s">
        <v>232</v>
      </c>
      <c r="AH10" s="514" t="s">
        <v>232</v>
      </c>
      <c r="AI10" s="149" t="s">
        <v>231</v>
      </c>
      <c r="AJ10" s="499" t="s">
        <v>231</v>
      </c>
      <c r="AK10" s="72" t="s">
        <v>231</v>
      </c>
      <c r="AL10" s="72" t="s">
        <v>231</v>
      </c>
      <c r="AM10" s="72" t="s">
        <v>231</v>
      </c>
      <c r="AN10" s="72" t="s">
        <v>231</v>
      </c>
      <c r="AO10" s="72" t="s">
        <v>231</v>
      </c>
      <c r="AP10" s="72" t="s">
        <v>231</v>
      </c>
      <c r="AQ10" s="72" t="s">
        <v>231</v>
      </c>
      <c r="AR10" s="72" t="s">
        <v>231</v>
      </c>
      <c r="AS10" s="72" t="s">
        <v>231</v>
      </c>
      <c r="AT10" s="507" t="s">
        <v>233</v>
      </c>
      <c r="AU10" s="71">
        <v>144</v>
      </c>
      <c r="AV10" s="514">
        <f t="shared" ref="AV10" si="3">AU10+AU11</f>
        <v>284</v>
      </c>
      <c r="AW10" s="72" t="s">
        <v>231</v>
      </c>
      <c r="AX10" s="72" t="s">
        <v>231</v>
      </c>
      <c r="AY10" s="72" t="s">
        <v>231</v>
      </c>
      <c r="AZ10" s="78">
        <v>0.59</v>
      </c>
      <c r="BA10" s="79">
        <v>0.43</v>
      </c>
      <c r="BB10" s="79">
        <v>0.82</v>
      </c>
      <c r="BC10" s="79">
        <v>0.30059999999999998</v>
      </c>
      <c r="BD10" s="77" t="s">
        <v>231</v>
      </c>
      <c r="BE10" s="77" t="s">
        <v>231</v>
      </c>
      <c r="BF10" s="77" t="s">
        <v>231</v>
      </c>
      <c r="BG10" s="77" t="s">
        <v>231</v>
      </c>
      <c r="BH10" s="75" t="s">
        <v>231</v>
      </c>
      <c r="BI10" s="75" t="s">
        <v>231</v>
      </c>
      <c r="BJ10" s="75" t="s">
        <v>231</v>
      </c>
      <c r="BK10" s="75" t="s">
        <v>231</v>
      </c>
      <c r="BL10" s="75" t="s">
        <v>231</v>
      </c>
      <c r="BM10" s="75" t="s">
        <v>231</v>
      </c>
      <c r="BN10" s="75" t="s">
        <v>231</v>
      </c>
      <c r="BO10" s="75" t="s">
        <v>231</v>
      </c>
      <c r="BP10" s="194" t="s">
        <v>231</v>
      </c>
      <c r="BQ10" s="75" t="s">
        <v>231</v>
      </c>
      <c r="BR10" s="75" t="s">
        <v>231</v>
      </c>
      <c r="BS10" s="75" t="s">
        <v>231</v>
      </c>
      <c r="BT10" s="75" t="s">
        <v>231</v>
      </c>
      <c r="BU10" s="75" t="s">
        <v>231</v>
      </c>
      <c r="BV10" s="194" t="s">
        <v>231</v>
      </c>
      <c r="BW10" s="517" t="s">
        <v>235</v>
      </c>
      <c r="BX10" s="517" t="s">
        <v>235</v>
      </c>
      <c r="BY10" s="285" t="s">
        <v>235</v>
      </c>
      <c r="BZ10" s="285" t="s">
        <v>235</v>
      </c>
      <c r="CA10" s="285" t="s">
        <v>235</v>
      </c>
      <c r="CB10" s="285" t="s">
        <v>235</v>
      </c>
      <c r="CC10" s="285" t="s">
        <v>235</v>
      </c>
      <c r="CD10" s="285" t="s">
        <v>235</v>
      </c>
      <c r="CE10" s="285" t="s">
        <v>235</v>
      </c>
      <c r="CF10" s="285" t="s">
        <v>235</v>
      </c>
      <c r="CG10" s="285" t="s">
        <v>235</v>
      </c>
      <c r="CH10" s="285" t="s">
        <v>235</v>
      </c>
      <c r="CI10" s="285" t="s">
        <v>235</v>
      </c>
      <c r="CJ10" s="285" t="s">
        <v>235</v>
      </c>
      <c r="CK10" s="285" t="s">
        <v>235</v>
      </c>
      <c r="CL10" s="285" t="s">
        <v>235</v>
      </c>
      <c r="CM10" s="285" t="s">
        <v>235</v>
      </c>
      <c r="CN10" s="285" t="s">
        <v>235</v>
      </c>
      <c r="CO10" s="285" t="s">
        <v>235</v>
      </c>
      <c r="CP10" s="285" t="s">
        <v>235</v>
      </c>
      <c r="CQ10" s="285" t="s">
        <v>235</v>
      </c>
      <c r="CR10" s="285" t="s">
        <v>235</v>
      </c>
      <c r="CS10" s="285" t="s">
        <v>235</v>
      </c>
      <c r="CT10" s="285" t="s">
        <v>235</v>
      </c>
      <c r="CU10" s="285" t="s">
        <v>235</v>
      </c>
      <c r="CV10" s="285" t="s">
        <v>235</v>
      </c>
      <c r="CW10" s="285" t="s">
        <v>235</v>
      </c>
      <c r="CX10" s="285" t="s">
        <v>235</v>
      </c>
      <c r="CY10" s="285" t="s">
        <v>235</v>
      </c>
      <c r="CZ10" s="285" t="s">
        <v>235</v>
      </c>
      <c r="DA10" s="285" t="s">
        <v>235</v>
      </c>
      <c r="DB10" s="285" t="s">
        <v>235</v>
      </c>
      <c r="DC10" s="285" t="s">
        <v>235</v>
      </c>
      <c r="DD10" s="285" t="s">
        <v>235</v>
      </c>
      <c r="DE10" s="285" t="s">
        <v>235</v>
      </c>
      <c r="DF10" s="285" t="s">
        <v>235</v>
      </c>
      <c r="DG10" s="285" t="s">
        <v>235</v>
      </c>
      <c r="DH10" s="285" t="s">
        <v>235</v>
      </c>
      <c r="DI10" s="285" t="s">
        <v>235</v>
      </c>
      <c r="DJ10" s="285" t="s">
        <v>235</v>
      </c>
      <c r="DK10" s="285" t="s">
        <v>235</v>
      </c>
      <c r="DL10" s="285" t="s">
        <v>235</v>
      </c>
      <c r="DM10" s="285" t="s">
        <v>235</v>
      </c>
      <c r="DN10" s="285" t="s">
        <v>235</v>
      </c>
      <c r="DO10" s="285" t="s">
        <v>235</v>
      </c>
      <c r="DP10" s="285" t="s">
        <v>235</v>
      </c>
      <c r="DQ10" s="285" t="s">
        <v>235</v>
      </c>
      <c r="DR10" s="88" t="s">
        <v>235</v>
      </c>
      <c r="DS10" s="88" t="s">
        <v>235</v>
      </c>
      <c r="DT10" s="88" t="s">
        <v>235</v>
      </c>
      <c r="DU10" s="88" t="s">
        <v>235</v>
      </c>
      <c r="DV10" s="88" t="s">
        <v>235</v>
      </c>
      <c r="DW10" s="285" t="s">
        <v>235</v>
      </c>
      <c r="DX10" s="88" t="s">
        <v>235</v>
      </c>
      <c r="DY10" s="285" t="s">
        <v>235</v>
      </c>
      <c r="DZ10" s="88" t="s">
        <v>235</v>
      </c>
      <c r="EA10" s="88" t="s">
        <v>235</v>
      </c>
      <c r="EB10" s="88" t="s">
        <v>235</v>
      </c>
      <c r="EC10" s="88" t="s">
        <v>235</v>
      </c>
      <c r="ED10" s="88" t="s">
        <v>235</v>
      </c>
      <c r="EE10" s="88" t="s">
        <v>235</v>
      </c>
      <c r="EF10" s="88" t="s">
        <v>235</v>
      </c>
      <c r="EG10" s="88" t="s">
        <v>235</v>
      </c>
      <c r="EH10" s="88" t="s">
        <v>235</v>
      </c>
      <c r="EI10" s="88" t="s">
        <v>235</v>
      </c>
      <c r="EJ10" s="88" t="s">
        <v>235</v>
      </c>
      <c r="EK10" s="88" t="s">
        <v>235</v>
      </c>
      <c r="EL10" s="88" t="s">
        <v>235</v>
      </c>
      <c r="EM10" s="88" t="s">
        <v>235</v>
      </c>
      <c r="EN10" s="88" t="s">
        <v>235</v>
      </c>
      <c r="EO10" s="88" t="s">
        <v>235</v>
      </c>
      <c r="EP10" s="88" t="s">
        <v>235</v>
      </c>
      <c r="EQ10" s="88" t="s">
        <v>235</v>
      </c>
      <c r="ER10" s="88" t="s">
        <v>235</v>
      </c>
      <c r="ES10" s="88" t="s">
        <v>235</v>
      </c>
      <c r="ET10" s="88" t="s">
        <v>235</v>
      </c>
      <c r="EU10" s="88" t="s">
        <v>235</v>
      </c>
      <c r="EV10" s="88" t="s">
        <v>235</v>
      </c>
      <c r="EW10" s="88" t="s">
        <v>235</v>
      </c>
      <c r="EX10" s="88" t="s">
        <v>235</v>
      </c>
      <c r="EY10" s="88" t="s">
        <v>235</v>
      </c>
      <c r="EZ10" s="88" t="s">
        <v>235</v>
      </c>
      <c r="FA10" s="88" t="s">
        <v>235</v>
      </c>
      <c r="FB10" s="88" t="s">
        <v>235</v>
      </c>
      <c r="FC10" s="88" t="s">
        <v>235</v>
      </c>
      <c r="FD10" s="88" t="s">
        <v>235</v>
      </c>
      <c r="FE10" s="88" t="s">
        <v>235</v>
      </c>
      <c r="FF10" s="88" t="s">
        <v>235</v>
      </c>
      <c r="FG10" s="88" t="s">
        <v>235</v>
      </c>
      <c r="FH10" s="88" t="s">
        <v>235</v>
      </c>
    </row>
    <row r="11" spans="1:164" ht="18" customHeight="1" x14ac:dyDescent="0.3">
      <c r="A11" s="289"/>
      <c r="B11" s="289"/>
      <c r="C11" s="563"/>
      <c r="D11" s="274"/>
      <c r="E11" s="499"/>
      <c r="F11" s="565"/>
      <c r="G11" s="547"/>
      <c r="H11" s="511"/>
      <c r="I11" s="494"/>
      <c r="J11" s="511"/>
      <c r="K11" s="548"/>
      <c r="L11" s="496"/>
      <c r="M11" s="515"/>
      <c r="N11" s="551"/>
      <c r="O11" s="553"/>
      <c r="P11" s="512"/>
      <c r="Q11" s="539"/>
      <c r="R11" s="70" t="s">
        <v>236</v>
      </c>
      <c r="S11" s="70" t="s">
        <v>239</v>
      </c>
      <c r="T11" s="70" t="s">
        <v>239</v>
      </c>
      <c r="U11" s="70" t="s">
        <v>239</v>
      </c>
      <c r="V11" s="71">
        <v>140</v>
      </c>
      <c r="W11" s="515"/>
      <c r="X11" s="72" t="s">
        <v>231</v>
      </c>
      <c r="Y11" s="527"/>
      <c r="Z11" s="72" t="s">
        <v>231</v>
      </c>
      <c r="AA11" s="511"/>
      <c r="AB11" s="72" t="s">
        <v>231</v>
      </c>
      <c r="AC11" s="512"/>
      <c r="AD11" s="72" t="s">
        <v>231</v>
      </c>
      <c r="AE11" s="119" t="s">
        <v>231</v>
      </c>
      <c r="AF11" s="515"/>
      <c r="AG11" s="515"/>
      <c r="AH11" s="515"/>
      <c r="AI11" s="149" t="s">
        <v>231</v>
      </c>
      <c r="AJ11" s="499"/>
      <c r="AK11" s="72" t="s">
        <v>231</v>
      </c>
      <c r="AL11" s="72" t="s">
        <v>231</v>
      </c>
      <c r="AM11" s="72" t="s">
        <v>231</v>
      </c>
      <c r="AN11" s="72" t="s">
        <v>231</v>
      </c>
      <c r="AO11" s="72" t="s">
        <v>231</v>
      </c>
      <c r="AP11" s="72" t="s">
        <v>231</v>
      </c>
      <c r="AQ11" s="72" t="s">
        <v>231</v>
      </c>
      <c r="AR11" s="72" t="s">
        <v>231</v>
      </c>
      <c r="AS11" s="72" t="s">
        <v>231</v>
      </c>
      <c r="AT11" s="508"/>
      <c r="AU11" s="71">
        <v>140</v>
      </c>
      <c r="AV11" s="515"/>
      <c r="AW11" s="72" t="s">
        <v>231</v>
      </c>
      <c r="AX11" s="72" t="s">
        <v>231</v>
      </c>
      <c r="AY11" s="72" t="s">
        <v>231</v>
      </c>
      <c r="AZ11" s="82" t="s">
        <v>231</v>
      </c>
      <c r="BA11" s="75" t="s">
        <v>231</v>
      </c>
      <c r="BB11" s="75" t="s">
        <v>231</v>
      </c>
      <c r="BC11" s="75" t="s">
        <v>231</v>
      </c>
      <c r="BD11" s="83" t="s">
        <v>231</v>
      </c>
      <c r="BE11" s="83" t="s">
        <v>231</v>
      </c>
      <c r="BF11" s="83" t="s">
        <v>231</v>
      </c>
      <c r="BG11" s="83" t="s">
        <v>231</v>
      </c>
      <c r="BH11" s="75" t="s">
        <v>231</v>
      </c>
      <c r="BI11" s="75" t="s">
        <v>231</v>
      </c>
      <c r="BJ11" s="75" t="s">
        <v>231</v>
      </c>
      <c r="BK11" s="75" t="s">
        <v>231</v>
      </c>
      <c r="BL11" s="75" t="s">
        <v>231</v>
      </c>
      <c r="BM11" s="75" t="s">
        <v>231</v>
      </c>
      <c r="BN11" s="75" t="s">
        <v>231</v>
      </c>
      <c r="BO11" s="75" t="s">
        <v>231</v>
      </c>
      <c r="BP11" s="194" t="s">
        <v>231</v>
      </c>
      <c r="BQ11" s="75" t="s">
        <v>231</v>
      </c>
      <c r="BR11" s="75" t="s">
        <v>231</v>
      </c>
      <c r="BS11" s="75" t="s">
        <v>231</v>
      </c>
      <c r="BT11" s="75" t="s">
        <v>231</v>
      </c>
      <c r="BU11" s="75" t="s">
        <v>231</v>
      </c>
      <c r="BV11" s="194" t="s">
        <v>231</v>
      </c>
      <c r="BW11" s="518"/>
      <c r="BX11" s="518"/>
      <c r="BY11" s="512"/>
      <c r="BZ11" s="512"/>
      <c r="CA11" s="512"/>
      <c r="CB11" s="512"/>
      <c r="CC11" s="512"/>
      <c r="CD11" s="512"/>
      <c r="CE11" s="512"/>
      <c r="CF11" s="512"/>
      <c r="CG11" s="512"/>
      <c r="CH11" s="512"/>
      <c r="CI11" s="512"/>
      <c r="CJ11" s="512"/>
      <c r="CK11" s="512"/>
      <c r="CL11" s="512"/>
      <c r="CM11" s="373"/>
      <c r="CN11" s="373"/>
      <c r="CO11" s="373"/>
      <c r="CP11" s="373"/>
      <c r="CQ11" s="373"/>
      <c r="CR11" s="373"/>
      <c r="CS11" s="373"/>
      <c r="CT11" s="373"/>
      <c r="CU11" s="373"/>
      <c r="CV11" s="373"/>
      <c r="CW11" s="373"/>
      <c r="CX11" s="373"/>
      <c r="CY11" s="373"/>
      <c r="CZ11" s="512"/>
      <c r="DA11" s="512"/>
      <c r="DB11" s="512"/>
      <c r="DC11" s="512"/>
      <c r="DD11" s="512"/>
      <c r="DE11" s="512"/>
      <c r="DF11" s="512"/>
      <c r="DG11" s="512"/>
      <c r="DH11" s="512"/>
      <c r="DI11" s="512"/>
      <c r="DJ11" s="512"/>
      <c r="DK11" s="286"/>
      <c r="DL11" s="286"/>
      <c r="DM11" s="286"/>
      <c r="DN11" s="286"/>
      <c r="DO11" s="286"/>
      <c r="DP11" s="286"/>
      <c r="DQ11" s="286"/>
      <c r="DR11" s="88" t="s">
        <v>235</v>
      </c>
      <c r="DS11" s="88" t="s">
        <v>235</v>
      </c>
      <c r="DT11" s="88" t="s">
        <v>235</v>
      </c>
      <c r="DU11" s="88" t="s">
        <v>235</v>
      </c>
      <c r="DV11" s="88" t="s">
        <v>235</v>
      </c>
      <c r="DW11" s="286"/>
      <c r="DX11" s="88" t="s">
        <v>235</v>
      </c>
      <c r="DY11" s="286"/>
      <c r="DZ11" s="88" t="s">
        <v>235</v>
      </c>
      <c r="EA11" s="88" t="s">
        <v>235</v>
      </c>
      <c r="EB11" s="88" t="s">
        <v>235</v>
      </c>
      <c r="EC11" s="88" t="s">
        <v>235</v>
      </c>
      <c r="ED11" s="88" t="s">
        <v>235</v>
      </c>
      <c r="EE11" s="88" t="s">
        <v>235</v>
      </c>
      <c r="EF11" s="88" t="s">
        <v>235</v>
      </c>
      <c r="EG11" s="88" t="s">
        <v>235</v>
      </c>
      <c r="EH11" s="88" t="s">
        <v>235</v>
      </c>
      <c r="EI11" s="88" t="s">
        <v>235</v>
      </c>
      <c r="EJ11" s="88" t="s">
        <v>235</v>
      </c>
      <c r="EK11" s="88" t="s">
        <v>235</v>
      </c>
      <c r="EL11" s="88" t="s">
        <v>235</v>
      </c>
      <c r="EM11" s="88" t="s">
        <v>235</v>
      </c>
      <c r="EN11" s="88" t="s">
        <v>235</v>
      </c>
      <c r="EO11" s="88" t="s">
        <v>235</v>
      </c>
      <c r="EP11" s="88" t="s">
        <v>235</v>
      </c>
      <c r="EQ11" s="88" t="s">
        <v>235</v>
      </c>
      <c r="ER11" s="88" t="s">
        <v>235</v>
      </c>
      <c r="ES11" s="88" t="s">
        <v>235</v>
      </c>
      <c r="ET11" s="88" t="s">
        <v>235</v>
      </c>
      <c r="EU11" s="88" t="s">
        <v>235</v>
      </c>
      <c r="EV11" s="88" t="s">
        <v>235</v>
      </c>
      <c r="EW11" s="88" t="s">
        <v>235</v>
      </c>
      <c r="EX11" s="88" t="s">
        <v>235</v>
      </c>
      <c r="EY11" s="88" t="s">
        <v>235</v>
      </c>
      <c r="EZ11" s="88" t="s">
        <v>235</v>
      </c>
      <c r="FA11" s="88" t="s">
        <v>235</v>
      </c>
      <c r="FB11" s="88" t="s">
        <v>235</v>
      </c>
      <c r="FC11" s="88" t="s">
        <v>235</v>
      </c>
      <c r="FD11" s="88" t="s">
        <v>235</v>
      </c>
      <c r="FE11" s="88" t="s">
        <v>235</v>
      </c>
      <c r="FF11" s="88" t="s">
        <v>235</v>
      </c>
      <c r="FG11" s="88" t="s">
        <v>235</v>
      </c>
      <c r="FH11" s="88" t="s">
        <v>235</v>
      </c>
    </row>
    <row r="12" spans="1:164" ht="18" customHeight="1" x14ac:dyDescent="0.3">
      <c r="A12" s="289"/>
      <c r="B12" s="289"/>
      <c r="C12" s="563"/>
      <c r="D12" s="274"/>
      <c r="E12" s="499"/>
      <c r="F12" s="565"/>
      <c r="G12" s="547"/>
      <c r="H12" s="511"/>
      <c r="I12" s="494"/>
      <c r="J12" s="511"/>
      <c r="K12" s="548"/>
      <c r="L12" s="496"/>
      <c r="M12" s="515"/>
      <c r="N12" s="551"/>
      <c r="O12" s="553"/>
      <c r="P12" s="512"/>
      <c r="Q12" s="539"/>
      <c r="R12" s="70" t="s">
        <v>235</v>
      </c>
      <c r="S12" s="70" t="s">
        <v>235</v>
      </c>
      <c r="T12" s="70" t="s">
        <v>235</v>
      </c>
      <c r="U12" s="70" t="s">
        <v>235</v>
      </c>
      <c r="V12" s="71" t="s">
        <v>235</v>
      </c>
      <c r="W12" s="515"/>
      <c r="X12" s="71" t="s">
        <v>235</v>
      </c>
      <c r="Y12" s="527"/>
      <c r="Z12" s="71" t="s">
        <v>235</v>
      </c>
      <c r="AA12" s="511"/>
      <c r="AB12" s="71" t="s">
        <v>235</v>
      </c>
      <c r="AC12" s="512"/>
      <c r="AD12" s="71" t="s">
        <v>235</v>
      </c>
      <c r="AE12" s="214" t="s">
        <v>235</v>
      </c>
      <c r="AF12" s="515"/>
      <c r="AG12" s="515"/>
      <c r="AH12" s="515"/>
      <c r="AI12" s="217" t="s">
        <v>235</v>
      </c>
      <c r="AJ12" s="499"/>
      <c r="AK12" s="71" t="s">
        <v>235</v>
      </c>
      <c r="AL12" s="71" t="s">
        <v>235</v>
      </c>
      <c r="AM12" s="71" t="s">
        <v>235</v>
      </c>
      <c r="AN12" s="71" t="s">
        <v>235</v>
      </c>
      <c r="AO12" s="71" t="s">
        <v>235</v>
      </c>
      <c r="AP12" s="71" t="s">
        <v>235</v>
      </c>
      <c r="AQ12" s="71" t="s">
        <v>235</v>
      </c>
      <c r="AR12" s="71" t="s">
        <v>235</v>
      </c>
      <c r="AS12" s="71" t="s">
        <v>235</v>
      </c>
      <c r="AT12" s="508"/>
      <c r="AU12" s="71" t="s">
        <v>235</v>
      </c>
      <c r="AV12" s="515"/>
      <c r="AW12" s="71" t="s">
        <v>235</v>
      </c>
      <c r="AX12" s="71" t="s">
        <v>235</v>
      </c>
      <c r="AY12" s="71" t="s">
        <v>235</v>
      </c>
      <c r="AZ12" s="71" t="s">
        <v>235</v>
      </c>
      <c r="BA12" s="71" t="s">
        <v>235</v>
      </c>
      <c r="BB12" s="71" t="s">
        <v>235</v>
      </c>
      <c r="BC12" s="71" t="s">
        <v>235</v>
      </c>
      <c r="BD12" s="71" t="s">
        <v>235</v>
      </c>
      <c r="BE12" s="196" t="s">
        <v>235</v>
      </c>
      <c r="BF12" s="196" t="s">
        <v>235</v>
      </c>
      <c r="BG12" s="196" t="s">
        <v>235</v>
      </c>
      <c r="BH12" s="71" t="s">
        <v>235</v>
      </c>
      <c r="BI12" s="71" t="s">
        <v>235</v>
      </c>
      <c r="BJ12" s="71" t="s">
        <v>235</v>
      </c>
      <c r="BK12" s="71" t="s">
        <v>235</v>
      </c>
      <c r="BL12" s="71" t="s">
        <v>235</v>
      </c>
      <c r="BM12" s="71" t="s">
        <v>235</v>
      </c>
      <c r="BN12" s="71" t="s">
        <v>235</v>
      </c>
      <c r="BO12" s="71" t="s">
        <v>235</v>
      </c>
      <c r="BP12" s="196" t="s">
        <v>235</v>
      </c>
      <c r="BQ12" s="71" t="s">
        <v>235</v>
      </c>
      <c r="BR12" s="71" t="s">
        <v>235</v>
      </c>
      <c r="BS12" s="71" t="s">
        <v>235</v>
      </c>
      <c r="BT12" s="71" t="s">
        <v>235</v>
      </c>
      <c r="BU12" s="71" t="s">
        <v>235</v>
      </c>
      <c r="BV12" s="196" t="s">
        <v>235</v>
      </c>
      <c r="BW12" s="518"/>
      <c r="BX12" s="518"/>
      <c r="BY12" s="512"/>
      <c r="BZ12" s="512"/>
      <c r="CA12" s="512"/>
      <c r="CB12" s="512"/>
      <c r="CC12" s="512"/>
      <c r="CD12" s="512"/>
      <c r="CE12" s="512"/>
      <c r="CF12" s="512"/>
      <c r="CG12" s="512"/>
      <c r="CH12" s="512"/>
      <c r="CI12" s="512"/>
      <c r="CJ12" s="512"/>
      <c r="CK12" s="512"/>
      <c r="CL12" s="512"/>
      <c r="CM12" s="373"/>
      <c r="CN12" s="373"/>
      <c r="CO12" s="373"/>
      <c r="CP12" s="373"/>
      <c r="CQ12" s="373"/>
      <c r="CR12" s="373"/>
      <c r="CS12" s="373"/>
      <c r="CT12" s="373"/>
      <c r="CU12" s="373"/>
      <c r="CV12" s="373"/>
      <c r="CW12" s="373"/>
      <c r="CX12" s="373"/>
      <c r="CY12" s="373"/>
      <c r="CZ12" s="512"/>
      <c r="DA12" s="512"/>
      <c r="DB12" s="512"/>
      <c r="DC12" s="512"/>
      <c r="DD12" s="512"/>
      <c r="DE12" s="512"/>
      <c r="DF12" s="512"/>
      <c r="DG12" s="512"/>
      <c r="DH12" s="512"/>
      <c r="DI12" s="512"/>
      <c r="DJ12" s="512"/>
      <c r="DK12" s="286"/>
      <c r="DL12" s="286"/>
      <c r="DM12" s="286"/>
      <c r="DN12" s="286"/>
      <c r="DO12" s="286"/>
      <c r="DP12" s="286"/>
      <c r="DQ12" s="286"/>
      <c r="DR12" s="88" t="s">
        <v>235</v>
      </c>
      <c r="DS12" s="88" t="s">
        <v>235</v>
      </c>
      <c r="DT12" s="88" t="s">
        <v>235</v>
      </c>
      <c r="DU12" s="88" t="s">
        <v>235</v>
      </c>
      <c r="DV12" s="88" t="s">
        <v>235</v>
      </c>
      <c r="DW12" s="286"/>
      <c r="DX12" s="88" t="s">
        <v>235</v>
      </c>
      <c r="DY12" s="286"/>
      <c r="DZ12" s="88" t="s">
        <v>235</v>
      </c>
      <c r="EA12" s="88" t="s">
        <v>235</v>
      </c>
      <c r="EB12" s="88" t="s">
        <v>235</v>
      </c>
      <c r="EC12" s="88" t="s">
        <v>235</v>
      </c>
      <c r="ED12" s="88" t="s">
        <v>235</v>
      </c>
      <c r="EE12" s="88" t="s">
        <v>235</v>
      </c>
      <c r="EF12" s="88" t="s">
        <v>235</v>
      </c>
      <c r="EG12" s="88" t="s">
        <v>235</v>
      </c>
      <c r="EH12" s="88" t="s">
        <v>235</v>
      </c>
      <c r="EI12" s="88" t="s">
        <v>235</v>
      </c>
      <c r="EJ12" s="88" t="s">
        <v>235</v>
      </c>
      <c r="EK12" s="88" t="s">
        <v>235</v>
      </c>
      <c r="EL12" s="88" t="s">
        <v>235</v>
      </c>
      <c r="EM12" s="88" t="s">
        <v>235</v>
      </c>
      <c r="EN12" s="88" t="s">
        <v>235</v>
      </c>
      <c r="EO12" s="88" t="s">
        <v>235</v>
      </c>
      <c r="EP12" s="88" t="s">
        <v>235</v>
      </c>
      <c r="EQ12" s="88" t="s">
        <v>235</v>
      </c>
      <c r="ER12" s="88" t="s">
        <v>235</v>
      </c>
      <c r="ES12" s="88" t="s">
        <v>235</v>
      </c>
      <c r="ET12" s="88" t="s">
        <v>235</v>
      </c>
      <c r="EU12" s="88" t="s">
        <v>235</v>
      </c>
      <c r="EV12" s="88" t="s">
        <v>235</v>
      </c>
      <c r="EW12" s="88" t="s">
        <v>235</v>
      </c>
      <c r="EX12" s="88" t="s">
        <v>235</v>
      </c>
      <c r="EY12" s="88" t="s">
        <v>235</v>
      </c>
      <c r="EZ12" s="88" t="s">
        <v>235</v>
      </c>
      <c r="FA12" s="88" t="s">
        <v>235</v>
      </c>
      <c r="FB12" s="88" t="s">
        <v>235</v>
      </c>
      <c r="FC12" s="88" t="s">
        <v>235</v>
      </c>
      <c r="FD12" s="88" t="s">
        <v>235</v>
      </c>
      <c r="FE12" s="88" t="s">
        <v>235</v>
      </c>
      <c r="FF12" s="88" t="s">
        <v>235</v>
      </c>
      <c r="FG12" s="88" t="s">
        <v>235</v>
      </c>
      <c r="FH12" s="88" t="s">
        <v>235</v>
      </c>
    </row>
    <row r="13" spans="1:164" ht="18" customHeight="1" x14ac:dyDescent="0.3">
      <c r="A13" s="290"/>
      <c r="B13" s="290"/>
      <c r="C13" s="564"/>
      <c r="D13" s="275"/>
      <c r="E13" s="499"/>
      <c r="F13" s="565"/>
      <c r="G13" s="547"/>
      <c r="H13" s="511"/>
      <c r="I13" s="494"/>
      <c r="J13" s="511"/>
      <c r="K13" s="548"/>
      <c r="L13" s="497"/>
      <c r="M13" s="515"/>
      <c r="N13" s="551"/>
      <c r="O13" s="554"/>
      <c r="P13" s="513"/>
      <c r="Q13" s="540"/>
      <c r="R13" s="70" t="s">
        <v>235</v>
      </c>
      <c r="S13" s="70" t="s">
        <v>235</v>
      </c>
      <c r="T13" s="70" t="s">
        <v>235</v>
      </c>
      <c r="U13" s="70" t="s">
        <v>235</v>
      </c>
      <c r="V13" s="71" t="s">
        <v>235</v>
      </c>
      <c r="W13" s="515"/>
      <c r="X13" s="71" t="s">
        <v>235</v>
      </c>
      <c r="Y13" s="527"/>
      <c r="Z13" s="71" t="s">
        <v>235</v>
      </c>
      <c r="AA13" s="511"/>
      <c r="AB13" s="71" t="s">
        <v>235</v>
      </c>
      <c r="AC13" s="513"/>
      <c r="AD13" s="71" t="s">
        <v>235</v>
      </c>
      <c r="AE13" s="214" t="s">
        <v>235</v>
      </c>
      <c r="AF13" s="515"/>
      <c r="AG13" s="515"/>
      <c r="AH13" s="515"/>
      <c r="AI13" s="217" t="s">
        <v>235</v>
      </c>
      <c r="AJ13" s="499"/>
      <c r="AK13" s="71" t="s">
        <v>235</v>
      </c>
      <c r="AL13" s="71" t="s">
        <v>235</v>
      </c>
      <c r="AM13" s="71" t="s">
        <v>235</v>
      </c>
      <c r="AN13" s="71" t="s">
        <v>235</v>
      </c>
      <c r="AO13" s="71" t="s">
        <v>235</v>
      </c>
      <c r="AP13" s="71" t="s">
        <v>235</v>
      </c>
      <c r="AQ13" s="71" t="s">
        <v>235</v>
      </c>
      <c r="AR13" s="71" t="s">
        <v>235</v>
      </c>
      <c r="AS13" s="71" t="s">
        <v>235</v>
      </c>
      <c r="AT13" s="509"/>
      <c r="AU13" s="71" t="s">
        <v>235</v>
      </c>
      <c r="AV13" s="515"/>
      <c r="AW13" s="71" t="s">
        <v>235</v>
      </c>
      <c r="AX13" s="71" t="s">
        <v>235</v>
      </c>
      <c r="AY13" s="71" t="s">
        <v>235</v>
      </c>
      <c r="AZ13" s="71" t="s">
        <v>235</v>
      </c>
      <c r="BA13" s="71" t="s">
        <v>235</v>
      </c>
      <c r="BB13" s="71" t="s">
        <v>235</v>
      </c>
      <c r="BC13" s="71" t="s">
        <v>235</v>
      </c>
      <c r="BD13" s="71" t="s">
        <v>235</v>
      </c>
      <c r="BE13" s="196" t="s">
        <v>235</v>
      </c>
      <c r="BF13" s="196" t="s">
        <v>235</v>
      </c>
      <c r="BG13" s="196" t="s">
        <v>235</v>
      </c>
      <c r="BH13" s="71" t="s">
        <v>235</v>
      </c>
      <c r="BI13" s="71" t="s">
        <v>235</v>
      </c>
      <c r="BJ13" s="71" t="s">
        <v>235</v>
      </c>
      <c r="BK13" s="71" t="s">
        <v>235</v>
      </c>
      <c r="BL13" s="71" t="s">
        <v>235</v>
      </c>
      <c r="BM13" s="71" t="s">
        <v>235</v>
      </c>
      <c r="BN13" s="71" t="s">
        <v>235</v>
      </c>
      <c r="BO13" s="71" t="s">
        <v>235</v>
      </c>
      <c r="BP13" s="196" t="s">
        <v>235</v>
      </c>
      <c r="BQ13" s="71" t="s">
        <v>235</v>
      </c>
      <c r="BR13" s="71" t="s">
        <v>235</v>
      </c>
      <c r="BS13" s="71" t="s">
        <v>235</v>
      </c>
      <c r="BT13" s="71" t="s">
        <v>235</v>
      </c>
      <c r="BU13" s="71" t="s">
        <v>235</v>
      </c>
      <c r="BV13" s="196" t="s">
        <v>235</v>
      </c>
      <c r="BW13" s="519"/>
      <c r="BX13" s="519"/>
      <c r="BY13" s="513"/>
      <c r="BZ13" s="513"/>
      <c r="CA13" s="513"/>
      <c r="CB13" s="513"/>
      <c r="CC13" s="513"/>
      <c r="CD13" s="513"/>
      <c r="CE13" s="513"/>
      <c r="CF13" s="513"/>
      <c r="CG13" s="513"/>
      <c r="CH13" s="513"/>
      <c r="CI13" s="513"/>
      <c r="CJ13" s="513"/>
      <c r="CK13" s="513"/>
      <c r="CL13" s="513"/>
      <c r="CM13" s="374"/>
      <c r="CN13" s="374"/>
      <c r="CO13" s="374"/>
      <c r="CP13" s="374"/>
      <c r="CQ13" s="374"/>
      <c r="CR13" s="374"/>
      <c r="CS13" s="374"/>
      <c r="CT13" s="374"/>
      <c r="CU13" s="374"/>
      <c r="CV13" s="374"/>
      <c r="CW13" s="374"/>
      <c r="CX13" s="374"/>
      <c r="CY13" s="374"/>
      <c r="CZ13" s="513"/>
      <c r="DA13" s="513"/>
      <c r="DB13" s="513"/>
      <c r="DC13" s="513"/>
      <c r="DD13" s="513"/>
      <c r="DE13" s="513"/>
      <c r="DF13" s="513"/>
      <c r="DG13" s="513"/>
      <c r="DH13" s="513"/>
      <c r="DI13" s="513"/>
      <c r="DJ13" s="513"/>
      <c r="DK13" s="287"/>
      <c r="DL13" s="287"/>
      <c r="DM13" s="287"/>
      <c r="DN13" s="287"/>
      <c r="DO13" s="287"/>
      <c r="DP13" s="287"/>
      <c r="DQ13" s="287"/>
      <c r="DR13" s="88" t="s">
        <v>235</v>
      </c>
      <c r="DS13" s="88" t="s">
        <v>235</v>
      </c>
      <c r="DT13" s="88" t="s">
        <v>235</v>
      </c>
      <c r="DU13" s="88" t="s">
        <v>235</v>
      </c>
      <c r="DV13" s="88" t="s">
        <v>235</v>
      </c>
      <c r="DW13" s="287"/>
      <c r="DX13" s="88" t="s">
        <v>235</v>
      </c>
      <c r="DY13" s="287"/>
      <c r="DZ13" s="88" t="s">
        <v>235</v>
      </c>
      <c r="EA13" s="88" t="s">
        <v>235</v>
      </c>
      <c r="EB13" s="88" t="s">
        <v>235</v>
      </c>
      <c r="EC13" s="88" t="s">
        <v>235</v>
      </c>
      <c r="ED13" s="88" t="s">
        <v>235</v>
      </c>
      <c r="EE13" s="88" t="s">
        <v>235</v>
      </c>
      <c r="EF13" s="88" t="s">
        <v>235</v>
      </c>
      <c r="EG13" s="88" t="s">
        <v>235</v>
      </c>
      <c r="EH13" s="88" t="s">
        <v>235</v>
      </c>
      <c r="EI13" s="88" t="s">
        <v>235</v>
      </c>
      <c r="EJ13" s="88" t="s">
        <v>235</v>
      </c>
      <c r="EK13" s="88" t="s">
        <v>235</v>
      </c>
      <c r="EL13" s="88" t="s">
        <v>235</v>
      </c>
      <c r="EM13" s="88" t="s">
        <v>235</v>
      </c>
      <c r="EN13" s="88" t="s">
        <v>235</v>
      </c>
      <c r="EO13" s="88" t="s">
        <v>235</v>
      </c>
      <c r="EP13" s="88" t="s">
        <v>235</v>
      </c>
      <c r="EQ13" s="88" t="s">
        <v>235</v>
      </c>
      <c r="ER13" s="88" t="s">
        <v>235</v>
      </c>
      <c r="ES13" s="88" t="s">
        <v>235</v>
      </c>
      <c r="ET13" s="88" t="s">
        <v>235</v>
      </c>
      <c r="EU13" s="88" t="s">
        <v>235</v>
      </c>
      <c r="EV13" s="88" t="s">
        <v>235</v>
      </c>
      <c r="EW13" s="88" t="s">
        <v>235</v>
      </c>
      <c r="EX13" s="88" t="s">
        <v>235</v>
      </c>
      <c r="EY13" s="88" t="s">
        <v>235</v>
      </c>
      <c r="EZ13" s="88" t="s">
        <v>235</v>
      </c>
      <c r="FA13" s="88" t="s">
        <v>235</v>
      </c>
      <c r="FB13" s="88" t="s">
        <v>235</v>
      </c>
      <c r="FC13" s="88" t="s">
        <v>235</v>
      </c>
      <c r="FD13" s="88" t="s">
        <v>235</v>
      </c>
      <c r="FE13" s="88" t="s">
        <v>235</v>
      </c>
      <c r="FF13" s="88" t="s">
        <v>235</v>
      </c>
      <c r="FG13" s="88" t="s">
        <v>235</v>
      </c>
      <c r="FH13" s="88" t="s">
        <v>235</v>
      </c>
    </row>
    <row r="14" spans="1:164" ht="18" customHeight="1" x14ac:dyDescent="0.3">
      <c r="A14" s="288">
        <v>1</v>
      </c>
      <c r="B14" s="288" t="s">
        <v>216</v>
      </c>
      <c r="C14" s="562" t="s">
        <v>238</v>
      </c>
      <c r="D14" s="260" t="s">
        <v>218</v>
      </c>
      <c r="E14" s="545" t="s">
        <v>730</v>
      </c>
      <c r="F14" s="565" t="s">
        <v>219</v>
      </c>
      <c r="G14" s="494" t="s">
        <v>220</v>
      </c>
      <c r="H14" s="499" t="s">
        <v>221</v>
      </c>
      <c r="I14" s="494" t="s">
        <v>222</v>
      </c>
      <c r="J14" s="499" t="s">
        <v>223</v>
      </c>
      <c r="K14" s="566" t="s">
        <v>224</v>
      </c>
      <c r="L14" s="495" t="s">
        <v>225</v>
      </c>
      <c r="M14" s="514" t="s">
        <v>226</v>
      </c>
      <c r="N14" s="514" t="s">
        <v>227</v>
      </c>
      <c r="O14" s="552" t="s">
        <v>228</v>
      </c>
      <c r="P14" s="285" t="s">
        <v>229</v>
      </c>
      <c r="Q14" s="538">
        <v>2</v>
      </c>
      <c r="R14" s="70" t="s">
        <v>230</v>
      </c>
      <c r="S14" s="70" t="s">
        <v>240</v>
      </c>
      <c r="T14" s="70" t="s">
        <v>240</v>
      </c>
      <c r="U14" s="70" t="s">
        <v>240</v>
      </c>
      <c r="V14" s="71">
        <v>10</v>
      </c>
      <c r="W14" s="514">
        <v>23</v>
      </c>
      <c r="X14" s="72" t="s">
        <v>231</v>
      </c>
      <c r="Y14" s="527">
        <v>67</v>
      </c>
      <c r="Z14" s="72" t="s">
        <v>231</v>
      </c>
      <c r="AA14" s="499" t="s">
        <v>231</v>
      </c>
      <c r="AB14" s="72" t="s">
        <v>231</v>
      </c>
      <c r="AC14" s="285" t="s">
        <v>231</v>
      </c>
      <c r="AD14" s="72" t="s">
        <v>231</v>
      </c>
      <c r="AE14" s="119" t="s">
        <v>231</v>
      </c>
      <c r="AF14" s="514" t="s">
        <v>232</v>
      </c>
      <c r="AG14" s="514" t="s">
        <v>232</v>
      </c>
      <c r="AH14" s="514" t="s">
        <v>232</v>
      </c>
      <c r="AI14" s="149" t="s">
        <v>231</v>
      </c>
      <c r="AJ14" s="499" t="s">
        <v>231</v>
      </c>
      <c r="AK14" s="72" t="s">
        <v>231</v>
      </c>
      <c r="AL14" s="72" t="s">
        <v>231</v>
      </c>
      <c r="AM14" s="72" t="s">
        <v>231</v>
      </c>
      <c r="AN14" s="72" t="s">
        <v>231</v>
      </c>
      <c r="AO14" s="72" t="s">
        <v>231</v>
      </c>
      <c r="AP14" s="72" t="s">
        <v>231</v>
      </c>
      <c r="AQ14" s="72" t="s">
        <v>231</v>
      </c>
      <c r="AR14" s="72" t="s">
        <v>231</v>
      </c>
      <c r="AS14" s="72" t="s">
        <v>231</v>
      </c>
      <c r="AT14" s="507" t="s">
        <v>233</v>
      </c>
      <c r="AU14" s="71">
        <v>10</v>
      </c>
      <c r="AV14" s="514">
        <v>23</v>
      </c>
      <c r="AW14" s="72" t="s">
        <v>231</v>
      </c>
      <c r="AX14" s="72" t="s">
        <v>231</v>
      </c>
      <c r="AY14" s="72" t="s">
        <v>231</v>
      </c>
      <c r="AZ14" s="82">
        <v>0.18</v>
      </c>
      <c r="BA14" s="75">
        <v>0.02</v>
      </c>
      <c r="BB14" s="75">
        <v>1.49</v>
      </c>
      <c r="BC14" s="75" t="s">
        <v>231</v>
      </c>
      <c r="BD14" s="77" t="s">
        <v>231</v>
      </c>
      <c r="BE14" s="77" t="s">
        <v>231</v>
      </c>
      <c r="BF14" s="77" t="s">
        <v>231</v>
      </c>
      <c r="BG14" s="77" t="s">
        <v>231</v>
      </c>
      <c r="BH14" s="75" t="s">
        <v>231</v>
      </c>
      <c r="BI14" s="75" t="s">
        <v>231</v>
      </c>
      <c r="BJ14" s="75" t="s">
        <v>231</v>
      </c>
      <c r="BK14" s="75" t="s">
        <v>231</v>
      </c>
      <c r="BL14" s="75" t="s">
        <v>231</v>
      </c>
      <c r="BM14" s="75" t="s">
        <v>231</v>
      </c>
      <c r="BN14" s="75" t="s">
        <v>231</v>
      </c>
      <c r="BO14" s="75" t="s">
        <v>231</v>
      </c>
      <c r="BP14" s="194" t="s">
        <v>231</v>
      </c>
      <c r="BQ14" s="75" t="s">
        <v>231</v>
      </c>
      <c r="BR14" s="75" t="s">
        <v>231</v>
      </c>
      <c r="BS14" s="75" t="s">
        <v>231</v>
      </c>
      <c r="BT14" s="75" t="s">
        <v>231</v>
      </c>
      <c r="BU14" s="75" t="s">
        <v>231</v>
      </c>
      <c r="BV14" s="194" t="s">
        <v>231</v>
      </c>
      <c r="BW14" s="517" t="s">
        <v>235</v>
      </c>
      <c r="BX14" s="517" t="s">
        <v>235</v>
      </c>
      <c r="BY14" s="285" t="s">
        <v>235</v>
      </c>
      <c r="BZ14" s="285" t="s">
        <v>235</v>
      </c>
      <c r="CA14" s="285" t="s">
        <v>235</v>
      </c>
      <c r="CB14" s="285" t="s">
        <v>235</v>
      </c>
      <c r="CC14" s="285" t="s">
        <v>235</v>
      </c>
      <c r="CD14" s="285" t="s">
        <v>235</v>
      </c>
      <c r="CE14" s="285" t="s">
        <v>235</v>
      </c>
      <c r="CF14" s="285" t="s">
        <v>235</v>
      </c>
      <c r="CG14" s="285" t="s">
        <v>235</v>
      </c>
      <c r="CH14" s="285" t="s">
        <v>235</v>
      </c>
      <c r="CI14" s="285" t="s">
        <v>235</v>
      </c>
      <c r="CJ14" s="285" t="s">
        <v>235</v>
      </c>
      <c r="CK14" s="285" t="s">
        <v>235</v>
      </c>
      <c r="CL14" s="285" t="s">
        <v>235</v>
      </c>
      <c r="CM14" s="285" t="s">
        <v>235</v>
      </c>
      <c r="CN14" s="285" t="s">
        <v>235</v>
      </c>
      <c r="CO14" s="285" t="s">
        <v>235</v>
      </c>
      <c r="CP14" s="285" t="s">
        <v>235</v>
      </c>
      <c r="CQ14" s="285" t="s">
        <v>235</v>
      </c>
      <c r="CR14" s="285" t="s">
        <v>235</v>
      </c>
      <c r="CS14" s="285" t="s">
        <v>235</v>
      </c>
      <c r="CT14" s="285" t="s">
        <v>235</v>
      </c>
      <c r="CU14" s="285" t="s">
        <v>235</v>
      </c>
      <c r="CV14" s="285" t="s">
        <v>235</v>
      </c>
      <c r="CW14" s="285" t="s">
        <v>235</v>
      </c>
      <c r="CX14" s="285" t="s">
        <v>235</v>
      </c>
      <c r="CY14" s="285" t="s">
        <v>235</v>
      </c>
      <c r="CZ14" s="285" t="s">
        <v>235</v>
      </c>
      <c r="DA14" s="285" t="s">
        <v>235</v>
      </c>
      <c r="DB14" s="285" t="s">
        <v>235</v>
      </c>
      <c r="DC14" s="285" t="s">
        <v>235</v>
      </c>
      <c r="DD14" s="285" t="s">
        <v>235</v>
      </c>
      <c r="DE14" s="285" t="s">
        <v>235</v>
      </c>
      <c r="DF14" s="285" t="s">
        <v>235</v>
      </c>
      <c r="DG14" s="285" t="s">
        <v>235</v>
      </c>
      <c r="DH14" s="285" t="s">
        <v>235</v>
      </c>
      <c r="DI14" s="285" t="s">
        <v>235</v>
      </c>
      <c r="DJ14" s="285" t="s">
        <v>235</v>
      </c>
      <c r="DK14" s="285" t="s">
        <v>235</v>
      </c>
      <c r="DL14" s="285" t="s">
        <v>235</v>
      </c>
      <c r="DM14" s="285" t="s">
        <v>235</v>
      </c>
      <c r="DN14" s="285" t="s">
        <v>235</v>
      </c>
      <c r="DO14" s="285" t="s">
        <v>235</v>
      </c>
      <c r="DP14" s="285" t="s">
        <v>235</v>
      </c>
      <c r="DQ14" s="285" t="s">
        <v>235</v>
      </c>
      <c r="DR14" s="88" t="s">
        <v>235</v>
      </c>
      <c r="DS14" s="88" t="s">
        <v>235</v>
      </c>
      <c r="DT14" s="88" t="s">
        <v>235</v>
      </c>
      <c r="DU14" s="88" t="s">
        <v>235</v>
      </c>
      <c r="DV14" s="88" t="s">
        <v>235</v>
      </c>
      <c r="DW14" s="285" t="s">
        <v>235</v>
      </c>
      <c r="DX14" s="88" t="s">
        <v>235</v>
      </c>
      <c r="DY14" s="285" t="s">
        <v>235</v>
      </c>
      <c r="DZ14" s="88" t="s">
        <v>235</v>
      </c>
      <c r="EA14" s="88" t="s">
        <v>235</v>
      </c>
      <c r="EB14" s="88" t="s">
        <v>235</v>
      </c>
      <c r="EC14" s="88" t="s">
        <v>235</v>
      </c>
      <c r="ED14" s="88" t="s">
        <v>235</v>
      </c>
      <c r="EE14" s="88" t="s">
        <v>235</v>
      </c>
      <c r="EF14" s="88" t="s">
        <v>235</v>
      </c>
      <c r="EG14" s="88" t="s">
        <v>235</v>
      </c>
      <c r="EH14" s="88" t="s">
        <v>235</v>
      </c>
      <c r="EI14" s="88" t="s">
        <v>235</v>
      </c>
      <c r="EJ14" s="88" t="s">
        <v>235</v>
      </c>
      <c r="EK14" s="88" t="s">
        <v>235</v>
      </c>
      <c r="EL14" s="88" t="s">
        <v>235</v>
      </c>
      <c r="EM14" s="88" t="s">
        <v>235</v>
      </c>
      <c r="EN14" s="88" t="s">
        <v>235</v>
      </c>
      <c r="EO14" s="88" t="s">
        <v>235</v>
      </c>
      <c r="EP14" s="88" t="s">
        <v>235</v>
      </c>
      <c r="EQ14" s="88" t="s">
        <v>235</v>
      </c>
      <c r="ER14" s="88" t="s">
        <v>235</v>
      </c>
      <c r="ES14" s="88" t="s">
        <v>235</v>
      </c>
      <c r="ET14" s="88" t="s">
        <v>235</v>
      </c>
      <c r="EU14" s="88" t="s">
        <v>235</v>
      </c>
      <c r="EV14" s="88" t="s">
        <v>235</v>
      </c>
      <c r="EW14" s="88" t="s">
        <v>235</v>
      </c>
      <c r="EX14" s="88" t="s">
        <v>235</v>
      </c>
      <c r="EY14" s="88" t="s">
        <v>235</v>
      </c>
      <c r="EZ14" s="88" t="s">
        <v>235</v>
      </c>
      <c r="FA14" s="88" t="s">
        <v>235</v>
      </c>
      <c r="FB14" s="88" t="s">
        <v>235</v>
      </c>
      <c r="FC14" s="88" t="s">
        <v>235</v>
      </c>
      <c r="FD14" s="88" t="s">
        <v>235</v>
      </c>
      <c r="FE14" s="88" t="s">
        <v>235</v>
      </c>
      <c r="FF14" s="88" t="s">
        <v>235</v>
      </c>
      <c r="FG14" s="88" t="s">
        <v>235</v>
      </c>
      <c r="FH14" s="88" t="s">
        <v>235</v>
      </c>
    </row>
    <row r="15" spans="1:164" ht="18" customHeight="1" x14ac:dyDescent="0.3">
      <c r="A15" s="289"/>
      <c r="B15" s="289"/>
      <c r="C15" s="563"/>
      <c r="D15" s="274"/>
      <c r="E15" s="505"/>
      <c r="F15" s="565"/>
      <c r="G15" s="547"/>
      <c r="H15" s="511"/>
      <c r="I15" s="494"/>
      <c r="J15" s="511"/>
      <c r="K15" s="548"/>
      <c r="L15" s="496"/>
      <c r="M15" s="515"/>
      <c r="N15" s="551"/>
      <c r="O15" s="553"/>
      <c r="P15" s="512"/>
      <c r="Q15" s="539"/>
      <c r="R15" s="70" t="s">
        <v>236</v>
      </c>
      <c r="S15" s="70" t="s">
        <v>240</v>
      </c>
      <c r="T15" s="70" t="s">
        <v>240</v>
      </c>
      <c r="U15" s="70" t="s">
        <v>240</v>
      </c>
      <c r="V15" s="71">
        <v>13</v>
      </c>
      <c r="W15" s="515"/>
      <c r="X15" s="72" t="s">
        <v>231</v>
      </c>
      <c r="Y15" s="527"/>
      <c r="Z15" s="72" t="s">
        <v>231</v>
      </c>
      <c r="AA15" s="511"/>
      <c r="AB15" s="72" t="s">
        <v>231</v>
      </c>
      <c r="AC15" s="512"/>
      <c r="AD15" s="72" t="s">
        <v>231</v>
      </c>
      <c r="AE15" s="119" t="s">
        <v>231</v>
      </c>
      <c r="AF15" s="515"/>
      <c r="AG15" s="515"/>
      <c r="AH15" s="515"/>
      <c r="AI15" s="149" t="s">
        <v>231</v>
      </c>
      <c r="AJ15" s="499"/>
      <c r="AK15" s="72" t="s">
        <v>231</v>
      </c>
      <c r="AL15" s="72" t="s">
        <v>231</v>
      </c>
      <c r="AM15" s="72" t="s">
        <v>231</v>
      </c>
      <c r="AN15" s="72" t="s">
        <v>231</v>
      </c>
      <c r="AO15" s="72" t="s">
        <v>231</v>
      </c>
      <c r="AP15" s="72" t="s">
        <v>231</v>
      </c>
      <c r="AQ15" s="72" t="s">
        <v>231</v>
      </c>
      <c r="AR15" s="72" t="s">
        <v>231</v>
      </c>
      <c r="AS15" s="72" t="s">
        <v>231</v>
      </c>
      <c r="AT15" s="508"/>
      <c r="AU15" s="71">
        <v>13</v>
      </c>
      <c r="AV15" s="515"/>
      <c r="AW15" s="72" t="s">
        <v>231</v>
      </c>
      <c r="AX15" s="72" t="s">
        <v>231</v>
      </c>
      <c r="AY15" s="72" t="s">
        <v>231</v>
      </c>
      <c r="AZ15" s="82" t="s">
        <v>231</v>
      </c>
      <c r="BA15" s="75" t="s">
        <v>231</v>
      </c>
      <c r="BB15" s="75" t="s">
        <v>231</v>
      </c>
      <c r="BC15" s="75" t="s">
        <v>231</v>
      </c>
      <c r="BD15" s="83" t="s">
        <v>231</v>
      </c>
      <c r="BE15" s="83" t="s">
        <v>231</v>
      </c>
      <c r="BF15" s="83" t="s">
        <v>231</v>
      </c>
      <c r="BG15" s="83" t="s">
        <v>231</v>
      </c>
      <c r="BH15" s="75" t="s">
        <v>231</v>
      </c>
      <c r="BI15" s="75" t="s">
        <v>231</v>
      </c>
      <c r="BJ15" s="75" t="s">
        <v>231</v>
      </c>
      <c r="BK15" s="75" t="s">
        <v>231</v>
      </c>
      <c r="BL15" s="75" t="s">
        <v>231</v>
      </c>
      <c r="BM15" s="75" t="s">
        <v>231</v>
      </c>
      <c r="BN15" s="75" t="s">
        <v>231</v>
      </c>
      <c r="BO15" s="75" t="s">
        <v>231</v>
      </c>
      <c r="BP15" s="194" t="s">
        <v>231</v>
      </c>
      <c r="BQ15" s="75" t="s">
        <v>231</v>
      </c>
      <c r="BR15" s="75" t="s">
        <v>231</v>
      </c>
      <c r="BS15" s="75" t="s">
        <v>231</v>
      </c>
      <c r="BT15" s="75" t="s">
        <v>231</v>
      </c>
      <c r="BU15" s="75" t="s">
        <v>231</v>
      </c>
      <c r="BV15" s="194" t="s">
        <v>231</v>
      </c>
      <c r="BW15" s="518"/>
      <c r="BX15" s="518"/>
      <c r="BY15" s="512"/>
      <c r="BZ15" s="512"/>
      <c r="CA15" s="512"/>
      <c r="CB15" s="512"/>
      <c r="CC15" s="512"/>
      <c r="CD15" s="512"/>
      <c r="CE15" s="512"/>
      <c r="CF15" s="512"/>
      <c r="CG15" s="512"/>
      <c r="CH15" s="512"/>
      <c r="CI15" s="512"/>
      <c r="CJ15" s="512"/>
      <c r="CK15" s="512"/>
      <c r="CL15" s="512"/>
      <c r="CM15" s="373"/>
      <c r="CN15" s="373"/>
      <c r="CO15" s="373"/>
      <c r="CP15" s="373"/>
      <c r="CQ15" s="373"/>
      <c r="CR15" s="373"/>
      <c r="CS15" s="373"/>
      <c r="CT15" s="373"/>
      <c r="CU15" s="373"/>
      <c r="CV15" s="373"/>
      <c r="CW15" s="373"/>
      <c r="CX15" s="373"/>
      <c r="CY15" s="373"/>
      <c r="CZ15" s="512"/>
      <c r="DA15" s="512"/>
      <c r="DB15" s="512"/>
      <c r="DC15" s="512"/>
      <c r="DD15" s="512"/>
      <c r="DE15" s="512"/>
      <c r="DF15" s="512"/>
      <c r="DG15" s="512"/>
      <c r="DH15" s="512"/>
      <c r="DI15" s="512"/>
      <c r="DJ15" s="512"/>
      <c r="DK15" s="286"/>
      <c r="DL15" s="286"/>
      <c r="DM15" s="286"/>
      <c r="DN15" s="286"/>
      <c r="DO15" s="286"/>
      <c r="DP15" s="286"/>
      <c r="DQ15" s="286"/>
      <c r="DR15" s="88" t="s">
        <v>235</v>
      </c>
      <c r="DS15" s="88" t="s">
        <v>235</v>
      </c>
      <c r="DT15" s="88" t="s">
        <v>235</v>
      </c>
      <c r="DU15" s="88" t="s">
        <v>235</v>
      </c>
      <c r="DV15" s="88" t="s">
        <v>235</v>
      </c>
      <c r="DW15" s="286"/>
      <c r="DX15" s="88" t="s">
        <v>235</v>
      </c>
      <c r="DY15" s="286"/>
      <c r="DZ15" s="88" t="s">
        <v>235</v>
      </c>
      <c r="EA15" s="88" t="s">
        <v>235</v>
      </c>
      <c r="EB15" s="88" t="s">
        <v>235</v>
      </c>
      <c r="EC15" s="88" t="s">
        <v>235</v>
      </c>
      <c r="ED15" s="88" t="s">
        <v>235</v>
      </c>
      <c r="EE15" s="88" t="s">
        <v>235</v>
      </c>
      <c r="EF15" s="88" t="s">
        <v>235</v>
      </c>
      <c r="EG15" s="88" t="s">
        <v>235</v>
      </c>
      <c r="EH15" s="88" t="s">
        <v>235</v>
      </c>
      <c r="EI15" s="88" t="s">
        <v>235</v>
      </c>
      <c r="EJ15" s="88" t="s">
        <v>235</v>
      </c>
      <c r="EK15" s="88" t="s">
        <v>235</v>
      </c>
      <c r="EL15" s="88" t="s">
        <v>235</v>
      </c>
      <c r="EM15" s="88" t="s">
        <v>235</v>
      </c>
      <c r="EN15" s="88" t="s">
        <v>235</v>
      </c>
      <c r="EO15" s="88" t="s">
        <v>235</v>
      </c>
      <c r="EP15" s="88" t="s">
        <v>235</v>
      </c>
      <c r="EQ15" s="88" t="s">
        <v>235</v>
      </c>
      <c r="ER15" s="88" t="s">
        <v>235</v>
      </c>
      <c r="ES15" s="88" t="s">
        <v>235</v>
      </c>
      <c r="ET15" s="88" t="s">
        <v>235</v>
      </c>
      <c r="EU15" s="88" t="s">
        <v>235</v>
      </c>
      <c r="EV15" s="88" t="s">
        <v>235</v>
      </c>
      <c r="EW15" s="88" t="s">
        <v>235</v>
      </c>
      <c r="EX15" s="88" t="s">
        <v>235</v>
      </c>
      <c r="EY15" s="88" t="s">
        <v>235</v>
      </c>
      <c r="EZ15" s="88" t="s">
        <v>235</v>
      </c>
      <c r="FA15" s="88" t="s">
        <v>235</v>
      </c>
      <c r="FB15" s="88" t="s">
        <v>235</v>
      </c>
      <c r="FC15" s="88" t="s">
        <v>235</v>
      </c>
      <c r="FD15" s="88" t="s">
        <v>235</v>
      </c>
      <c r="FE15" s="88" t="s">
        <v>235</v>
      </c>
      <c r="FF15" s="88" t="s">
        <v>235</v>
      </c>
      <c r="FG15" s="88" t="s">
        <v>235</v>
      </c>
      <c r="FH15" s="88" t="s">
        <v>235</v>
      </c>
    </row>
    <row r="16" spans="1:164" ht="18" customHeight="1" x14ac:dyDescent="0.3">
      <c r="A16" s="289"/>
      <c r="B16" s="289"/>
      <c r="C16" s="563"/>
      <c r="D16" s="274"/>
      <c r="E16" s="505"/>
      <c r="F16" s="565"/>
      <c r="G16" s="547"/>
      <c r="H16" s="511"/>
      <c r="I16" s="494"/>
      <c r="J16" s="511"/>
      <c r="K16" s="548"/>
      <c r="L16" s="496"/>
      <c r="M16" s="515"/>
      <c r="N16" s="551"/>
      <c r="O16" s="553"/>
      <c r="P16" s="512"/>
      <c r="Q16" s="539"/>
      <c r="R16" s="70" t="s">
        <v>235</v>
      </c>
      <c r="S16" s="70" t="s">
        <v>235</v>
      </c>
      <c r="T16" s="70" t="s">
        <v>235</v>
      </c>
      <c r="U16" s="70" t="s">
        <v>235</v>
      </c>
      <c r="V16" s="71" t="s">
        <v>235</v>
      </c>
      <c r="W16" s="515"/>
      <c r="X16" s="71" t="s">
        <v>235</v>
      </c>
      <c r="Y16" s="527"/>
      <c r="Z16" s="71" t="s">
        <v>235</v>
      </c>
      <c r="AA16" s="511"/>
      <c r="AB16" s="71" t="s">
        <v>235</v>
      </c>
      <c r="AC16" s="512"/>
      <c r="AD16" s="71" t="s">
        <v>235</v>
      </c>
      <c r="AE16" s="214" t="s">
        <v>235</v>
      </c>
      <c r="AF16" s="515"/>
      <c r="AG16" s="515"/>
      <c r="AH16" s="515"/>
      <c r="AI16" s="217" t="s">
        <v>235</v>
      </c>
      <c r="AJ16" s="499"/>
      <c r="AK16" s="71" t="s">
        <v>235</v>
      </c>
      <c r="AL16" s="71" t="s">
        <v>235</v>
      </c>
      <c r="AM16" s="71" t="s">
        <v>235</v>
      </c>
      <c r="AN16" s="71" t="s">
        <v>235</v>
      </c>
      <c r="AO16" s="71" t="s">
        <v>235</v>
      </c>
      <c r="AP16" s="71" t="s">
        <v>235</v>
      </c>
      <c r="AQ16" s="71" t="s">
        <v>235</v>
      </c>
      <c r="AR16" s="71" t="s">
        <v>235</v>
      </c>
      <c r="AS16" s="71" t="s">
        <v>235</v>
      </c>
      <c r="AT16" s="508"/>
      <c r="AU16" s="71" t="s">
        <v>235</v>
      </c>
      <c r="AV16" s="515"/>
      <c r="AW16" s="71" t="s">
        <v>235</v>
      </c>
      <c r="AX16" s="71" t="s">
        <v>235</v>
      </c>
      <c r="AY16" s="71" t="s">
        <v>235</v>
      </c>
      <c r="AZ16" s="71" t="s">
        <v>235</v>
      </c>
      <c r="BA16" s="71" t="s">
        <v>235</v>
      </c>
      <c r="BB16" s="71" t="s">
        <v>235</v>
      </c>
      <c r="BC16" s="71" t="s">
        <v>235</v>
      </c>
      <c r="BD16" s="71" t="s">
        <v>235</v>
      </c>
      <c r="BE16" s="196" t="s">
        <v>235</v>
      </c>
      <c r="BF16" s="196" t="s">
        <v>235</v>
      </c>
      <c r="BG16" s="196" t="s">
        <v>235</v>
      </c>
      <c r="BH16" s="71" t="s">
        <v>235</v>
      </c>
      <c r="BI16" s="71" t="s">
        <v>235</v>
      </c>
      <c r="BJ16" s="71" t="s">
        <v>235</v>
      </c>
      <c r="BK16" s="71" t="s">
        <v>235</v>
      </c>
      <c r="BL16" s="71" t="s">
        <v>235</v>
      </c>
      <c r="BM16" s="71" t="s">
        <v>235</v>
      </c>
      <c r="BN16" s="71" t="s">
        <v>235</v>
      </c>
      <c r="BO16" s="71" t="s">
        <v>235</v>
      </c>
      <c r="BP16" s="196" t="s">
        <v>235</v>
      </c>
      <c r="BQ16" s="71" t="s">
        <v>235</v>
      </c>
      <c r="BR16" s="71" t="s">
        <v>235</v>
      </c>
      <c r="BS16" s="71" t="s">
        <v>235</v>
      </c>
      <c r="BT16" s="71" t="s">
        <v>235</v>
      </c>
      <c r="BU16" s="71" t="s">
        <v>235</v>
      </c>
      <c r="BV16" s="196" t="s">
        <v>235</v>
      </c>
      <c r="BW16" s="518"/>
      <c r="BX16" s="518"/>
      <c r="BY16" s="512"/>
      <c r="BZ16" s="512"/>
      <c r="CA16" s="512"/>
      <c r="CB16" s="512"/>
      <c r="CC16" s="512"/>
      <c r="CD16" s="512"/>
      <c r="CE16" s="512"/>
      <c r="CF16" s="512"/>
      <c r="CG16" s="512"/>
      <c r="CH16" s="512"/>
      <c r="CI16" s="512"/>
      <c r="CJ16" s="512"/>
      <c r="CK16" s="512"/>
      <c r="CL16" s="512"/>
      <c r="CM16" s="373"/>
      <c r="CN16" s="373"/>
      <c r="CO16" s="373"/>
      <c r="CP16" s="373"/>
      <c r="CQ16" s="373"/>
      <c r="CR16" s="373"/>
      <c r="CS16" s="373"/>
      <c r="CT16" s="373"/>
      <c r="CU16" s="373"/>
      <c r="CV16" s="373"/>
      <c r="CW16" s="373"/>
      <c r="CX16" s="373"/>
      <c r="CY16" s="373"/>
      <c r="CZ16" s="512"/>
      <c r="DA16" s="512"/>
      <c r="DB16" s="512"/>
      <c r="DC16" s="512"/>
      <c r="DD16" s="512"/>
      <c r="DE16" s="512"/>
      <c r="DF16" s="512"/>
      <c r="DG16" s="512"/>
      <c r="DH16" s="512"/>
      <c r="DI16" s="512"/>
      <c r="DJ16" s="512"/>
      <c r="DK16" s="286"/>
      <c r="DL16" s="286"/>
      <c r="DM16" s="286"/>
      <c r="DN16" s="286"/>
      <c r="DO16" s="286"/>
      <c r="DP16" s="286"/>
      <c r="DQ16" s="286"/>
      <c r="DR16" s="88" t="s">
        <v>235</v>
      </c>
      <c r="DS16" s="88" t="s">
        <v>235</v>
      </c>
      <c r="DT16" s="88" t="s">
        <v>235</v>
      </c>
      <c r="DU16" s="88" t="s">
        <v>235</v>
      </c>
      <c r="DV16" s="88" t="s">
        <v>235</v>
      </c>
      <c r="DW16" s="286"/>
      <c r="DX16" s="88" t="s">
        <v>235</v>
      </c>
      <c r="DY16" s="286"/>
      <c r="DZ16" s="88" t="s">
        <v>235</v>
      </c>
      <c r="EA16" s="88" t="s">
        <v>235</v>
      </c>
      <c r="EB16" s="88" t="s">
        <v>235</v>
      </c>
      <c r="EC16" s="88" t="s">
        <v>235</v>
      </c>
      <c r="ED16" s="88" t="s">
        <v>235</v>
      </c>
      <c r="EE16" s="88" t="s">
        <v>235</v>
      </c>
      <c r="EF16" s="88" t="s">
        <v>235</v>
      </c>
      <c r="EG16" s="88" t="s">
        <v>235</v>
      </c>
      <c r="EH16" s="88" t="s">
        <v>235</v>
      </c>
      <c r="EI16" s="88" t="s">
        <v>235</v>
      </c>
      <c r="EJ16" s="88" t="s">
        <v>235</v>
      </c>
      <c r="EK16" s="88" t="s">
        <v>235</v>
      </c>
      <c r="EL16" s="88" t="s">
        <v>235</v>
      </c>
      <c r="EM16" s="88" t="s">
        <v>235</v>
      </c>
      <c r="EN16" s="88" t="s">
        <v>235</v>
      </c>
      <c r="EO16" s="88" t="s">
        <v>235</v>
      </c>
      <c r="EP16" s="88" t="s">
        <v>235</v>
      </c>
      <c r="EQ16" s="88" t="s">
        <v>235</v>
      </c>
      <c r="ER16" s="88" t="s">
        <v>235</v>
      </c>
      <c r="ES16" s="88" t="s">
        <v>235</v>
      </c>
      <c r="ET16" s="88" t="s">
        <v>235</v>
      </c>
      <c r="EU16" s="88" t="s">
        <v>235</v>
      </c>
      <c r="EV16" s="88" t="s">
        <v>235</v>
      </c>
      <c r="EW16" s="88" t="s">
        <v>235</v>
      </c>
      <c r="EX16" s="88" t="s">
        <v>235</v>
      </c>
      <c r="EY16" s="88" t="s">
        <v>235</v>
      </c>
      <c r="EZ16" s="88" t="s">
        <v>235</v>
      </c>
      <c r="FA16" s="88" t="s">
        <v>235</v>
      </c>
      <c r="FB16" s="88" t="s">
        <v>235</v>
      </c>
      <c r="FC16" s="88" t="s">
        <v>235</v>
      </c>
      <c r="FD16" s="88" t="s">
        <v>235</v>
      </c>
      <c r="FE16" s="88" t="s">
        <v>235</v>
      </c>
      <c r="FF16" s="88" t="s">
        <v>235</v>
      </c>
      <c r="FG16" s="88" t="s">
        <v>235</v>
      </c>
      <c r="FH16" s="88" t="s">
        <v>235</v>
      </c>
    </row>
    <row r="17" spans="1:164" ht="18" customHeight="1" thickBot="1" x14ac:dyDescent="0.35">
      <c r="A17" s="290"/>
      <c r="B17" s="290"/>
      <c r="C17" s="564"/>
      <c r="D17" s="275"/>
      <c r="E17" s="546"/>
      <c r="F17" s="565"/>
      <c r="G17" s="547"/>
      <c r="H17" s="511"/>
      <c r="I17" s="494"/>
      <c r="J17" s="511"/>
      <c r="K17" s="548"/>
      <c r="L17" s="497"/>
      <c r="M17" s="515"/>
      <c r="N17" s="551"/>
      <c r="O17" s="554"/>
      <c r="P17" s="513"/>
      <c r="Q17" s="540"/>
      <c r="R17" s="70" t="s">
        <v>235</v>
      </c>
      <c r="S17" s="70" t="s">
        <v>235</v>
      </c>
      <c r="T17" s="70" t="s">
        <v>235</v>
      </c>
      <c r="U17" s="70" t="s">
        <v>235</v>
      </c>
      <c r="V17" s="71" t="s">
        <v>235</v>
      </c>
      <c r="W17" s="515"/>
      <c r="X17" s="71" t="s">
        <v>235</v>
      </c>
      <c r="Y17" s="527"/>
      <c r="Z17" s="71" t="s">
        <v>235</v>
      </c>
      <c r="AA17" s="511"/>
      <c r="AB17" s="71" t="s">
        <v>235</v>
      </c>
      <c r="AC17" s="513"/>
      <c r="AD17" s="71" t="s">
        <v>235</v>
      </c>
      <c r="AE17" s="214" t="s">
        <v>235</v>
      </c>
      <c r="AF17" s="515"/>
      <c r="AG17" s="515"/>
      <c r="AH17" s="515"/>
      <c r="AI17" s="217" t="s">
        <v>235</v>
      </c>
      <c r="AJ17" s="499"/>
      <c r="AK17" s="71" t="s">
        <v>235</v>
      </c>
      <c r="AL17" s="71" t="s">
        <v>235</v>
      </c>
      <c r="AM17" s="71" t="s">
        <v>235</v>
      </c>
      <c r="AN17" s="71" t="s">
        <v>235</v>
      </c>
      <c r="AO17" s="71" t="s">
        <v>235</v>
      </c>
      <c r="AP17" s="71" t="s">
        <v>235</v>
      </c>
      <c r="AQ17" s="71" t="s">
        <v>235</v>
      </c>
      <c r="AR17" s="71" t="s">
        <v>235</v>
      </c>
      <c r="AS17" s="71" t="s">
        <v>235</v>
      </c>
      <c r="AT17" s="509"/>
      <c r="AU17" s="71" t="s">
        <v>235</v>
      </c>
      <c r="AV17" s="515"/>
      <c r="AW17" s="71" t="s">
        <v>235</v>
      </c>
      <c r="AX17" s="71" t="s">
        <v>235</v>
      </c>
      <c r="AY17" s="71" t="s">
        <v>235</v>
      </c>
      <c r="AZ17" s="71" t="s">
        <v>235</v>
      </c>
      <c r="BA17" s="71" t="s">
        <v>235</v>
      </c>
      <c r="BB17" s="71" t="s">
        <v>235</v>
      </c>
      <c r="BC17" s="71" t="s">
        <v>235</v>
      </c>
      <c r="BD17" s="71" t="s">
        <v>235</v>
      </c>
      <c r="BE17" s="196" t="s">
        <v>235</v>
      </c>
      <c r="BF17" s="196" t="s">
        <v>235</v>
      </c>
      <c r="BG17" s="196" t="s">
        <v>235</v>
      </c>
      <c r="BH17" s="71" t="s">
        <v>235</v>
      </c>
      <c r="BI17" s="71" t="s">
        <v>235</v>
      </c>
      <c r="BJ17" s="71" t="s">
        <v>235</v>
      </c>
      <c r="BK17" s="71" t="s">
        <v>235</v>
      </c>
      <c r="BL17" s="71" t="s">
        <v>235</v>
      </c>
      <c r="BM17" s="71" t="s">
        <v>235</v>
      </c>
      <c r="BN17" s="71" t="s">
        <v>235</v>
      </c>
      <c r="BO17" s="71" t="s">
        <v>235</v>
      </c>
      <c r="BP17" s="196" t="s">
        <v>235</v>
      </c>
      <c r="BQ17" s="71" t="s">
        <v>235</v>
      </c>
      <c r="BR17" s="71" t="s">
        <v>235</v>
      </c>
      <c r="BS17" s="71" t="s">
        <v>235</v>
      </c>
      <c r="BT17" s="71" t="s">
        <v>235</v>
      </c>
      <c r="BU17" s="71" t="s">
        <v>235</v>
      </c>
      <c r="BV17" s="196" t="s">
        <v>235</v>
      </c>
      <c r="BW17" s="519"/>
      <c r="BX17" s="519"/>
      <c r="BY17" s="513"/>
      <c r="BZ17" s="513"/>
      <c r="CA17" s="513"/>
      <c r="CB17" s="513"/>
      <c r="CC17" s="513"/>
      <c r="CD17" s="513"/>
      <c r="CE17" s="513"/>
      <c r="CF17" s="513"/>
      <c r="CG17" s="513"/>
      <c r="CH17" s="513"/>
      <c r="CI17" s="513"/>
      <c r="CJ17" s="513"/>
      <c r="CK17" s="513"/>
      <c r="CL17" s="513"/>
      <c r="CM17" s="374"/>
      <c r="CN17" s="374"/>
      <c r="CO17" s="374"/>
      <c r="CP17" s="374"/>
      <c r="CQ17" s="374"/>
      <c r="CR17" s="374"/>
      <c r="CS17" s="374"/>
      <c r="CT17" s="374"/>
      <c r="CU17" s="374"/>
      <c r="CV17" s="374"/>
      <c r="CW17" s="374"/>
      <c r="CX17" s="374"/>
      <c r="CY17" s="374"/>
      <c r="CZ17" s="513"/>
      <c r="DA17" s="513"/>
      <c r="DB17" s="513"/>
      <c r="DC17" s="513"/>
      <c r="DD17" s="513"/>
      <c r="DE17" s="513"/>
      <c r="DF17" s="513"/>
      <c r="DG17" s="513"/>
      <c r="DH17" s="513"/>
      <c r="DI17" s="513"/>
      <c r="DJ17" s="513"/>
      <c r="DK17" s="287"/>
      <c r="DL17" s="287"/>
      <c r="DM17" s="287"/>
      <c r="DN17" s="287"/>
      <c r="DO17" s="287"/>
      <c r="DP17" s="287"/>
      <c r="DQ17" s="287"/>
      <c r="DR17" s="88" t="s">
        <v>235</v>
      </c>
      <c r="DS17" s="88" t="s">
        <v>235</v>
      </c>
      <c r="DT17" s="88" t="s">
        <v>235</v>
      </c>
      <c r="DU17" s="88" t="s">
        <v>235</v>
      </c>
      <c r="DV17" s="88" t="s">
        <v>235</v>
      </c>
      <c r="DW17" s="287"/>
      <c r="DX17" s="88" t="s">
        <v>235</v>
      </c>
      <c r="DY17" s="287"/>
      <c r="DZ17" s="88" t="s">
        <v>235</v>
      </c>
      <c r="EA17" s="88" t="s">
        <v>235</v>
      </c>
      <c r="EB17" s="88" t="s">
        <v>235</v>
      </c>
      <c r="EC17" s="88" t="s">
        <v>235</v>
      </c>
      <c r="ED17" s="88" t="s">
        <v>235</v>
      </c>
      <c r="EE17" s="88" t="s">
        <v>235</v>
      </c>
      <c r="EF17" s="88" t="s">
        <v>235</v>
      </c>
      <c r="EG17" s="88" t="s">
        <v>235</v>
      </c>
      <c r="EH17" s="88" t="s">
        <v>235</v>
      </c>
      <c r="EI17" s="88" t="s">
        <v>235</v>
      </c>
      <c r="EJ17" s="88" t="s">
        <v>235</v>
      </c>
      <c r="EK17" s="88" t="s">
        <v>235</v>
      </c>
      <c r="EL17" s="88" t="s">
        <v>235</v>
      </c>
      <c r="EM17" s="88" t="s">
        <v>235</v>
      </c>
      <c r="EN17" s="88" t="s">
        <v>235</v>
      </c>
      <c r="EO17" s="88" t="s">
        <v>235</v>
      </c>
      <c r="EP17" s="88" t="s">
        <v>235</v>
      </c>
      <c r="EQ17" s="88" t="s">
        <v>235</v>
      </c>
      <c r="ER17" s="88" t="s">
        <v>235</v>
      </c>
      <c r="ES17" s="88" t="s">
        <v>235</v>
      </c>
      <c r="ET17" s="88" t="s">
        <v>235</v>
      </c>
      <c r="EU17" s="88" t="s">
        <v>235</v>
      </c>
      <c r="EV17" s="88" t="s">
        <v>235</v>
      </c>
      <c r="EW17" s="88" t="s">
        <v>235</v>
      </c>
      <c r="EX17" s="88" t="s">
        <v>235</v>
      </c>
      <c r="EY17" s="88" t="s">
        <v>235</v>
      </c>
      <c r="EZ17" s="88" t="s">
        <v>235</v>
      </c>
      <c r="FA17" s="88" t="s">
        <v>235</v>
      </c>
      <c r="FB17" s="88" t="s">
        <v>235</v>
      </c>
      <c r="FC17" s="88" t="s">
        <v>235</v>
      </c>
      <c r="FD17" s="88" t="s">
        <v>235</v>
      </c>
      <c r="FE17" s="88" t="s">
        <v>235</v>
      </c>
      <c r="FF17" s="88" t="s">
        <v>235</v>
      </c>
      <c r="FG17" s="88" t="s">
        <v>235</v>
      </c>
      <c r="FH17" s="88" t="s">
        <v>235</v>
      </c>
    </row>
    <row r="18" spans="1:164" ht="18" customHeight="1" x14ac:dyDescent="0.3">
      <c r="A18" s="288">
        <v>1</v>
      </c>
      <c r="B18" s="288" t="s">
        <v>216</v>
      </c>
      <c r="C18" s="260" t="s">
        <v>217</v>
      </c>
      <c r="D18" s="260" t="s">
        <v>620</v>
      </c>
      <c r="E18" s="545" t="s">
        <v>730</v>
      </c>
      <c r="F18" s="565" t="s">
        <v>219</v>
      </c>
      <c r="G18" s="494" t="s">
        <v>220</v>
      </c>
      <c r="H18" s="499" t="s">
        <v>221</v>
      </c>
      <c r="I18" s="494" t="s">
        <v>222</v>
      </c>
      <c r="J18" s="499" t="s">
        <v>223</v>
      </c>
      <c r="K18" s="566" t="s">
        <v>224</v>
      </c>
      <c r="L18" s="495" t="s">
        <v>225</v>
      </c>
      <c r="M18" s="514" t="s">
        <v>226</v>
      </c>
      <c r="N18" s="514" t="s">
        <v>227</v>
      </c>
      <c r="O18" s="552" t="s">
        <v>228</v>
      </c>
      <c r="P18" s="285" t="s">
        <v>229</v>
      </c>
      <c r="Q18" s="538">
        <v>2</v>
      </c>
      <c r="R18" s="70" t="s">
        <v>230</v>
      </c>
      <c r="S18" s="70" t="s">
        <v>231</v>
      </c>
      <c r="T18" s="70" t="s">
        <v>231</v>
      </c>
      <c r="U18" s="70" t="s">
        <v>231</v>
      </c>
      <c r="V18" s="196">
        <v>154</v>
      </c>
      <c r="W18" s="514">
        <f t="shared" ref="W18" si="4">V18+V19</f>
        <v>307</v>
      </c>
      <c r="X18" s="202">
        <v>68</v>
      </c>
      <c r="Y18" s="527">
        <f>((X18*V18)+(X19*V19))/W18</f>
        <v>67.00325732899023</v>
      </c>
      <c r="Z18" s="202">
        <v>89</v>
      </c>
      <c r="AA18" s="499">
        <f>Z18+Z19</f>
        <v>159</v>
      </c>
      <c r="AB18" s="73" t="s">
        <v>231</v>
      </c>
      <c r="AC18" s="285" t="s">
        <v>231</v>
      </c>
      <c r="AD18" s="74" t="str">
        <f>"ISS Stage:
1: "&amp;TEXT(64/V18,"0.0%")&amp;"
2: "&amp;TEXT(53/V18,"0.0%")&amp;"
3: "&amp;TEXT(34/V18,"0.0%")&amp;"
High Cytogenetic Risk: "&amp;TEXT(24/V18,"0.0%")&amp;"
Prior therapies:
Alkylating agent: "&amp;TEXT(139/V18,"0.0%")&amp;"
Lenalidomide: "&amp;TEXT(154/V18,"0.0%")&amp;"
Proteasome inhibitors: "&amp;TEXT(154/V18,"0.0%")&amp;"
Refractory disease: "&amp;TEXT(150/V18,"0.0%")&amp;"
Median prior LOT: 3"</f>
        <v>ISS Stage:
1: 41.6%
2: 34.4%
3: 22.1%
High Cytogenetic Risk: 15.6%
Prior therapies:
Alkylating agent: 90.3%
Lenalidomide: 100.0%
Proteasome inhibitors: 100.0%
Refractory disease: 97.4%
Median prior LOT: 3</v>
      </c>
      <c r="AE18" s="74" t="str">
        <f>"ISS Stage:
1: "&amp;TEXT(64/W18,"0.0%")&amp;"
2: "&amp;TEXT(53/W18,"0.0%")&amp;"
3: "&amp;TEXT(34/W18,"0.0%")&amp;"
High Cytogenetic Risk: "&amp;TEXT(24/W18,"0.0%")&amp;"
Prior therapies:
Alkylating agent: "&amp;TEXT(139/W18,"0.0%")&amp;"
Lenalidomide: "&amp;TEXT(154/W18,"0.0%")&amp;"
Proteasome inhibitors: "&amp;TEXT(154/W18,"0.0%")&amp;"
Refractory disease: "&amp;TEXT(150/W18,"0.0%")&amp;"
Median prior LOT: 3"</f>
        <v>ISS Stage:
1: 20.8%
2: 17.3%
3: 11.1%
High Cytogenetic Risk: 7.8%
Prior therapies:
Alkylating agent: 45.3%
Lenalidomide: 50.2%
Proteasome inhibitors: 50.2%
Refractory disease: 48.9%
Median prior LOT: 3</v>
      </c>
      <c r="AF18" s="514" t="s">
        <v>232</v>
      </c>
      <c r="AG18" s="514" t="s">
        <v>232</v>
      </c>
      <c r="AH18" s="514" t="s">
        <v>232</v>
      </c>
      <c r="AI18" s="82">
        <v>154</v>
      </c>
      <c r="AJ18" s="499">
        <v>307</v>
      </c>
      <c r="AK18" s="202" t="s">
        <v>231</v>
      </c>
      <c r="AL18" s="194" t="s">
        <v>231</v>
      </c>
      <c r="AM18" s="194" t="s">
        <v>231</v>
      </c>
      <c r="AN18" s="194">
        <v>0.68700000000000006</v>
      </c>
      <c r="AO18" s="194">
        <v>0.46100000000000002</v>
      </c>
      <c r="AP18" s="194">
        <v>1.0229999999999999</v>
      </c>
      <c r="AQ18" s="194">
        <v>6.3100000000000003E-2</v>
      </c>
      <c r="AR18" s="76">
        <v>0.72</v>
      </c>
      <c r="AS18" s="77">
        <v>12</v>
      </c>
      <c r="AT18" s="507" t="s">
        <v>233</v>
      </c>
      <c r="AU18" s="194">
        <v>154</v>
      </c>
      <c r="AV18" s="276">
        <v>307</v>
      </c>
      <c r="AW18" s="202">
        <v>11.5</v>
      </c>
      <c r="AX18" s="202">
        <v>8.9</v>
      </c>
      <c r="AY18" s="202">
        <v>13.9</v>
      </c>
      <c r="AZ18" s="78">
        <v>0.59599999999999997</v>
      </c>
      <c r="BA18" s="79">
        <v>0.44</v>
      </c>
      <c r="BB18" s="79">
        <v>0.81</v>
      </c>
      <c r="BC18" s="79">
        <v>1E-3</v>
      </c>
      <c r="BD18" s="77" t="s">
        <v>231</v>
      </c>
      <c r="BE18" s="77" t="s">
        <v>231</v>
      </c>
      <c r="BF18" s="77" t="s">
        <v>231</v>
      </c>
      <c r="BG18" s="77" t="s">
        <v>231</v>
      </c>
      <c r="BH18" s="194" t="str">
        <f t="shared" ref="BH18:BH21" si="5">AT18</f>
        <v>PFS</v>
      </c>
      <c r="BI18" s="199">
        <v>93</v>
      </c>
      <c r="BJ18" s="81" t="s">
        <v>231</v>
      </c>
      <c r="BK18" s="82">
        <v>7</v>
      </c>
      <c r="BL18" s="81" t="s">
        <v>231</v>
      </c>
      <c r="BM18" s="194">
        <v>44</v>
      </c>
      <c r="BN18" s="81" t="s">
        <v>231</v>
      </c>
      <c r="BO18" s="83" t="s">
        <v>234</v>
      </c>
      <c r="BP18" s="83" t="s">
        <v>234</v>
      </c>
      <c r="BQ18" s="84">
        <v>152</v>
      </c>
      <c r="BR18" s="202">
        <v>109</v>
      </c>
      <c r="BS18" s="85" t="s">
        <v>231</v>
      </c>
      <c r="BT18" s="86">
        <v>94</v>
      </c>
      <c r="BU18" s="87" t="str">
        <f>"Treatment discontinuation due to AEs: "&amp;TEXT(11/BQ18,"0.0%")</f>
        <v>Treatment discontinuation due to AEs: 7.2%</v>
      </c>
      <c r="BV18" s="87" t="str">
        <f>"Treatment discontinuation due to AEs: "&amp;TEXT(11/BR18,"0.0%")</f>
        <v>Treatment discontinuation due to AEs: 10.1%</v>
      </c>
      <c r="BW18" s="517" t="s">
        <v>235</v>
      </c>
      <c r="BX18" s="517" t="s">
        <v>235</v>
      </c>
      <c r="BY18" s="285" t="s">
        <v>235</v>
      </c>
      <c r="BZ18" s="285" t="s">
        <v>235</v>
      </c>
      <c r="CA18" s="285" t="s">
        <v>235</v>
      </c>
      <c r="CB18" s="285" t="s">
        <v>235</v>
      </c>
      <c r="CC18" s="285" t="s">
        <v>235</v>
      </c>
      <c r="CD18" s="285" t="s">
        <v>235</v>
      </c>
      <c r="CE18" s="285" t="s">
        <v>235</v>
      </c>
      <c r="CF18" s="285" t="s">
        <v>235</v>
      </c>
      <c r="CG18" s="285" t="s">
        <v>235</v>
      </c>
      <c r="CH18" s="285" t="s">
        <v>235</v>
      </c>
      <c r="CI18" s="285" t="s">
        <v>235</v>
      </c>
      <c r="CJ18" s="285" t="s">
        <v>235</v>
      </c>
      <c r="CK18" s="285" t="s">
        <v>235</v>
      </c>
      <c r="CL18" s="285" t="s">
        <v>235</v>
      </c>
      <c r="CM18" s="285" t="s">
        <v>235</v>
      </c>
      <c r="CN18" s="285" t="s">
        <v>235</v>
      </c>
      <c r="CO18" s="285" t="s">
        <v>235</v>
      </c>
      <c r="CP18" s="285" t="s">
        <v>235</v>
      </c>
      <c r="CQ18" s="285" t="s">
        <v>235</v>
      </c>
      <c r="CR18" s="285" t="s">
        <v>235</v>
      </c>
      <c r="CS18" s="285" t="s">
        <v>235</v>
      </c>
      <c r="CT18" s="285" t="s">
        <v>235</v>
      </c>
      <c r="CU18" s="285" t="s">
        <v>235</v>
      </c>
      <c r="CV18" s="285" t="s">
        <v>235</v>
      </c>
      <c r="CW18" s="285" t="s">
        <v>235</v>
      </c>
      <c r="CX18" s="285" t="s">
        <v>235</v>
      </c>
      <c r="CY18" s="285" t="s">
        <v>235</v>
      </c>
      <c r="CZ18" s="285" t="s">
        <v>235</v>
      </c>
      <c r="DA18" s="285" t="s">
        <v>235</v>
      </c>
      <c r="DB18" s="285" t="s">
        <v>235</v>
      </c>
      <c r="DC18" s="285" t="s">
        <v>235</v>
      </c>
      <c r="DD18" s="285" t="s">
        <v>235</v>
      </c>
      <c r="DE18" s="285" t="s">
        <v>235</v>
      </c>
      <c r="DF18" s="285" t="s">
        <v>235</v>
      </c>
      <c r="DG18" s="285" t="s">
        <v>235</v>
      </c>
      <c r="DH18" s="285" t="s">
        <v>235</v>
      </c>
      <c r="DI18" s="285" t="s">
        <v>235</v>
      </c>
      <c r="DJ18" s="285" t="s">
        <v>235</v>
      </c>
      <c r="DK18" s="285" t="s">
        <v>235</v>
      </c>
      <c r="DL18" s="285" t="s">
        <v>235</v>
      </c>
      <c r="DM18" s="285" t="s">
        <v>235</v>
      </c>
      <c r="DN18" s="285" t="s">
        <v>235</v>
      </c>
      <c r="DO18" s="285" t="s">
        <v>235</v>
      </c>
      <c r="DP18" s="285" t="s">
        <v>235</v>
      </c>
      <c r="DQ18" s="285" t="s">
        <v>235</v>
      </c>
      <c r="DR18" s="88" t="s">
        <v>235</v>
      </c>
      <c r="DS18" s="88" t="s">
        <v>235</v>
      </c>
      <c r="DT18" s="88" t="s">
        <v>235</v>
      </c>
      <c r="DU18" s="88" t="s">
        <v>235</v>
      </c>
      <c r="DV18" s="88" t="s">
        <v>235</v>
      </c>
      <c r="DW18" s="285" t="s">
        <v>235</v>
      </c>
      <c r="DX18" s="88" t="s">
        <v>235</v>
      </c>
      <c r="DY18" s="285" t="s">
        <v>235</v>
      </c>
      <c r="DZ18" s="88" t="s">
        <v>235</v>
      </c>
      <c r="EA18" s="88" t="s">
        <v>235</v>
      </c>
      <c r="EB18" s="88" t="s">
        <v>235</v>
      </c>
      <c r="EC18" s="88" t="s">
        <v>235</v>
      </c>
      <c r="ED18" s="88" t="s">
        <v>235</v>
      </c>
      <c r="EE18" s="88" t="s">
        <v>235</v>
      </c>
      <c r="EF18" s="88" t="s">
        <v>235</v>
      </c>
      <c r="EG18" s="88" t="s">
        <v>235</v>
      </c>
      <c r="EH18" s="88" t="s">
        <v>235</v>
      </c>
      <c r="EI18" s="88" t="s">
        <v>235</v>
      </c>
      <c r="EJ18" s="88" t="s">
        <v>235</v>
      </c>
      <c r="EK18" s="88" t="s">
        <v>235</v>
      </c>
      <c r="EL18" s="88" t="s">
        <v>235</v>
      </c>
      <c r="EM18" s="88" t="s">
        <v>235</v>
      </c>
      <c r="EN18" s="88" t="s">
        <v>235</v>
      </c>
      <c r="EO18" s="88" t="s">
        <v>235</v>
      </c>
      <c r="EP18" s="88" t="s">
        <v>235</v>
      </c>
      <c r="EQ18" s="88" t="s">
        <v>235</v>
      </c>
      <c r="ER18" s="88" t="s">
        <v>235</v>
      </c>
      <c r="ES18" s="88" t="s">
        <v>235</v>
      </c>
      <c r="ET18" s="88" t="s">
        <v>235</v>
      </c>
      <c r="EU18" s="88" t="s">
        <v>235</v>
      </c>
      <c r="EV18" s="88" t="s">
        <v>235</v>
      </c>
      <c r="EW18" s="88" t="s">
        <v>235</v>
      </c>
      <c r="EX18" s="88" t="s">
        <v>235</v>
      </c>
      <c r="EY18" s="88" t="s">
        <v>235</v>
      </c>
      <c r="EZ18" s="88" t="s">
        <v>235</v>
      </c>
      <c r="FA18" s="88" t="s">
        <v>235</v>
      </c>
      <c r="FB18" s="88" t="s">
        <v>235</v>
      </c>
      <c r="FC18" s="88" t="s">
        <v>235</v>
      </c>
      <c r="FD18" s="88" t="s">
        <v>235</v>
      </c>
      <c r="FE18" s="88" t="s">
        <v>235</v>
      </c>
      <c r="FF18" s="88" t="s">
        <v>235</v>
      </c>
      <c r="FG18" s="88" t="s">
        <v>235</v>
      </c>
      <c r="FH18" s="88" t="s">
        <v>235</v>
      </c>
    </row>
    <row r="19" spans="1:164" ht="18" customHeight="1" x14ac:dyDescent="0.3">
      <c r="A19" s="289"/>
      <c r="B19" s="289"/>
      <c r="C19" s="274"/>
      <c r="D19" s="274"/>
      <c r="E19" s="505"/>
      <c r="F19" s="565"/>
      <c r="G19" s="547"/>
      <c r="H19" s="511"/>
      <c r="I19" s="494"/>
      <c r="J19" s="511"/>
      <c r="K19" s="548"/>
      <c r="L19" s="496"/>
      <c r="M19" s="515"/>
      <c r="N19" s="551"/>
      <c r="O19" s="553"/>
      <c r="P19" s="512"/>
      <c r="Q19" s="539"/>
      <c r="R19" s="70" t="s">
        <v>236</v>
      </c>
      <c r="S19" s="70" t="s">
        <v>231</v>
      </c>
      <c r="T19" s="70" t="s">
        <v>231</v>
      </c>
      <c r="U19" s="70" t="s">
        <v>231</v>
      </c>
      <c r="V19" s="196">
        <v>153</v>
      </c>
      <c r="W19" s="515"/>
      <c r="X19" s="202">
        <v>66</v>
      </c>
      <c r="Y19" s="527"/>
      <c r="Z19" s="202">
        <v>70</v>
      </c>
      <c r="AA19" s="511"/>
      <c r="AB19" s="73" t="s">
        <v>231</v>
      </c>
      <c r="AC19" s="512"/>
      <c r="AD19" s="74" t="str">
        <f>"ISS Stage:
1: "&amp;TEXT(51/V19,"0.0%")&amp;"
2: "&amp;TEXT(56/V19,"0.0%")&amp;"
3: "&amp;TEXT(43/V19,"0.0%")&amp;"
High Cytogenetic Risk: "&amp;TEXT(36/V19,"0.0%")&amp;"
Prior therapies:
Alkylating agent: "&amp;TEXT(148/V19,"0.0%")&amp;"
Lenalidomide: "&amp;TEXT(153/V19,"0.0%")&amp;"
Proteasome inhibitors: "&amp;TEXT(153/V19,"0.0%")&amp;"
Refractory disease: "&amp;TEXT(151/V19,"0.0%")&amp;"
Median prior LOT: 3"</f>
        <v>ISS Stage:
1: 33.3%
2: 36.6%
3: 28.1%
High Cytogenetic Risk: 23.5%
Prior therapies:
Alkylating agent: 96.7%
Lenalidomide: 100.0%
Proteasome inhibitors: 100.0%
Refractory disease: 98.7%
Median prior LOT: 3</v>
      </c>
      <c r="AE19" s="74" t="e">
        <f>"ISS Stage:
1: "&amp;TEXT(51/W19,"0.0%")&amp;"
2: "&amp;TEXT(56/W19,"0.0%")&amp;"
3: "&amp;TEXT(43/W19,"0.0%")&amp;"
High Cytogenetic Risk: "&amp;TEXT(36/W19,"0.0%")&amp;"
Prior therapies:
Alkylating agent: "&amp;TEXT(148/W19,"0.0%")&amp;"
Lenalidomide: "&amp;TEXT(153/W19,"0.0%")&amp;"
Proteasome inhibitors: "&amp;TEXT(153/W19,"0.0%")&amp;"
Refractory disease: "&amp;TEXT(151/W19,"0.0%")&amp;"
Median prior LOT: 3"</f>
        <v>#DIV/0!</v>
      </c>
      <c r="AF19" s="515"/>
      <c r="AG19" s="515"/>
      <c r="AH19" s="515"/>
      <c r="AI19" s="82">
        <v>153</v>
      </c>
      <c r="AJ19" s="499"/>
      <c r="AK19" s="202" t="s">
        <v>231</v>
      </c>
      <c r="AL19" s="194" t="s">
        <v>231</v>
      </c>
      <c r="AM19" s="194" t="s">
        <v>231</v>
      </c>
      <c r="AN19" s="194" t="s">
        <v>231</v>
      </c>
      <c r="AO19" s="194" t="s">
        <v>231</v>
      </c>
      <c r="AP19" s="194" t="s">
        <v>231</v>
      </c>
      <c r="AQ19" s="194" t="s">
        <v>231</v>
      </c>
      <c r="AR19" s="76">
        <v>0.63</v>
      </c>
      <c r="AS19" s="77">
        <v>12</v>
      </c>
      <c r="AT19" s="508"/>
      <c r="AU19" s="194">
        <v>153</v>
      </c>
      <c r="AV19" s="276"/>
      <c r="AW19" s="202">
        <v>6.5</v>
      </c>
      <c r="AX19" s="202">
        <v>4.5</v>
      </c>
      <c r="AY19" s="202">
        <v>8.3000000000000007</v>
      </c>
      <c r="AZ19" s="82" t="s">
        <v>231</v>
      </c>
      <c r="BA19" s="194" t="s">
        <v>231</v>
      </c>
      <c r="BB19" s="194" t="s">
        <v>231</v>
      </c>
      <c r="BC19" s="194" t="s">
        <v>231</v>
      </c>
      <c r="BD19" s="83" t="s">
        <v>231</v>
      </c>
      <c r="BE19" s="83" t="s">
        <v>231</v>
      </c>
      <c r="BF19" s="83" t="s">
        <v>231</v>
      </c>
      <c r="BG19" s="83" t="s">
        <v>231</v>
      </c>
      <c r="BH19" s="194">
        <f t="shared" si="5"/>
        <v>0</v>
      </c>
      <c r="BI19" s="199">
        <v>54</v>
      </c>
      <c r="BJ19" s="81" t="s">
        <v>231</v>
      </c>
      <c r="BK19" s="82">
        <v>2</v>
      </c>
      <c r="BL19" s="81" t="s">
        <v>231</v>
      </c>
      <c r="BM19" s="194">
        <v>41</v>
      </c>
      <c r="BN19" s="81" t="s">
        <v>231</v>
      </c>
      <c r="BO19" s="83" t="s">
        <v>237</v>
      </c>
      <c r="BP19" s="83" t="s">
        <v>237</v>
      </c>
      <c r="BQ19" s="84">
        <v>149</v>
      </c>
      <c r="BR19" s="202">
        <v>71</v>
      </c>
      <c r="BS19" s="85" t="s">
        <v>231</v>
      </c>
      <c r="BT19" s="86">
        <v>80</v>
      </c>
      <c r="BU19" s="87" t="str">
        <f>"Treatment discontinuation due to AEs: "&amp;TEXT(19/BQ19,"0.0%")</f>
        <v>Treatment discontinuation due to AEs: 12.8%</v>
      </c>
      <c r="BV19" s="87" t="str">
        <f>"Treatment discontinuation due to AEs: "&amp;TEXT(19/BR19,"0.0%")</f>
        <v>Treatment discontinuation due to AEs: 26.8%</v>
      </c>
      <c r="BW19" s="518"/>
      <c r="BX19" s="518"/>
      <c r="BY19" s="512"/>
      <c r="BZ19" s="512"/>
      <c r="CA19" s="512"/>
      <c r="CB19" s="512"/>
      <c r="CC19" s="512"/>
      <c r="CD19" s="512"/>
      <c r="CE19" s="512"/>
      <c r="CF19" s="512"/>
      <c r="CG19" s="512"/>
      <c r="CH19" s="512"/>
      <c r="CI19" s="512"/>
      <c r="CJ19" s="512"/>
      <c r="CK19" s="512"/>
      <c r="CL19" s="512"/>
      <c r="CM19" s="373"/>
      <c r="CN19" s="373"/>
      <c r="CO19" s="373"/>
      <c r="CP19" s="373"/>
      <c r="CQ19" s="373"/>
      <c r="CR19" s="373"/>
      <c r="CS19" s="373"/>
      <c r="CT19" s="373"/>
      <c r="CU19" s="373"/>
      <c r="CV19" s="373"/>
      <c r="CW19" s="373"/>
      <c r="CX19" s="373"/>
      <c r="CY19" s="373"/>
      <c r="CZ19" s="512"/>
      <c r="DA19" s="512"/>
      <c r="DB19" s="512"/>
      <c r="DC19" s="512"/>
      <c r="DD19" s="512"/>
      <c r="DE19" s="512"/>
      <c r="DF19" s="512"/>
      <c r="DG19" s="512"/>
      <c r="DH19" s="512"/>
      <c r="DI19" s="512"/>
      <c r="DJ19" s="512"/>
      <c r="DK19" s="286"/>
      <c r="DL19" s="286"/>
      <c r="DM19" s="286"/>
      <c r="DN19" s="286"/>
      <c r="DO19" s="286"/>
      <c r="DP19" s="286"/>
      <c r="DQ19" s="286"/>
      <c r="DR19" s="88" t="s">
        <v>235</v>
      </c>
      <c r="DS19" s="88" t="s">
        <v>235</v>
      </c>
      <c r="DT19" s="88" t="s">
        <v>235</v>
      </c>
      <c r="DU19" s="88" t="s">
        <v>235</v>
      </c>
      <c r="DV19" s="88" t="s">
        <v>235</v>
      </c>
      <c r="DW19" s="286"/>
      <c r="DX19" s="88" t="s">
        <v>235</v>
      </c>
      <c r="DY19" s="286"/>
      <c r="DZ19" s="88" t="s">
        <v>235</v>
      </c>
      <c r="EA19" s="88" t="s">
        <v>235</v>
      </c>
      <c r="EB19" s="88" t="s">
        <v>235</v>
      </c>
      <c r="EC19" s="88" t="s">
        <v>235</v>
      </c>
      <c r="ED19" s="88" t="s">
        <v>235</v>
      </c>
      <c r="EE19" s="88" t="s">
        <v>235</v>
      </c>
      <c r="EF19" s="88" t="s">
        <v>235</v>
      </c>
      <c r="EG19" s="88" t="s">
        <v>235</v>
      </c>
      <c r="EH19" s="88" t="s">
        <v>235</v>
      </c>
      <c r="EI19" s="88" t="s">
        <v>235</v>
      </c>
      <c r="EJ19" s="88" t="s">
        <v>235</v>
      </c>
      <c r="EK19" s="88" t="s">
        <v>235</v>
      </c>
      <c r="EL19" s="88" t="s">
        <v>235</v>
      </c>
      <c r="EM19" s="88" t="s">
        <v>235</v>
      </c>
      <c r="EN19" s="88" t="s">
        <v>235</v>
      </c>
      <c r="EO19" s="88" t="s">
        <v>235</v>
      </c>
      <c r="EP19" s="88" t="s">
        <v>235</v>
      </c>
      <c r="EQ19" s="88" t="s">
        <v>235</v>
      </c>
      <c r="ER19" s="88" t="s">
        <v>235</v>
      </c>
      <c r="ES19" s="88" t="s">
        <v>235</v>
      </c>
      <c r="ET19" s="88" t="s">
        <v>235</v>
      </c>
      <c r="EU19" s="88" t="s">
        <v>235</v>
      </c>
      <c r="EV19" s="88" t="s">
        <v>235</v>
      </c>
      <c r="EW19" s="88" t="s">
        <v>235</v>
      </c>
      <c r="EX19" s="88" t="s">
        <v>235</v>
      </c>
      <c r="EY19" s="88" t="s">
        <v>235</v>
      </c>
      <c r="EZ19" s="88" t="s">
        <v>235</v>
      </c>
      <c r="FA19" s="88" t="s">
        <v>235</v>
      </c>
      <c r="FB19" s="88" t="s">
        <v>235</v>
      </c>
      <c r="FC19" s="88" t="s">
        <v>235</v>
      </c>
      <c r="FD19" s="88" t="s">
        <v>235</v>
      </c>
      <c r="FE19" s="88" t="s">
        <v>235</v>
      </c>
      <c r="FF19" s="88" t="s">
        <v>235</v>
      </c>
      <c r="FG19" s="88" t="s">
        <v>235</v>
      </c>
      <c r="FH19" s="88" t="s">
        <v>235</v>
      </c>
    </row>
    <row r="20" spans="1:164" ht="18" customHeight="1" x14ac:dyDescent="0.3">
      <c r="A20" s="289"/>
      <c r="B20" s="289"/>
      <c r="C20" s="274"/>
      <c r="D20" s="274"/>
      <c r="E20" s="505"/>
      <c r="F20" s="565"/>
      <c r="G20" s="547"/>
      <c r="H20" s="511"/>
      <c r="I20" s="494"/>
      <c r="J20" s="511"/>
      <c r="K20" s="548"/>
      <c r="L20" s="496"/>
      <c r="M20" s="515"/>
      <c r="N20" s="551"/>
      <c r="O20" s="553"/>
      <c r="P20" s="512"/>
      <c r="Q20" s="539"/>
      <c r="R20" s="70" t="s">
        <v>235</v>
      </c>
      <c r="S20" s="70" t="s">
        <v>235</v>
      </c>
      <c r="T20" s="70" t="s">
        <v>235</v>
      </c>
      <c r="U20" s="70" t="s">
        <v>235</v>
      </c>
      <c r="V20" s="196" t="s">
        <v>235</v>
      </c>
      <c r="W20" s="515"/>
      <c r="X20" s="196" t="s">
        <v>235</v>
      </c>
      <c r="Y20" s="527"/>
      <c r="Z20" s="194" t="s">
        <v>235</v>
      </c>
      <c r="AA20" s="511"/>
      <c r="AB20" s="73" t="s">
        <v>235</v>
      </c>
      <c r="AC20" s="512"/>
      <c r="AD20" s="89" t="s">
        <v>235</v>
      </c>
      <c r="AE20" s="89" t="s">
        <v>235</v>
      </c>
      <c r="AF20" s="515"/>
      <c r="AG20" s="515"/>
      <c r="AH20" s="515"/>
      <c r="AI20" s="82" t="s">
        <v>235</v>
      </c>
      <c r="AJ20" s="499"/>
      <c r="AK20" s="194" t="s">
        <v>235</v>
      </c>
      <c r="AL20" s="194" t="s">
        <v>235</v>
      </c>
      <c r="AM20" s="194" t="s">
        <v>235</v>
      </c>
      <c r="AN20" s="194" t="s">
        <v>235</v>
      </c>
      <c r="AO20" s="194" t="s">
        <v>235</v>
      </c>
      <c r="AP20" s="194" t="s">
        <v>235</v>
      </c>
      <c r="AQ20" s="194" t="s">
        <v>235</v>
      </c>
      <c r="AR20" s="83" t="s">
        <v>235</v>
      </c>
      <c r="AS20" s="77" t="s">
        <v>235</v>
      </c>
      <c r="AT20" s="508"/>
      <c r="AU20" s="194" t="s">
        <v>235</v>
      </c>
      <c r="AV20" s="276"/>
      <c r="AW20" s="194" t="s">
        <v>235</v>
      </c>
      <c r="AX20" s="194" t="s">
        <v>235</v>
      </c>
      <c r="AY20" s="194" t="s">
        <v>235</v>
      </c>
      <c r="AZ20" s="82" t="s">
        <v>235</v>
      </c>
      <c r="BA20" s="194" t="s">
        <v>235</v>
      </c>
      <c r="BB20" s="194" t="s">
        <v>235</v>
      </c>
      <c r="BC20" s="194" t="s">
        <v>235</v>
      </c>
      <c r="BD20" s="83" t="s">
        <v>235</v>
      </c>
      <c r="BE20" s="83" t="s">
        <v>235</v>
      </c>
      <c r="BF20" s="83" t="s">
        <v>235</v>
      </c>
      <c r="BG20" s="83" t="s">
        <v>235</v>
      </c>
      <c r="BH20" s="194">
        <f t="shared" si="5"/>
        <v>0</v>
      </c>
      <c r="BI20" s="194" t="s">
        <v>235</v>
      </c>
      <c r="BJ20" s="82" t="s">
        <v>235</v>
      </c>
      <c r="BK20" s="82" t="s">
        <v>235</v>
      </c>
      <c r="BL20" s="82" t="s">
        <v>235</v>
      </c>
      <c r="BM20" s="194" t="s">
        <v>235</v>
      </c>
      <c r="BN20" s="82" t="s">
        <v>235</v>
      </c>
      <c r="BO20" s="206" t="s">
        <v>235</v>
      </c>
      <c r="BP20" s="206" t="s">
        <v>235</v>
      </c>
      <c r="BQ20" s="191" t="s">
        <v>235</v>
      </c>
      <c r="BR20" s="197" t="s">
        <v>235</v>
      </c>
      <c r="BS20" s="195" t="s">
        <v>235</v>
      </c>
      <c r="BT20" s="197" t="s">
        <v>235</v>
      </c>
      <c r="BU20" s="206" t="s">
        <v>235</v>
      </c>
      <c r="BV20" s="206" t="s">
        <v>235</v>
      </c>
      <c r="BW20" s="518"/>
      <c r="BX20" s="518"/>
      <c r="BY20" s="512"/>
      <c r="BZ20" s="512"/>
      <c r="CA20" s="512"/>
      <c r="CB20" s="512"/>
      <c r="CC20" s="512"/>
      <c r="CD20" s="512"/>
      <c r="CE20" s="512"/>
      <c r="CF20" s="512"/>
      <c r="CG20" s="512"/>
      <c r="CH20" s="512"/>
      <c r="CI20" s="512"/>
      <c r="CJ20" s="512"/>
      <c r="CK20" s="512"/>
      <c r="CL20" s="512"/>
      <c r="CM20" s="373"/>
      <c r="CN20" s="373"/>
      <c r="CO20" s="373"/>
      <c r="CP20" s="373"/>
      <c r="CQ20" s="373"/>
      <c r="CR20" s="373"/>
      <c r="CS20" s="373"/>
      <c r="CT20" s="373"/>
      <c r="CU20" s="373"/>
      <c r="CV20" s="373"/>
      <c r="CW20" s="373"/>
      <c r="CX20" s="373"/>
      <c r="CY20" s="373"/>
      <c r="CZ20" s="512"/>
      <c r="DA20" s="512"/>
      <c r="DB20" s="512"/>
      <c r="DC20" s="512"/>
      <c r="DD20" s="512"/>
      <c r="DE20" s="512"/>
      <c r="DF20" s="512"/>
      <c r="DG20" s="512"/>
      <c r="DH20" s="512"/>
      <c r="DI20" s="512"/>
      <c r="DJ20" s="512"/>
      <c r="DK20" s="286"/>
      <c r="DL20" s="286"/>
      <c r="DM20" s="286"/>
      <c r="DN20" s="286"/>
      <c r="DO20" s="286"/>
      <c r="DP20" s="286"/>
      <c r="DQ20" s="286"/>
      <c r="DR20" s="88" t="s">
        <v>235</v>
      </c>
      <c r="DS20" s="88" t="s">
        <v>235</v>
      </c>
      <c r="DT20" s="88" t="s">
        <v>235</v>
      </c>
      <c r="DU20" s="88" t="s">
        <v>235</v>
      </c>
      <c r="DV20" s="88" t="s">
        <v>235</v>
      </c>
      <c r="DW20" s="286"/>
      <c r="DX20" s="88" t="s">
        <v>235</v>
      </c>
      <c r="DY20" s="286"/>
      <c r="DZ20" s="88" t="s">
        <v>235</v>
      </c>
      <c r="EA20" s="88" t="s">
        <v>235</v>
      </c>
      <c r="EB20" s="88" t="s">
        <v>235</v>
      </c>
      <c r="EC20" s="88" t="s">
        <v>235</v>
      </c>
      <c r="ED20" s="88" t="s">
        <v>235</v>
      </c>
      <c r="EE20" s="88" t="s">
        <v>235</v>
      </c>
      <c r="EF20" s="88" t="s">
        <v>235</v>
      </c>
      <c r="EG20" s="88" t="s">
        <v>235</v>
      </c>
      <c r="EH20" s="88" t="s">
        <v>235</v>
      </c>
      <c r="EI20" s="88" t="s">
        <v>235</v>
      </c>
      <c r="EJ20" s="88" t="s">
        <v>235</v>
      </c>
      <c r="EK20" s="88" t="s">
        <v>235</v>
      </c>
      <c r="EL20" s="88" t="s">
        <v>235</v>
      </c>
      <c r="EM20" s="88" t="s">
        <v>235</v>
      </c>
      <c r="EN20" s="88" t="s">
        <v>235</v>
      </c>
      <c r="EO20" s="88" t="s">
        <v>235</v>
      </c>
      <c r="EP20" s="88" t="s">
        <v>235</v>
      </c>
      <c r="EQ20" s="88" t="s">
        <v>235</v>
      </c>
      <c r="ER20" s="88" t="s">
        <v>235</v>
      </c>
      <c r="ES20" s="88" t="s">
        <v>235</v>
      </c>
      <c r="ET20" s="88" t="s">
        <v>235</v>
      </c>
      <c r="EU20" s="88" t="s">
        <v>235</v>
      </c>
      <c r="EV20" s="88" t="s">
        <v>235</v>
      </c>
      <c r="EW20" s="88" t="s">
        <v>235</v>
      </c>
      <c r="EX20" s="88" t="s">
        <v>235</v>
      </c>
      <c r="EY20" s="88" t="s">
        <v>235</v>
      </c>
      <c r="EZ20" s="88" t="s">
        <v>235</v>
      </c>
      <c r="FA20" s="88" t="s">
        <v>235</v>
      </c>
      <c r="FB20" s="88" t="s">
        <v>235</v>
      </c>
      <c r="FC20" s="88" t="s">
        <v>235</v>
      </c>
      <c r="FD20" s="88" t="s">
        <v>235</v>
      </c>
      <c r="FE20" s="88" t="s">
        <v>235</v>
      </c>
      <c r="FF20" s="88" t="s">
        <v>235</v>
      </c>
      <c r="FG20" s="88" t="s">
        <v>235</v>
      </c>
      <c r="FH20" s="88" t="s">
        <v>235</v>
      </c>
    </row>
    <row r="21" spans="1:164" ht="18" customHeight="1" thickBot="1" x14ac:dyDescent="0.35">
      <c r="A21" s="290"/>
      <c r="B21" s="290"/>
      <c r="C21" s="275"/>
      <c r="D21" s="275"/>
      <c r="E21" s="546"/>
      <c r="F21" s="565"/>
      <c r="G21" s="547"/>
      <c r="H21" s="511"/>
      <c r="I21" s="494"/>
      <c r="J21" s="511"/>
      <c r="K21" s="548"/>
      <c r="L21" s="497"/>
      <c r="M21" s="515"/>
      <c r="N21" s="551"/>
      <c r="O21" s="554"/>
      <c r="P21" s="513"/>
      <c r="Q21" s="540"/>
      <c r="R21" s="70" t="s">
        <v>235</v>
      </c>
      <c r="S21" s="70" t="s">
        <v>235</v>
      </c>
      <c r="T21" s="70" t="s">
        <v>235</v>
      </c>
      <c r="U21" s="70" t="s">
        <v>235</v>
      </c>
      <c r="V21" s="196" t="s">
        <v>235</v>
      </c>
      <c r="W21" s="515"/>
      <c r="X21" s="196" t="s">
        <v>235</v>
      </c>
      <c r="Y21" s="527"/>
      <c r="Z21" s="194" t="s">
        <v>235</v>
      </c>
      <c r="AA21" s="511"/>
      <c r="AB21" s="73" t="s">
        <v>235</v>
      </c>
      <c r="AC21" s="513"/>
      <c r="AD21" s="89" t="s">
        <v>235</v>
      </c>
      <c r="AE21" s="89" t="s">
        <v>235</v>
      </c>
      <c r="AF21" s="515"/>
      <c r="AG21" s="515"/>
      <c r="AH21" s="515"/>
      <c r="AI21" s="82" t="s">
        <v>235</v>
      </c>
      <c r="AJ21" s="499"/>
      <c r="AK21" s="194" t="s">
        <v>235</v>
      </c>
      <c r="AL21" s="194" t="s">
        <v>235</v>
      </c>
      <c r="AM21" s="197" t="s">
        <v>235</v>
      </c>
      <c r="AN21" s="197" t="s">
        <v>235</v>
      </c>
      <c r="AO21" s="197" t="s">
        <v>235</v>
      </c>
      <c r="AP21" s="197" t="s">
        <v>235</v>
      </c>
      <c r="AQ21" s="197" t="s">
        <v>235</v>
      </c>
      <c r="AR21" s="206" t="s">
        <v>235</v>
      </c>
      <c r="AS21" s="77" t="s">
        <v>235</v>
      </c>
      <c r="AT21" s="509"/>
      <c r="AU21" s="194" t="s">
        <v>235</v>
      </c>
      <c r="AV21" s="276"/>
      <c r="AW21" s="194" t="s">
        <v>235</v>
      </c>
      <c r="AX21" s="194" t="s">
        <v>235</v>
      </c>
      <c r="AY21" s="194" t="s">
        <v>235</v>
      </c>
      <c r="AZ21" s="82" t="s">
        <v>235</v>
      </c>
      <c r="BA21" s="194" t="s">
        <v>235</v>
      </c>
      <c r="BB21" s="194" t="s">
        <v>235</v>
      </c>
      <c r="BC21" s="194" t="s">
        <v>235</v>
      </c>
      <c r="BD21" s="206" t="s">
        <v>235</v>
      </c>
      <c r="BE21" s="206" t="s">
        <v>235</v>
      </c>
      <c r="BF21" s="206" t="s">
        <v>235</v>
      </c>
      <c r="BG21" s="206" t="s">
        <v>235</v>
      </c>
      <c r="BH21" s="194">
        <f t="shared" si="5"/>
        <v>0</v>
      </c>
      <c r="BI21" s="194" t="s">
        <v>235</v>
      </c>
      <c r="BJ21" s="82" t="s">
        <v>235</v>
      </c>
      <c r="BK21" s="82" t="s">
        <v>235</v>
      </c>
      <c r="BL21" s="82" t="s">
        <v>235</v>
      </c>
      <c r="BM21" s="194" t="s">
        <v>235</v>
      </c>
      <c r="BN21" s="82" t="s">
        <v>235</v>
      </c>
      <c r="BO21" s="194" t="s">
        <v>235</v>
      </c>
      <c r="BP21" s="194" t="s">
        <v>235</v>
      </c>
      <c r="BQ21" s="194" t="s">
        <v>235</v>
      </c>
      <c r="BR21" s="194" t="s">
        <v>235</v>
      </c>
      <c r="BS21" s="198" t="s">
        <v>235</v>
      </c>
      <c r="BT21" s="194" t="s">
        <v>235</v>
      </c>
      <c r="BU21" s="194" t="s">
        <v>235</v>
      </c>
      <c r="BV21" s="194" t="s">
        <v>235</v>
      </c>
      <c r="BW21" s="519"/>
      <c r="BX21" s="519"/>
      <c r="BY21" s="513"/>
      <c r="BZ21" s="513"/>
      <c r="CA21" s="513"/>
      <c r="CB21" s="513"/>
      <c r="CC21" s="513"/>
      <c r="CD21" s="513"/>
      <c r="CE21" s="513"/>
      <c r="CF21" s="513"/>
      <c r="CG21" s="513"/>
      <c r="CH21" s="513"/>
      <c r="CI21" s="513"/>
      <c r="CJ21" s="513"/>
      <c r="CK21" s="513"/>
      <c r="CL21" s="513"/>
      <c r="CM21" s="374"/>
      <c r="CN21" s="374"/>
      <c r="CO21" s="374"/>
      <c r="CP21" s="374"/>
      <c r="CQ21" s="374"/>
      <c r="CR21" s="374"/>
      <c r="CS21" s="374"/>
      <c r="CT21" s="374"/>
      <c r="CU21" s="374"/>
      <c r="CV21" s="374"/>
      <c r="CW21" s="374"/>
      <c r="CX21" s="374"/>
      <c r="CY21" s="374"/>
      <c r="CZ21" s="513"/>
      <c r="DA21" s="513"/>
      <c r="DB21" s="513"/>
      <c r="DC21" s="513"/>
      <c r="DD21" s="513"/>
      <c r="DE21" s="513"/>
      <c r="DF21" s="513"/>
      <c r="DG21" s="513"/>
      <c r="DH21" s="513"/>
      <c r="DI21" s="513"/>
      <c r="DJ21" s="513"/>
      <c r="DK21" s="287"/>
      <c r="DL21" s="287"/>
      <c r="DM21" s="287"/>
      <c r="DN21" s="287"/>
      <c r="DO21" s="287"/>
      <c r="DP21" s="287"/>
      <c r="DQ21" s="287"/>
      <c r="DR21" s="88" t="s">
        <v>235</v>
      </c>
      <c r="DS21" s="88" t="s">
        <v>235</v>
      </c>
      <c r="DT21" s="88" t="s">
        <v>235</v>
      </c>
      <c r="DU21" s="88" t="s">
        <v>235</v>
      </c>
      <c r="DV21" s="88" t="s">
        <v>235</v>
      </c>
      <c r="DW21" s="287"/>
      <c r="DX21" s="88" t="s">
        <v>235</v>
      </c>
      <c r="DY21" s="287"/>
      <c r="DZ21" s="88" t="s">
        <v>235</v>
      </c>
      <c r="EA21" s="88" t="s">
        <v>235</v>
      </c>
      <c r="EB21" s="88" t="s">
        <v>235</v>
      </c>
      <c r="EC21" s="88" t="s">
        <v>235</v>
      </c>
      <c r="ED21" s="88" t="s">
        <v>235</v>
      </c>
      <c r="EE21" s="88" t="s">
        <v>235</v>
      </c>
      <c r="EF21" s="88" t="s">
        <v>235</v>
      </c>
      <c r="EG21" s="88" t="s">
        <v>235</v>
      </c>
      <c r="EH21" s="88" t="s">
        <v>235</v>
      </c>
      <c r="EI21" s="88" t="s">
        <v>235</v>
      </c>
      <c r="EJ21" s="88" t="s">
        <v>235</v>
      </c>
      <c r="EK21" s="88" t="s">
        <v>235</v>
      </c>
      <c r="EL21" s="88" t="s">
        <v>235</v>
      </c>
      <c r="EM21" s="88" t="s">
        <v>235</v>
      </c>
      <c r="EN21" s="88" t="s">
        <v>235</v>
      </c>
      <c r="EO21" s="88" t="s">
        <v>235</v>
      </c>
      <c r="EP21" s="88" t="s">
        <v>235</v>
      </c>
      <c r="EQ21" s="88" t="s">
        <v>235</v>
      </c>
      <c r="ER21" s="88" t="s">
        <v>235</v>
      </c>
      <c r="ES21" s="88" t="s">
        <v>235</v>
      </c>
      <c r="ET21" s="88" t="s">
        <v>235</v>
      </c>
      <c r="EU21" s="88" t="s">
        <v>235</v>
      </c>
      <c r="EV21" s="88" t="s">
        <v>235</v>
      </c>
      <c r="EW21" s="88" t="s">
        <v>235</v>
      </c>
      <c r="EX21" s="88" t="s">
        <v>235</v>
      </c>
      <c r="EY21" s="88" t="s">
        <v>235</v>
      </c>
      <c r="EZ21" s="88" t="s">
        <v>235</v>
      </c>
      <c r="FA21" s="88" t="s">
        <v>235</v>
      </c>
      <c r="FB21" s="88" t="s">
        <v>235</v>
      </c>
      <c r="FC21" s="88" t="s">
        <v>235</v>
      </c>
      <c r="FD21" s="88" t="s">
        <v>235</v>
      </c>
      <c r="FE21" s="88" t="s">
        <v>235</v>
      </c>
      <c r="FF21" s="88" t="s">
        <v>235</v>
      </c>
      <c r="FG21" s="88" t="s">
        <v>235</v>
      </c>
      <c r="FH21" s="88" t="s">
        <v>235</v>
      </c>
    </row>
    <row r="22" spans="1:164" ht="18" customHeight="1" x14ac:dyDescent="0.3">
      <c r="A22" s="288">
        <v>1</v>
      </c>
      <c r="B22" s="288" t="s">
        <v>216</v>
      </c>
      <c r="C22" s="562" t="s">
        <v>319</v>
      </c>
      <c r="D22" s="260" t="s">
        <v>620</v>
      </c>
      <c r="E22" s="545" t="s">
        <v>730</v>
      </c>
      <c r="F22" s="565" t="s">
        <v>219</v>
      </c>
      <c r="G22" s="494" t="s">
        <v>220</v>
      </c>
      <c r="H22" s="499" t="s">
        <v>221</v>
      </c>
      <c r="I22" s="494" t="s">
        <v>222</v>
      </c>
      <c r="J22" s="499" t="s">
        <v>223</v>
      </c>
      <c r="K22" s="566" t="s">
        <v>224</v>
      </c>
      <c r="L22" s="495" t="s">
        <v>225</v>
      </c>
      <c r="M22" s="514" t="s">
        <v>226</v>
      </c>
      <c r="N22" s="514" t="s">
        <v>227</v>
      </c>
      <c r="O22" s="552" t="s">
        <v>228</v>
      </c>
      <c r="P22" s="285" t="s">
        <v>229</v>
      </c>
      <c r="Q22" s="538">
        <v>2</v>
      </c>
      <c r="R22" s="70" t="s">
        <v>230</v>
      </c>
      <c r="S22" s="70" t="s">
        <v>239</v>
      </c>
      <c r="T22" s="70" t="s">
        <v>239</v>
      </c>
      <c r="U22" s="70" t="s">
        <v>239</v>
      </c>
      <c r="V22" s="196">
        <v>144</v>
      </c>
      <c r="W22" s="514">
        <f t="shared" ref="W22" si="6">V22+V23</f>
        <v>284</v>
      </c>
      <c r="X22" s="202" t="s">
        <v>231</v>
      </c>
      <c r="Y22" s="527">
        <v>67</v>
      </c>
      <c r="Z22" s="202" t="s">
        <v>231</v>
      </c>
      <c r="AA22" s="499" t="s">
        <v>231</v>
      </c>
      <c r="AB22" s="202" t="s">
        <v>231</v>
      </c>
      <c r="AC22" s="285" t="s">
        <v>231</v>
      </c>
      <c r="AD22" s="202" t="s">
        <v>231</v>
      </c>
      <c r="AE22" s="119" t="s">
        <v>231</v>
      </c>
      <c r="AF22" s="514" t="s">
        <v>232</v>
      </c>
      <c r="AG22" s="514" t="s">
        <v>232</v>
      </c>
      <c r="AH22" s="514" t="s">
        <v>232</v>
      </c>
      <c r="AI22" s="149" t="s">
        <v>231</v>
      </c>
      <c r="AJ22" s="499" t="s">
        <v>231</v>
      </c>
      <c r="AK22" s="202" t="s">
        <v>231</v>
      </c>
      <c r="AL22" s="202" t="s">
        <v>231</v>
      </c>
      <c r="AM22" s="202" t="s">
        <v>231</v>
      </c>
      <c r="AN22" s="202" t="s">
        <v>231</v>
      </c>
      <c r="AO22" s="202" t="s">
        <v>231</v>
      </c>
      <c r="AP22" s="202" t="s">
        <v>231</v>
      </c>
      <c r="AQ22" s="202" t="s">
        <v>231</v>
      </c>
      <c r="AR22" s="202" t="s">
        <v>231</v>
      </c>
      <c r="AS22" s="202" t="s">
        <v>231</v>
      </c>
      <c r="AT22" s="507" t="s">
        <v>233</v>
      </c>
      <c r="AU22" s="196">
        <v>144</v>
      </c>
      <c r="AV22" s="514">
        <f t="shared" ref="AV22" si="7">AU22+AU23</f>
        <v>284</v>
      </c>
      <c r="AW22" s="202" t="s">
        <v>231</v>
      </c>
      <c r="AX22" s="202" t="s">
        <v>231</v>
      </c>
      <c r="AY22" s="202" t="s">
        <v>231</v>
      </c>
      <c r="AZ22" s="78">
        <v>0.59</v>
      </c>
      <c r="BA22" s="79">
        <v>0.43</v>
      </c>
      <c r="BB22" s="79">
        <v>0.82</v>
      </c>
      <c r="BC22" s="79">
        <v>0.30059999999999998</v>
      </c>
      <c r="BD22" s="77" t="s">
        <v>231</v>
      </c>
      <c r="BE22" s="77" t="s">
        <v>231</v>
      </c>
      <c r="BF22" s="77" t="s">
        <v>231</v>
      </c>
      <c r="BG22" s="77" t="s">
        <v>231</v>
      </c>
      <c r="BH22" s="194" t="s">
        <v>231</v>
      </c>
      <c r="BI22" s="194" t="s">
        <v>231</v>
      </c>
      <c r="BJ22" s="194" t="s">
        <v>231</v>
      </c>
      <c r="BK22" s="194" t="s">
        <v>231</v>
      </c>
      <c r="BL22" s="194" t="s">
        <v>231</v>
      </c>
      <c r="BM22" s="194" t="s">
        <v>231</v>
      </c>
      <c r="BN22" s="194" t="s">
        <v>231</v>
      </c>
      <c r="BO22" s="194" t="s">
        <v>231</v>
      </c>
      <c r="BP22" s="194" t="s">
        <v>231</v>
      </c>
      <c r="BQ22" s="194" t="s">
        <v>231</v>
      </c>
      <c r="BR22" s="194" t="s">
        <v>231</v>
      </c>
      <c r="BS22" s="194" t="s">
        <v>231</v>
      </c>
      <c r="BT22" s="194" t="s">
        <v>231</v>
      </c>
      <c r="BU22" s="194" t="s">
        <v>231</v>
      </c>
      <c r="BV22" s="194" t="s">
        <v>231</v>
      </c>
      <c r="BW22" s="517" t="s">
        <v>235</v>
      </c>
      <c r="BX22" s="517" t="s">
        <v>235</v>
      </c>
      <c r="BY22" s="285" t="s">
        <v>235</v>
      </c>
      <c r="BZ22" s="285" t="s">
        <v>235</v>
      </c>
      <c r="CA22" s="285" t="s">
        <v>235</v>
      </c>
      <c r="CB22" s="285" t="s">
        <v>235</v>
      </c>
      <c r="CC22" s="285" t="s">
        <v>235</v>
      </c>
      <c r="CD22" s="285" t="s">
        <v>235</v>
      </c>
      <c r="CE22" s="285" t="s">
        <v>235</v>
      </c>
      <c r="CF22" s="285" t="s">
        <v>235</v>
      </c>
      <c r="CG22" s="285" t="s">
        <v>235</v>
      </c>
      <c r="CH22" s="285" t="s">
        <v>235</v>
      </c>
      <c r="CI22" s="285" t="s">
        <v>235</v>
      </c>
      <c r="CJ22" s="285" t="s">
        <v>235</v>
      </c>
      <c r="CK22" s="285" t="s">
        <v>235</v>
      </c>
      <c r="CL22" s="285" t="s">
        <v>235</v>
      </c>
      <c r="CM22" s="285" t="s">
        <v>235</v>
      </c>
      <c r="CN22" s="285" t="s">
        <v>235</v>
      </c>
      <c r="CO22" s="285" t="s">
        <v>235</v>
      </c>
      <c r="CP22" s="285" t="s">
        <v>235</v>
      </c>
      <c r="CQ22" s="285" t="s">
        <v>235</v>
      </c>
      <c r="CR22" s="285" t="s">
        <v>235</v>
      </c>
      <c r="CS22" s="285" t="s">
        <v>235</v>
      </c>
      <c r="CT22" s="285" t="s">
        <v>235</v>
      </c>
      <c r="CU22" s="285" t="s">
        <v>235</v>
      </c>
      <c r="CV22" s="285" t="s">
        <v>235</v>
      </c>
      <c r="CW22" s="285" t="s">
        <v>235</v>
      </c>
      <c r="CX22" s="285" t="s">
        <v>235</v>
      </c>
      <c r="CY22" s="285" t="s">
        <v>235</v>
      </c>
      <c r="CZ22" s="285" t="s">
        <v>235</v>
      </c>
      <c r="DA22" s="285" t="s">
        <v>235</v>
      </c>
      <c r="DB22" s="285" t="s">
        <v>235</v>
      </c>
      <c r="DC22" s="285" t="s">
        <v>235</v>
      </c>
      <c r="DD22" s="285" t="s">
        <v>235</v>
      </c>
      <c r="DE22" s="285" t="s">
        <v>235</v>
      </c>
      <c r="DF22" s="285" t="s">
        <v>235</v>
      </c>
      <c r="DG22" s="285" t="s">
        <v>235</v>
      </c>
      <c r="DH22" s="285" t="s">
        <v>235</v>
      </c>
      <c r="DI22" s="285" t="s">
        <v>235</v>
      </c>
      <c r="DJ22" s="285" t="s">
        <v>235</v>
      </c>
      <c r="DK22" s="285" t="s">
        <v>235</v>
      </c>
      <c r="DL22" s="285" t="s">
        <v>235</v>
      </c>
      <c r="DM22" s="285" t="s">
        <v>235</v>
      </c>
      <c r="DN22" s="285" t="s">
        <v>235</v>
      </c>
      <c r="DO22" s="285" t="s">
        <v>235</v>
      </c>
      <c r="DP22" s="285" t="s">
        <v>235</v>
      </c>
      <c r="DQ22" s="285" t="s">
        <v>235</v>
      </c>
      <c r="DR22" s="88" t="s">
        <v>235</v>
      </c>
      <c r="DS22" s="88" t="s">
        <v>235</v>
      </c>
      <c r="DT22" s="88" t="s">
        <v>235</v>
      </c>
      <c r="DU22" s="88" t="s">
        <v>235</v>
      </c>
      <c r="DV22" s="88" t="s">
        <v>235</v>
      </c>
      <c r="DW22" s="285" t="s">
        <v>235</v>
      </c>
      <c r="DX22" s="88" t="s">
        <v>235</v>
      </c>
      <c r="DY22" s="285" t="s">
        <v>235</v>
      </c>
      <c r="DZ22" s="88" t="s">
        <v>235</v>
      </c>
      <c r="EA22" s="88" t="s">
        <v>235</v>
      </c>
      <c r="EB22" s="88" t="s">
        <v>235</v>
      </c>
      <c r="EC22" s="88" t="s">
        <v>235</v>
      </c>
      <c r="ED22" s="88" t="s">
        <v>235</v>
      </c>
      <c r="EE22" s="88" t="s">
        <v>235</v>
      </c>
      <c r="EF22" s="88" t="s">
        <v>235</v>
      </c>
      <c r="EG22" s="88" t="s">
        <v>235</v>
      </c>
      <c r="EH22" s="88" t="s">
        <v>235</v>
      </c>
      <c r="EI22" s="88" t="s">
        <v>235</v>
      </c>
      <c r="EJ22" s="88" t="s">
        <v>235</v>
      </c>
      <c r="EK22" s="88" t="s">
        <v>235</v>
      </c>
      <c r="EL22" s="88" t="s">
        <v>235</v>
      </c>
      <c r="EM22" s="88" t="s">
        <v>235</v>
      </c>
      <c r="EN22" s="88" t="s">
        <v>235</v>
      </c>
      <c r="EO22" s="88" t="s">
        <v>235</v>
      </c>
      <c r="EP22" s="88" t="s">
        <v>235</v>
      </c>
      <c r="EQ22" s="88" t="s">
        <v>235</v>
      </c>
      <c r="ER22" s="88" t="s">
        <v>235</v>
      </c>
      <c r="ES22" s="88" t="s">
        <v>235</v>
      </c>
      <c r="ET22" s="88" t="s">
        <v>235</v>
      </c>
      <c r="EU22" s="88" t="s">
        <v>235</v>
      </c>
      <c r="EV22" s="88" t="s">
        <v>235</v>
      </c>
      <c r="EW22" s="88" t="s">
        <v>235</v>
      </c>
      <c r="EX22" s="88" t="s">
        <v>235</v>
      </c>
      <c r="EY22" s="88" t="s">
        <v>235</v>
      </c>
      <c r="EZ22" s="88" t="s">
        <v>235</v>
      </c>
      <c r="FA22" s="88" t="s">
        <v>235</v>
      </c>
      <c r="FB22" s="88" t="s">
        <v>235</v>
      </c>
      <c r="FC22" s="88" t="s">
        <v>235</v>
      </c>
      <c r="FD22" s="88" t="s">
        <v>235</v>
      </c>
      <c r="FE22" s="88" t="s">
        <v>235</v>
      </c>
      <c r="FF22" s="88" t="s">
        <v>235</v>
      </c>
      <c r="FG22" s="88" t="s">
        <v>235</v>
      </c>
      <c r="FH22" s="88" t="s">
        <v>235</v>
      </c>
    </row>
    <row r="23" spans="1:164" ht="18" customHeight="1" x14ac:dyDescent="0.3">
      <c r="A23" s="289"/>
      <c r="B23" s="289"/>
      <c r="C23" s="563"/>
      <c r="D23" s="274"/>
      <c r="E23" s="505"/>
      <c r="F23" s="565"/>
      <c r="G23" s="547"/>
      <c r="H23" s="511"/>
      <c r="I23" s="494"/>
      <c r="J23" s="511"/>
      <c r="K23" s="548"/>
      <c r="L23" s="496"/>
      <c r="M23" s="515"/>
      <c r="N23" s="551"/>
      <c r="O23" s="553"/>
      <c r="P23" s="512"/>
      <c r="Q23" s="539"/>
      <c r="R23" s="70" t="s">
        <v>236</v>
      </c>
      <c r="S23" s="70" t="s">
        <v>239</v>
      </c>
      <c r="T23" s="70" t="s">
        <v>239</v>
      </c>
      <c r="U23" s="70" t="s">
        <v>239</v>
      </c>
      <c r="V23" s="196">
        <v>140</v>
      </c>
      <c r="W23" s="515"/>
      <c r="X23" s="202" t="s">
        <v>231</v>
      </c>
      <c r="Y23" s="527"/>
      <c r="Z23" s="202" t="s">
        <v>231</v>
      </c>
      <c r="AA23" s="511"/>
      <c r="AB23" s="202" t="s">
        <v>231</v>
      </c>
      <c r="AC23" s="512"/>
      <c r="AD23" s="202" t="s">
        <v>231</v>
      </c>
      <c r="AE23" s="119" t="s">
        <v>231</v>
      </c>
      <c r="AF23" s="515"/>
      <c r="AG23" s="515"/>
      <c r="AH23" s="515"/>
      <c r="AI23" s="149" t="s">
        <v>231</v>
      </c>
      <c r="AJ23" s="499"/>
      <c r="AK23" s="202" t="s">
        <v>231</v>
      </c>
      <c r="AL23" s="202" t="s">
        <v>231</v>
      </c>
      <c r="AM23" s="202" t="s">
        <v>231</v>
      </c>
      <c r="AN23" s="202" t="s">
        <v>231</v>
      </c>
      <c r="AO23" s="202" t="s">
        <v>231</v>
      </c>
      <c r="AP23" s="202" t="s">
        <v>231</v>
      </c>
      <c r="AQ23" s="202" t="s">
        <v>231</v>
      </c>
      <c r="AR23" s="202" t="s">
        <v>231</v>
      </c>
      <c r="AS23" s="202" t="s">
        <v>231</v>
      </c>
      <c r="AT23" s="508"/>
      <c r="AU23" s="196">
        <v>140</v>
      </c>
      <c r="AV23" s="515"/>
      <c r="AW23" s="202" t="s">
        <v>231</v>
      </c>
      <c r="AX23" s="202" t="s">
        <v>231</v>
      </c>
      <c r="AY23" s="202" t="s">
        <v>231</v>
      </c>
      <c r="AZ23" s="82" t="s">
        <v>231</v>
      </c>
      <c r="BA23" s="194" t="s">
        <v>231</v>
      </c>
      <c r="BB23" s="194" t="s">
        <v>231</v>
      </c>
      <c r="BC23" s="194" t="s">
        <v>231</v>
      </c>
      <c r="BD23" s="83" t="s">
        <v>231</v>
      </c>
      <c r="BE23" s="83" t="s">
        <v>231</v>
      </c>
      <c r="BF23" s="83" t="s">
        <v>231</v>
      </c>
      <c r="BG23" s="83" t="s">
        <v>231</v>
      </c>
      <c r="BH23" s="194" t="s">
        <v>231</v>
      </c>
      <c r="BI23" s="194" t="s">
        <v>231</v>
      </c>
      <c r="BJ23" s="194" t="s">
        <v>231</v>
      </c>
      <c r="BK23" s="194" t="s">
        <v>231</v>
      </c>
      <c r="BL23" s="194" t="s">
        <v>231</v>
      </c>
      <c r="BM23" s="194" t="s">
        <v>231</v>
      </c>
      <c r="BN23" s="194" t="s">
        <v>231</v>
      </c>
      <c r="BO23" s="194" t="s">
        <v>231</v>
      </c>
      <c r="BP23" s="194" t="s">
        <v>231</v>
      </c>
      <c r="BQ23" s="194" t="s">
        <v>231</v>
      </c>
      <c r="BR23" s="194" t="s">
        <v>231</v>
      </c>
      <c r="BS23" s="194" t="s">
        <v>231</v>
      </c>
      <c r="BT23" s="194" t="s">
        <v>231</v>
      </c>
      <c r="BU23" s="194" t="s">
        <v>231</v>
      </c>
      <c r="BV23" s="194" t="s">
        <v>231</v>
      </c>
      <c r="BW23" s="518"/>
      <c r="BX23" s="518"/>
      <c r="BY23" s="512"/>
      <c r="BZ23" s="512"/>
      <c r="CA23" s="512"/>
      <c r="CB23" s="512"/>
      <c r="CC23" s="512"/>
      <c r="CD23" s="512"/>
      <c r="CE23" s="512"/>
      <c r="CF23" s="512"/>
      <c r="CG23" s="512"/>
      <c r="CH23" s="512"/>
      <c r="CI23" s="512"/>
      <c r="CJ23" s="512"/>
      <c r="CK23" s="512"/>
      <c r="CL23" s="512"/>
      <c r="CM23" s="373"/>
      <c r="CN23" s="373"/>
      <c r="CO23" s="373"/>
      <c r="CP23" s="373"/>
      <c r="CQ23" s="373"/>
      <c r="CR23" s="373"/>
      <c r="CS23" s="373"/>
      <c r="CT23" s="373"/>
      <c r="CU23" s="373"/>
      <c r="CV23" s="373"/>
      <c r="CW23" s="373"/>
      <c r="CX23" s="373"/>
      <c r="CY23" s="373"/>
      <c r="CZ23" s="512"/>
      <c r="DA23" s="512"/>
      <c r="DB23" s="512"/>
      <c r="DC23" s="512"/>
      <c r="DD23" s="512"/>
      <c r="DE23" s="512"/>
      <c r="DF23" s="512"/>
      <c r="DG23" s="512"/>
      <c r="DH23" s="512"/>
      <c r="DI23" s="512"/>
      <c r="DJ23" s="512"/>
      <c r="DK23" s="286"/>
      <c r="DL23" s="286"/>
      <c r="DM23" s="286"/>
      <c r="DN23" s="286"/>
      <c r="DO23" s="286"/>
      <c r="DP23" s="286"/>
      <c r="DQ23" s="286"/>
      <c r="DR23" s="88" t="s">
        <v>235</v>
      </c>
      <c r="DS23" s="88" t="s">
        <v>235</v>
      </c>
      <c r="DT23" s="88" t="s">
        <v>235</v>
      </c>
      <c r="DU23" s="88" t="s">
        <v>235</v>
      </c>
      <c r="DV23" s="88" t="s">
        <v>235</v>
      </c>
      <c r="DW23" s="286"/>
      <c r="DX23" s="88" t="s">
        <v>235</v>
      </c>
      <c r="DY23" s="286"/>
      <c r="DZ23" s="88" t="s">
        <v>235</v>
      </c>
      <c r="EA23" s="88" t="s">
        <v>235</v>
      </c>
      <c r="EB23" s="88" t="s">
        <v>235</v>
      </c>
      <c r="EC23" s="88" t="s">
        <v>235</v>
      </c>
      <c r="ED23" s="88" t="s">
        <v>235</v>
      </c>
      <c r="EE23" s="88" t="s">
        <v>235</v>
      </c>
      <c r="EF23" s="88" t="s">
        <v>235</v>
      </c>
      <c r="EG23" s="88" t="s">
        <v>235</v>
      </c>
      <c r="EH23" s="88" t="s">
        <v>235</v>
      </c>
      <c r="EI23" s="88" t="s">
        <v>235</v>
      </c>
      <c r="EJ23" s="88" t="s">
        <v>235</v>
      </c>
      <c r="EK23" s="88" t="s">
        <v>235</v>
      </c>
      <c r="EL23" s="88" t="s">
        <v>235</v>
      </c>
      <c r="EM23" s="88" t="s">
        <v>235</v>
      </c>
      <c r="EN23" s="88" t="s">
        <v>235</v>
      </c>
      <c r="EO23" s="88" t="s">
        <v>235</v>
      </c>
      <c r="EP23" s="88" t="s">
        <v>235</v>
      </c>
      <c r="EQ23" s="88" t="s">
        <v>235</v>
      </c>
      <c r="ER23" s="88" t="s">
        <v>235</v>
      </c>
      <c r="ES23" s="88" t="s">
        <v>235</v>
      </c>
      <c r="ET23" s="88" t="s">
        <v>235</v>
      </c>
      <c r="EU23" s="88" t="s">
        <v>235</v>
      </c>
      <c r="EV23" s="88" t="s">
        <v>235</v>
      </c>
      <c r="EW23" s="88" t="s">
        <v>235</v>
      </c>
      <c r="EX23" s="88" t="s">
        <v>235</v>
      </c>
      <c r="EY23" s="88" t="s">
        <v>235</v>
      </c>
      <c r="EZ23" s="88" t="s">
        <v>235</v>
      </c>
      <c r="FA23" s="88" t="s">
        <v>235</v>
      </c>
      <c r="FB23" s="88" t="s">
        <v>235</v>
      </c>
      <c r="FC23" s="88" t="s">
        <v>235</v>
      </c>
      <c r="FD23" s="88" t="s">
        <v>235</v>
      </c>
      <c r="FE23" s="88" t="s">
        <v>235</v>
      </c>
      <c r="FF23" s="88" t="s">
        <v>235</v>
      </c>
      <c r="FG23" s="88" t="s">
        <v>235</v>
      </c>
      <c r="FH23" s="88" t="s">
        <v>235</v>
      </c>
    </row>
    <row r="24" spans="1:164" ht="18" customHeight="1" x14ac:dyDescent="0.3">
      <c r="A24" s="289"/>
      <c r="B24" s="289"/>
      <c r="C24" s="563"/>
      <c r="D24" s="274"/>
      <c r="E24" s="505"/>
      <c r="F24" s="565"/>
      <c r="G24" s="547"/>
      <c r="H24" s="511"/>
      <c r="I24" s="494"/>
      <c r="J24" s="511"/>
      <c r="K24" s="548"/>
      <c r="L24" s="496"/>
      <c r="M24" s="515"/>
      <c r="N24" s="551"/>
      <c r="O24" s="553"/>
      <c r="P24" s="512"/>
      <c r="Q24" s="539"/>
      <c r="R24" s="70" t="s">
        <v>235</v>
      </c>
      <c r="S24" s="70" t="s">
        <v>235</v>
      </c>
      <c r="T24" s="70" t="s">
        <v>235</v>
      </c>
      <c r="U24" s="70" t="s">
        <v>235</v>
      </c>
      <c r="V24" s="196" t="s">
        <v>235</v>
      </c>
      <c r="W24" s="515"/>
      <c r="X24" s="196" t="s">
        <v>235</v>
      </c>
      <c r="Y24" s="527"/>
      <c r="Z24" s="196" t="s">
        <v>235</v>
      </c>
      <c r="AA24" s="511"/>
      <c r="AB24" s="196" t="s">
        <v>235</v>
      </c>
      <c r="AC24" s="512"/>
      <c r="AD24" s="196" t="s">
        <v>235</v>
      </c>
      <c r="AE24" s="214" t="s">
        <v>235</v>
      </c>
      <c r="AF24" s="515"/>
      <c r="AG24" s="515"/>
      <c r="AH24" s="515"/>
      <c r="AI24" s="217" t="s">
        <v>235</v>
      </c>
      <c r="AJ24" s="499"/>
      <c r="AK24" s="196" t="s">
        <v>235</v>
      </c>
      <c r="AL24" s="196" t="s">
        <v>235</v>
      </c>
      <c r="AM24" s="196" t="s">
        <v>235</v>
      </c>
      <c r="AN24" s="196" t="s">
        <v>235</v>
      </c>
      <c r="AO24" s="196" t="s">
        <v>235</v>
      </c>
      <c r="AP24" s="196" t="s">
        <v>235</v>
      </c>
      <c r="AQ24" s="196" t="s">
        <v>235</v>
      </c>
      <c r="AR24" s="196" t="s">
        <v>235</v>
      </c>
      <c r="AS24" s="196" t="s">
        <v>235</v>
      </c>
      <c r="AT24" s="508"/>
      <c r="AU24" s="196" t="s">
        <v>235</v>
      </c>
      <c r="AV24" s="515"/>
      <c r="AW24" s="196" t="s">
        <v>235</v>
      </c>
      <c r="AX24" s="196" t="s">
        <v>235</v>
      </c>
      <c r="AY24" s="196" t="s">
        <v>235</v>
      </c>
      <c r="AZ24" s="196" t="s">
        <v>235</v>
      </c>
      <c r="BA24" s="196" t="s">
        <v>235</v>
      </c>
      <c r="BB24" s="196" t="s">
        <v>235</v>
      </c>
      <c r="BC24" s="196" t="s">
        <v>235</v>
      </c>
      <c r="BD24" s="196" t="s">
        <v>235</v>
      </c>
      <c r="BE24" s="196" t="s">
        <v>235</v>
      </c>
      <c r="BF24" s="196" t="s">
        <v>235</v>
      </c>
      <c r="BG24" s="196" t="s">
        <v>235</v>
      </c>
      <c r="BH24" s="196" t="s">
        <v>235</v>
      </c>
      <c r="BI24" s="196" t="s">
        <v>235</v>
      </c>
      <c r="BJ24" s="196" t="s">
        <v>235</v>
      </c>
      <c r="BK24" s="196" t="s">
        <v>235</v>
      </c>
      <c r="BL24" s="196" t="s">
        <v>235</v>
      </c>
      <c r="BM24" s="196" t="s">
        <v>235</v>
      </c>
      <c r="BN24" s="196" t="s">
        <v>235</v>
      </c>
      <c r="BO24" s="196" t="s">
        <v>235</v>
      </c>
      <c r="BP24" s="196" t="s">
        <v>235</v>
      </c>
      <c r="BQ24" s="196" t="s">
        <v>235</v>
      </c>
      <c r="BR24" s="196" t="s">
        <v>235</v>
      </c>
      <c r="BS24" s="196" t="s">
        <v>235</v>
      </c>
      <c r="BT24" s="196" t="s">
        <v>235</v>
      </c>
      <c r="BU24" s="196" t="s">
        <v>235</v>
      </c>
      <c r="BV24" s="196" t="s">
        <v>235</v>
      </c>
      <c r="BW24" s="518"/>
      <c r="BX24" s="518"/>
      <c r="BY24" s="512"/>
      <c r="BZ24" s="512"/>
      <c r="CA24" s="512"/>
      <c r="CB24" s="512"/>
      <c r="CC24" s="512"/>
      <c r="CD24" s="512"/>
      <c r="CE24" s="512"/>
      <c r="CF24" s="512"/>
      <c r="CG24" s="512"/>
      <c r="CH24" s="512"/>
      <c r="CI24" s="512"/>
      <c r="CJ24" s="512"/>
      <c r="CK24" s="512"/>
      <c r="CL24" s="512"/>
      <c r="CM24" s="373"/>
      <c r="CN24" s="373"/>
      <c r="CO24" s="373"/>
      <c r="CP24" s="373"/>
      <c r="CQ24" s="373"/>
      <c r="CR24" s="373"/>
      <c r="CS24" s="373"/>
      <c r="CT24" s="373"/>
      <c r="CU24" s="373"/>
      <c r="CV24" s="373"/>
      <c r="CW24" s="373"/>
      <c r="CX24" s="373"/>
      <c r="CY24" s="373"/>
      <c r="CZ24" s="512"/>
      <c r="DA24" s="512"/>
      <c r="DB24" s="512"/>
      <c r="DC24" s="512"/>
      <c r="DD24" s="512"/>
      <c r="DE24" s="512"/>
      <c r="DF24" s="512"/>
      <c r="DG24" s="512"/>
      <c r="DH24" s="512"/>
      <c r="DI24" s="512"/>
      <c r="DJ24" s="512"/>
      <c r="DK24" s="286"/>
      <c r="DL24" s="286"/>
      <c r="DM24" s="286"/>
      <c r="DN24" s="286"/>
      <c r="DO24" s="286"/>
      <c r="DP24" s="286"/>
      <c r="DQ24" s="286"/>
      <c r="DR24" s="88" t="s">
        <v>235</v>
      </c>
      <c r="DS24" s="88" t="s">
        <v>235</v>
      </c>
      <c r="DT24" s="88" t="s">
        <v>235</v>
      </c>
      <c r="DU24" s="88" t="s">
        <v>235</v>
      </c>
      <c r="DV24" s="88" t="s">
        <v>235</v>
      </c>
      <c r="DW24" s="286"/>
      <c r="DX24" s="88" t="s">
        <v>235</v>
      </c>
      <c r="DY24" s="286"/>
      <c r="DZ24" s="88" t="s">
        <v>235</v>
      </c>
      <c r="EA24" s="88" t="s">
        <v>235</v>
      </c>
      <c r="EB24" s="88" t="s">
        <v>235</v>
      </c>
      <c r="EC24" s="88" t="s">
        <v>235</v>
      </c>
      <c r="ED24" s="88" t="s">
        <v>235</v>
      </c>
      <c r="EE24" s="88" t="s">
        <v>235</v>
      </c>
      <c r="EF24" s="88" t="s">
        <v>235</v>
      </c>
      <c r="EG24" s="88" t="s">
        <v>235</v>
      </c>
      <c r="EH24" s="88" t="s">
        <v>235</v>
      </c>
      <c r="EI24" s="88" t="s">
        <v>235</v>
      </c>
      <c r="EJ24" s="88" t="s">
        <v>235</v>
      </c>
      <c r="EK24" s="88" t="s">
        <v>235</v>
      </c>
      <c r="EL24" s="88" t="s">
        <v>235</v>
      </c>
      <c r="EM24" s="88" t="s">
        <v>235</v>
      </c>
      <c r="EN24" s="88" t="s">
        <v>235</v>
      </c>
      <c r="EO24" s="88" t="s">
        <v>235</v>
      </c>
      <c r="EP24" s="88" t="s">
        <v>235</v>
      </c>
      <c r="EQ24" s="88" t="s">
        <v>235</v>
      </c>
      <c r="ER24" s="88" t="s">
        <v>235</v>
      </c>
      <c r="ES24" s="88" t="s">
        <v>235</v>
      </c>
      <c r="ET24" s="88" t="s">
        <v>235</v>
      </c>
      <c r="EU24" s="88" t="s">
        <v>235</v>
      </c>
      <c r="EV24" s="88" t="s">
        <v>235</v>
      </c>
      <c r="EW24" s="88" t="s">
        <v>235</v>
      </c>
      <c r="EX24" s="88" t="s">
        <v>235</v>
      </c>
      <c r="EY24" s="88" t="s">
        <v>235</v>
      </c>
      <c r="EZ24" s="88" t="s">
        <v>235</v>
      </c>
      <c r="FA24" s="88" t="s">
        <v>235</v>
      </c>
      <c r="FB24" s="88" t="s">
        <v>235</v>
      </c>
      <c r="FC24" s="88" t="s">
        <v>235</v>
      </c>
      <c r="FD24" s="88" t="s">
        <v>235</v>
      </c>
      <c r="FE24" s="88" t="s">
        <v>235</v>
      </c>
      <c r="FF24" s="88" t="s">
        <v>235</v>
      </c>
      <c r="FG24" s="88" t="s">
        <v>235</v>
      </c>
      <c r="FH24" s="88" t="s">
        <v>235</v>
      </c>
    </row>
    <row r="25" spans="1:164" ht="18" customHeight="1" x14ac:dyDescent="0.3">
      <c r="A25" s="290"/>
      <c r="B25" s="290"/>
      <c r="C25" s="564"/>
      <c r="D25" s="275"/>
      <c r="E25" s="546"/>
      <c r="F25" s="565"/>
      <c r="G25" s="547"/>
      <c r="H25" s="511"/>
      <c r="I25" s="494"/>
      <c r="J25" s="511"/>
      <c r="K25" s="548"/>
      <c r="L25" s="497"/>
      <c r="M25" s="515"/>
      <c r="N25" s="551"/>
      <c r="O25" s="554"/>
      <c r="P25" s="513"/>
      <c r="Q25" s="540"/>
      <c r="R25" s="70" t="s">
        <v>235</v>
      </c>
      <c r="S25" s="70" t="s">
        <v>235</v>
      </c>
      <c r="T25" s="70" t="s">
        <v>235</v>
      </c>
      <c r="U25" s="70" t="s">
        <v>235</v>
      </c>
      <c r="V25" s="196" t="s">
        <v>235</v>
      </c>
      <c r="W25" s="515"/>
      <c r="X25" s="196" t="s">
        <v>235</v>
      </c>
      <c r="Y25" s="527"/>
      <c r="Z25" s="196" t="s">
        <v>235</v>
      </c>
      <c r="AA25" s="511"/>
      <c r="AB25" s="196" t="s">
        <v>235</v>
      </c>
      <c r="AC25" s="513"/>
      <c r="AD25" s="196" t="s">
        <v>235</v>
      </c>
      <c r="AE25" s="214" t="s">
        <v>235</v>
      </c>
      <c r="AF25" s="515"/>
      <c r="AG25" s="515"/>
      <c r="AH25" s="515"/>
      <c r="AI25" s="217" t="s">
        <v>235</v>
      </c>
      <c r="AJ25" s="499"/>
      <c r="AK25" s="196" t="s">
        <v>235</v>
      </c>
      <c r="AL25" s="196" t="s">
        <v>235</v>
      </c>
      <c r="AM25" s="196" t="s">
        <v>235</v>
      </c>
      <c r="AN25" s="196" t="s">
        <v>235</v>
      </c>
      <c r="AO25" s="196" t="s">
        <v>235</v>
      </c>
      <c r="AP25" s="196" t="s">
        <v>235</v>
      </c>
      <c r="AQ25" s="196" t="s">
        <v>235</v>
      </c>
      <c r="AR25" s="196" t="s">
        <v>235</v>
      </c>
      <c r="AS25" s="196" t="s">
        <v>235</v>
      </c>
      <c r="AT25" s="509"/>
      <c r="AU25" s="196" t="s">
        <v>235</v>
      </c>
      <c r="AV25" s="515"/>
      <c r="AW25" s="196" t="s">
        <v>235</v>
      </c>
      <c r="AX25" s="196" t="s">
        <v>235</v>
      </c>
      <c r="AY25" s="196" t="s">
        <v>235</v>
      </c>
      <c r="AZ25" s="196" t="s">
        <v>235</v>
      </c>
      <c r="BA25" s="196" t="s">
        <v>235</v>
      </c>
      <c r="BB25" s="196" t="s">
        <v>235</v>
      </c>
      <c r="BC25" s="196" t="s">
        <v>235</v>
      </c>
      <c r="BD25" s="196" t="s">
        <v>235</v>
      </c>
      <c r="BE25" s="196" t="s">
        <v>235</v>
      </c>
      <c r="BF25" s="196" t="s">
        <v>235</v>
      </c>
      <c r="BG25" s="196" t="s">
        <v>235</v>
      </c>
      <c r="BH25" s="196" t="s">
        <v>235</v>
      </c>
      <c r="BI25" s="196" t="s">
        <v>235</v>
      </c>
      <c r="BJ25" s="196" t="s">
        <v>235</v>
      </c>
      <c r="BK25" s="196" t="s">
        <v>235</v>
      </c>
      <c r="BL25" s="196" t="s">
        <v>235</v>
      </c>
      <c r="BM25" s="196" t="s">
        <v>235</v>
      </c>
      <c r="BN25" s="196" t="s">
        <v>235</v>
      </c>
      <c r="BO25" s="196" t="s">
        <v>235</v>
      </c>
      <c r="BP25" s="196" t="s">
        <v>235</v>
      </c>
      <c r="BQ25" s="196" t="s">
        <v>235</v>
      </c>
      <c r="BR25" s="196" t="s">
        <v>235</v>
      </c>
      <c r="BS25" s="196" t="s">
        <v>235</v>
      </c>
      <c r="BT25" s="196" t="s">
        <v>235</v>
      </c>
      <c r="BU25" s="196" t="s">
        <v>235</v>
      </c>
      <c r="BV25" s="196" t="s">
        <v>235</v>
      </c>
      <c r="BW25" s="519"/>
      <c r="BX25" s="519"/>
      <c r="BY25" s="513"/>
      <c r="BZ25" s="513"/>
      <c r="CA25" s="513"/>
      <c r="CB25" s="513"/>
      <c r="CC25" s="513"/>
      <c r="CD25" s="513"/>
      <c r="CE25" s="513"/>
      <c r="CF25" s="513"/>
      <c r="CG25" s="513"/>
      <c r="CH25" s="513"/>
      <c r="CI25" s="513"/>
      <c r="CJ25" s="513"/>
      <c r="CK25" s="513"/>
      <c r="CL25" s="513"/>
      <c r="CM25" s="374"/>
      <c r="CN25" s="374"/>
      <c r="CO25" s="374"/>
      <c r="CP25" s="374"/>
      <c r="CQ25" s="374"/>
      <c r="CR25" s="374"/>
      <c r="CS25" s="374"/>
      <c r="CT25" s="374"/>
      <c r="CU25" s="374"/>
      <c r="CV25" s="374"/>
      <c r="CW25" s="374"/>
      <c r="CX25" s="374"/>
      <c r="CY25" s="374"/>
      <c r="CZ25" s="513"/>
      <c r="DA25" s="513"/>
      <c r="DB25" s="513"/>
      <c r="DC25" s="513"/>
      <c r="DD25" s="513"/>
      <c r="DE25" s="513"/>
      <c r="DF25" s="513"/>
      <c r="DG25" s="513"/>
      <c r="DH25" s="513"/>
      <c r="DI25" s="513"/>
      <c r="DJ25" s="513"/>
      <c r="DK25" s="287"/>
      <c r="DL25" s="287"/>
      <c r="DM25" s="287"/>
      <c r="DN25" s="287"/>
      <c r="DO25" s="287"/>
      <c r="DP25" s="287"/>
      <c r="DQ25" s="287"/>
      <c r="DR25" s="88" t="s">
        <v>235</v>
      </c>
      <c r="DS25" s="88" t="s">
        <v>235</v>
      </c>
      <c r="DT25" s="88" t="s">
        <v>235</v>
      </c>
      <c r="DU25" s="88" t="s">
        <v>235</v>
      </c>
      <c r="DV25" s="88" t="s">
        <v>235</v>
      </c>
      <c r="DW25" s="287"/>
      <c r="DX25" s="88" t="s">
        <v>235</v>
      </c>
      <c r="DY25" s="287"/>
      <c r="DZ25" s="88" t="s">
        <v>235</v>
      </c>
      <c r="EA25" s="88" t="s">
        <v>235</v>
      </c>
      <c r="EB25" s="88" t="s">
        <v>235</v>
      </c>
      <c r="EC25" s="88" t="s">
        <v>235</v>
      </c>
      <c r="ED25" s="88" t="s">
        <v>235</v>
      </c>
      <c r="EE25" s="88" t="s">
        <v>235</v>
      </c>
      <c r="EF25" s="88" t="s">
        <v>235</v>
      </c>
      <c r="EG25" s="88" t="s">
        <v>235</v>
      </c>
      <c r="EH25" s="88" t="s">
        <v>235</v>
      </c>
      <c r="EI25" s="88" t="s">
        <v>235</v>
      </c>
      <c r="EJ25" s="88" t="s">
        <v>235</v>
      </c>
      <c r="EK25" s="88" t="s">
        <v>235</v>
      </c>
      <c r="EL25" s="88" t="s">
        <v>235</v>
      </c>
      <c r="EM25" s="88" t="s">
        <v>235</v>
      </c>
      <c r="EN25" s="88" t="s">
        <v>235</v>
      </c>
      <c r="EO25" s="88" t="s">
        <v>235</v>
      </c>
      <c r="EP25" s="88" t="s">
        <v>235</v>
      </c>
      <c r="EQ25" s="88" t="s">
        <v>235</v>
      </c>
      <c r="ER25" s="88" t="s">
        <v>235</v>
      </c>
      <c r="ES25" s="88" t="s">
        <v>235</v>
      </c>
      <c r="ET25" s="88" t="s">
        <v>235</v>
      </c>
      <c r="EU25" s="88" t="s">
        <v>235</v>
      </c>
      <c r="EV25" s="88" t="s">
        <v>235</v>
      </c>
      <c r="EW25" s="88" t="s">
        <v>235</v>
      </c>
      <c r="EX25" s="88" t="s">
        <v>235</v>
      </c>
      <c r="EY25" s="88" t="s">
        <v>235</v>
      </c>
      <c r="EZ25" s="88" t="s">
        <v>235</v>
      </c>
      <c r="FA25" s="88" t="s">
        <v>235</v>
      </c>
      <c r="FB25" s="88" t="s">
        <v>235</v>
      </c>
      <c r="FC25" s="88" t="s">
        <v>235</v>
      </c>
      <c r="FD25" s="88" t="s">
        <v>235</v>
      </c>
      <c r="FE25" s="88" t="s">
        <v>235</v>
      </c>
      <c r="FF25" s="88" t="s">
        <v>235</v>
      </c>
      <c r="FG25" s="88" t="s">
        <v>235</v>
      </c>
      <c r="FH25" s="88" t="s">
        <v>235</v>
      </c>
    </row>
    <row r="26" spans="1:164" ht="18" customHeight="1" x14ac:dyDescent="0.3">
      <c r="A26" s="288">
        <v>1</v>
      </c>
      <c r="B26" s="288" t="s">
        <v>216</v>
      </c>
      <c r="C26" s="562" t="s">
        <v>238</v>
      </c>
      <c r="D26" s="260" t="s">
        <v>620</v>
      </c>
      <c r="E26" s="545" t="s">
        <v>730</v>
      </c>
      <c r="F26" s="565" t="s">
        <v>219</v>
      </c>
      <c r="G26" s="494" t="s">
        <v>220</v>
      </c>
      <c r="H26" s="499" t="s">
        <v>221</v>
      </c>
      <c r="I26" s="494" t="s">
        <v>222</v>
      </c>
      <c r="J26" s="499" t="s">
        <v>223</v>
      </c>
      <c r="K26" s="566" t="s">
        <v>224</v>
      </c>
      <c r="L26" s="495" t="s">
        <v>225</v>
      </c>
      <c r="M26" s="514" t="s">
        <v>226</v>
      </c>
      <c r="N26" s="514" t="s">
        <v>227</v>
      </c>
      <c r="O26" s="552" t="s">
        <v>228</v>
      </c>
      <c r="P26" s="285" t="s">
        <v>229</v>
      </c>
      <c r="Q26" s="538">
        <v>2</v>
      </c>
      <c r="R26" s="70" t="s">
        <v>230</v>
      </c>
      <c r="S26" s="70" t="s">
        <v>240</v>
      </c>
      <c r="T26" s="70" t="s">
        <v>240</v>
      </c>
      <c r="U26" s="70" t="s">
        <v>240</v>
      </c>
      <c r="V26" s="196">
        <v>10</v>
      </c>
      <c r="W26" s="514">
        <v>23</v>
      </c>
      <c r="X26" s="202" t="s">
        <v>231</v>
      </c>
      <c r="Y26" s="527">
        <v>67</v>
      </c>
      <c r="Z26" s="202" t="s">
        <v>231</v>
      </c>
      <c r="AA26" s="499" t="s">
        <v>231</v>
      </c>
      <c r="AB26" s="202" t="s">
        <v>231</v>
      </c>
      <c r="AC26" s="285" t="s">
        <v>231</v>
      </c>
      <c r="AD26" s="202" t="s">
        <v>231</v>
      </c>
      <c r="AE26" s="119" t="s">
        <v>231</v>
      </c>
      <c r="AF26" s="514" t="s">
        <v>232</v>
      </c>
      <c r="AG26" s="514" t="s">
        <v>232</v>
      </c>
      <c r="AH26" s="514" t="s">
        <v>232</v>
      </c>
      <c r="AI26" s="149" t="s">
        <v>231</v>
      </c>
      <c r="AJ26" s="499" t="s">
        <v>231</v>
      </c>
      <c r="AK26" s="202" t="s">
        <v>231</v>
      </c>
      <c r="AL26" s="202" t="s">
        <v>231</v>
      </c>
      <c r="AM26" s="202" t="s">
        <v>231</v>
      </c>
      <c r="AN26" s="202" t="s">
        <v>231</v>
      </c>
      <c r="AO26" s="202" t="s">
        <v>231</v>
      </c>
      <c r="AP26" s="202" t="s">
        <v>231</v>
      </c>
      <c r="AQ26" s="202" t="s">
        <v>231</v>
      </c>
      <c r="AR26" s="202" t="s">
        <v>231</v>
      </c>
      <c r="AS26" s="202" t="s">
        <v>231</v>
      </c>
      <c r="AT26" s="507" t="s">
        <v>233</v>
      </c>
      <c r="AU26" s="196">
        <v>10</v>
      </c>
      <c r="AV26" s="514">
        <v>23</v>
      </c>
      <c r="AW26" s="202" t="s">
        <v>231</v>
      </c>
      <c r="AX26" s="202" t="s">
        <v>231</v>
      </c>
      <c r="AY26" s="202" t="s">
        <v>231</v>
      </c>
      <c r="AZ26" s="82">
        <v>0.18</v>
      </c>
      <c r="BA26" s="194">
        <v>0.02</v>
      </c>
      <c r="BB26" s="194">
        <v>1.49</v>
      </c>
      <c r="BC26" s="194" t="s">
        <v>231</v>
      </c>
      <c r="BD26" s="77" t="s">
        <v>231</v>
      </c>
      <c r="BE26" s="77" t="s">
        <v>231</v>
      </c>
      <c r="BF26" s="77" t="s">
        <v>231</v>
      </c>
      <c r="BG26" s="77" t="s">
        <v>231</v>
      </c>
      <c r="BH26" s="194" t="s">
        <v>231</v>
      </c>
      <c r="BI26" s="194" t="s">
        <v>231</v>
      </c>
      <c r="BJ26" s="194" t="s">
        <v>231</v>
      </c>
      <c r="BK26" s="194" t="s">
        <v>231</v>
      </c>
      <c r="BL26" s="194" t="s">
        <v>231</v>
      </c>
      <c r="BM26" s="194" t="s">
        <v>231</v>
      </c>
      <c r="BN26" s="194" t="s">
        <v>231</v>
      </c>
      <c r="BO26" s="194" t="s">
        <v>231</v>
      </c>
      <c r="BP26" s="194" t="s">
        <v>231</v>
      </c>
      <c r="BQ26" s="194" t="s">
        <v>231</v>
      </c>
      <c r="BR26" s="194" t="s">
        <v>231</v>
      </c>
      <c r="BS26" s="194" t="s">
        <v>231</v>
      </c>
      <c r="BT26" s="194" t="s">
        <v>231</v>
      </c>
      <c r="BU26" s="194" t="s">
        <v>231</v>
      </c>
      <c r="BV26" s="194" t="s">
        <v>231</v>
      </c>
      <c r="BW26" s="517" t="s">
        <v>235</v>
      </c>
      <c r="BX26" s="517" t="s">
        <v>235</v>
      </c>
      <c r="BY26" s="285" t="s">
        <v>235</v>
      </c>
      <c r="BZ26" s="285" t="s">
        <v>235</v>
      </c>
      <c r="CA26" s="285" t="s">
        <v>235</v>
      </c>
      <c r="CB26" s="285" t="s">
        <v>235</v>
      </c>
      <c r="CC26" s="285" t="s">
        <v>235</v>
      </c>
      <c r="CD26" s="285" t="s">
        <v>235</v>
      </c>
      <c r="CE26" s="285" t="s">
        <v>235</v>
      </c>
      <c r="CF26" s="285" t="s">
        <v>235</v>
      </c>
      <c r="CG26" s="285" t="s">
        <v>235</v>
      </c>
      <c r="CH26" s="285" t="s">
        <v>235</v>
      </c>
      <c r="CI26" s="285" t="s">
        <v>235</v>
      </c>
      <c r="CJ26" s="285" t="s">
        <v>235</v>
      </c>
      <c r="CK26" s="285" t="s">
        <v>235</v>
      </c>
      <c r="CL26" s="285" t="s">
        <v>235</v>
      </c>
      <c r="CM26" s="285" t="s">
        <v>235</v>
      </c>
      <c r="CN26" s="285" t="s">
        <v>235</v>
      </c>
      <c r="CO26" s="285" t="s">
        <v>235</v>
      </c>
      <c r="CP26" s="285" t="s">
        <v>235</v>
      </c>
      <c r="CQ26" s="285" t="s">
        <v>235</v>
      </c>
      <c r="CR26" s="285" t="s">
        <v>235</v>
      </c>
      <c r="CS26" s="285" t="s">
        <v>235</v>
      </c>
      <c r="CT26" s="285" t="s">
        <v>235</v>
      </c>
      <c r="CU26" s="285" t="s">
        <v>235</v>
      </c>
      <c r="CV26" s="285" t="s">
        <v>235</v>
      </c>
      <c r="CW26" s="285" t="s">
        <v>235</v>
      </c>
      <c r="CX26" s="285" t="s">
        <v>235</v>
      </c>
      <c r="CY26" s="285" t="s">
        <v>235</v>
      </c>
      <c r="CZ26" s="285" t="s">
        <v>235</v>
      </c>
      <c r="DA26" s="285" t="s">
        <v>235</v>
      </c>
      <c r="DB26" s="285" t="s">
        <v>235</v>
      </c>
      <c r="DC26" s="285" t="s">
        <v>235</v>
      </c>
      <c r="DD26" s="285" t="s">
        <v>235</v>
      </c>
      <c r="DE26" s="285" t="s">
        <v>235</v>
      </c>
      <c r="DF26" s="285" t="s">
        <v>235</v>
      </c>
      <c r="DG26" s="285" t="s">
        <v>235</v>
      </c>
      <c r="DH26" s="285" t="s">
        <v>235</v>
      </c>
      <c r="DI26" s="285" t="s">
        <v>235</v>
      </c>
      <c r="DJ26" s="285" t="s">
        <v>235</v>
      </c>
      <c r="DK26" s="285" t="s">
        <v>235</v>
      </c>
      <c r="DL26" s="285" t="s">
        <v>235</v>
      </c>
      <c r="DM26" s="285" t="s">
        <v>235</v>
      </c>
      <c r="DN26" s="285" t="s">
        <v>235</v>
      </c>
      <c r="DO26" s="285" t="s">
        <v>235</v>
      </c>
      <c r="DP26" s="285" t="s">
        <v>235</v>
      </c>
      <c r="DQ26" s="285" t="s">
        <v>235</v>
      </c>
      <c r="DR26" s="88" t="s">
        <v>235</v>
      </c>
      <c r="DS26" s="88" t="s">
        <v>235</v>
      </c>
      <c r="DT26" s="88" t="s">
        <v>235</v>
      </c>
      <c r="DU26" s="88" t="s">
        <v>235</v>
      </c>
      <c r="DV26" s="88" t="s">
        <v>235</v>
      </c>
      <c r="DW26" s="285" t="s">
        <v>235</v>
      </c>
      <c r="DX26" s="88" t="s">
        <v>235</v>
      </c>
      <c r="DY26" s="285" t="s">
        <v>235</v>
      </c>
      <c r="DZ26" s="88" t="s">
        <v>235</v>
      </c>
      <c r="EA26" s="88" t="s">
        <v>235</v>
      </c>
      <c r="EB26" s="88" t="s">
        <v>235</v>
      </c>
      <c r="EC26" s="88" t="s">
        <v>235</v>
      </c>
      <c r="ED26" s="88" t="s">
        <v>235</v>
      </c>
      <c r="EE26" s="88" t="s">
        <v>235</v>
      </c>
      <c r="EF26" s="88" t="s">
        <v>235</v>
      </c>
      <c r="EG26" s="88" t="s">
        <v>235</v>
      </c>
      <c r="EH26" s="88" t="s">
        <v>235</v>
      </c>
      <c r="EI26" s="88" t="s">
        <v>235</v>
      </c>
      <c r="EJ26" s="88" t="s">
        <v>235</v>
      </c>
      <c r="EK26" s="88" t="s">
        <v>235</v>
      </c>
      <c r="EL26" s="88" t="s">
        <v>235</v>
      </c>
      <c r="EM26" s="88" t="s">
        <v>235</v>
      </c>
      <c r="EN26" s="88" t="s">
        <v>235</v>
      </c>
      <c r="EO26" s="88" t="s">
        <v>235</v>
      </c>
      <c r="EP26" s="88" t="s">
        <v>235</v>
      </c>
      <c r="EQ26" s="88" t="s">
        <v>235</v>
      </c>
      <c r="ER26" s="88" t="s">
        <v>235</v>
      </c>
      <c r="ES26" s="88" t="s">
        <v>235</v>
      </c>
      <c r="ET26" s="88" t="s">
        <v>235</v>
      </c>
      <c r="EU26" s="88" t="s">
        <v>235</v>
      </c>
      <c r="EV26" s="88" t="s">
        <v>235</v>
      </c>
      <c r="EW26" s="88" t="s">
        <v>235</v>
      </c>
      <c r="EX26" s="88" t="s">
        <v>235</v>
      </c>
      <c r="EY26" s="88" t="s">
        <v>235</v>
      </c>
      <c r="EZ26" s="88" t="s">
        <v>235</v>
      </c>
      <c r="FA26" s="88" t="s">
        <v>235</v>
      </c>
      <c r="FB26" s="88" t="s">
        <v>235</v>
      </c>
      <c r="FC26" s="88" t="s">
        <v>235</v>
      </c>
      <c r="FD26" s="88" t="s">
        <v>235</v>
      </c>
      <c r="FE26" s="88" t="s">
        <v>235</v>
      </c>
      <c r="FF26" s="88" t="s">
        <v>235</v>
      </c>
      <c r="FG26" s="88" t="s">
        <v>235</v>
      </c>
      <c r="FH26" s="88" t="s">
        <v>235</v>
      </c>
    </row>
    <row r="27" spans="1:164" ht="18" customHeight="1" x14ac:dyDescent="0.3">
      <c r="A27" s="289"/>
      <c r="B27" s="289"/>
      <c r="C27" s="563"/>
      <c r="D27" s="274"/>
      <c r="E27" s="505"/>
      <c r="F27" s="565"/>
      <c r="G27" s="547"/>
      <c r="H27" s="511"/>
      <c r="I27" s="494"/>
      <c r="J27" s="511"/>
      <c r="K27" s="548"/>
      <c r="L27" s="496"/>
      <c r="M27" s="515"/>
      <c r="N27" s="551"/>
      <c r="O27" s="553"/>
      <c r="P27" s="512"/>
      <c r="Q27" s="539"/>
      <c r="R27" s="70" t="s">
        <v>236</v>
      </c>
      <c r="S27" s="70" t="s">
        <v>240</v>
      </c>
      <c r="T27" s="70" t="s">
        <v>240</v>
      </c>
      <c r="U27" s="70" t="s">
        <v>240</v>
      </c>
      <c r="V27" s="196">
        <v>13</v>
      </c>
      <c r="W27" s="515"/>
      <c r="X27" s="202" t="s">
        <v>231</v>
      </c>
      <c r="Y27" s="527"/>
      <c r="Z27" s="202" t="s">
        <v>231</v>
      </c>
      <c r="AA27" s="511"/>
      <c r="AB27" s="202" t="s">
        <v>231</v>
      </c>
      <c r="AC27" s="512"/>
      <c r="AD27" s="202" t="s">
        <v>231</v>
      </c>
      <c r="AE27" s="119" t="s">
        <v>231</v>
      </c>
      <c r="AF27" s="515"/>
      <c r="AG27" s="515"/>
      <c r="AH27" s="515"/>
      <c r="AI27" s="149" t="s">
        <v>231</v>
      </c>
      <c r="AJ27" s="499"/>
      <c r="AK27" s="202" t="s">
        <v>231</v>
      </c>
      <c r="AL27" s="202" t="s">
        <v>231</v>
      </c>
      <c r="AM27" s="202" t="s">
        <v>231</v>
      </c>
      <c r="AN27" s="202" t="s">
        <v>231</v>
      </c>
      <c r="AO27" s="202" t="s">
        <v>231</v>
      </c>
      <c r="AP27" s="202" t="s">
        <v>231</v>
      </c>
      <c r="AQ27" s="202" t="s">
        <v>231</v>
      </c>
      <c r="AR27" s="202" t="s">
        <v>231</v>
      </c>
      <c r="AS27" s="202" t="s">
        <v>231</v>
      </c>
      <c r="AT27" s="508"/>
      <c r="AU27" s="196">
        <v>13</v>
      </c>
      <c r="AV27" s="515"/>
      <c r="AW27" s="202" t="s">
        <v>231</v>
      </c>
      <c r="AX27" s="202" t="s">
        <v>231</v>
      </c>
      <c r="AY27" s="202" t="s">
        <v>231</v>
      </c>
      <c r="AZ27" s="82" t="s">
        <v>231</v>
      </c>
      <c r="BA27" s="194" t="s">
        <v>231</v>
      </c>
      <c r="BB27" s="194" t="s">
        <v>231</v>
      </c>
      <c r="BC27" s="194" t="s">
        <v>231</v>
      </c>
      <c r="BD27" s="83" t="s">
        <v>231</v>
      </c>
      <c r="BE27" s="83" t="s">
        <v>231</v>
      </c>
      <c r="BF27" s="83" t="s">
        <v>231</v>
      </c>
      <c r="BG27" s="83" t="s">
        <v>231</v>
      </c>
      <c r="BH27" s="194" t="s">
        <v>231</v>
      </c>
      <c r="BI27" s="194" t="s">
        <v>231</v>
      </c>
      <c r="BJ27" s="194" t="s">
        <v>231</v>
      </c>
      <c r="BK27" s="194" t="s">
        <v>231</v>
      </c>
      <c r="BL27" s="194" t="s">
        <v>231</v>
      </c>
      <c r="BM27" s="194" t="s">
        <v>231</v>
      </c>
      <c r="BN27" s="194" t="s">
        <v>231</v>
      </c>
      <c r="BO27" s="194" t="s">
        <v>231</v>
      </c>
      <c r="BP27" s="194" t="s">
        <v>231</v>
      </c>
      <c r="BQ27" s="194" t="s">
        <v>231</v>
      </c>
      <c r="BR27" s="194" t="s">
        <v>231</v>
      </c>
      <c r="BS27" s="194" t="s">
        <v>231</v>
      </c>
      <c r="BT27" s="194" t="s">
        <v>231</v>
      </c>
      <c r="BU27" s="194" t="s">
        <v>231</v>
      </c>
      <c r="BV27" s="194" t="s">
        <v>231</v>
      </c>
      <c r="BW27" s="518"/>
      <c r="BX27" s="518"/>
      <c r="BY27" s="512"/>
      <c r="BZ27" s="512"/>
      <c r="CA27" s="512"/>
      <c r="CB27" s="512"/>
      <c r="CC27" s="512"/>
      <c r="CD27" s="512"/>
      <c r="CE27" s="512"/>
      <c r="CF27" s="512"/>
      <c r="CG27" s="512"/>
      <c r="CH27" s="512"/>
      <c r="CI27" s="512"/>
      <c r="CJ27" s="512"/>
      <c r="CK27" s="512"/>
      <c r="CL27" s="512"/>
      <c r="CM27" s="373"/>
      <c r="CN27" s="373"/>
      <c r="CO27" s="373"/>
      <c r="CP27" s="373"/>
      <c r="CQ27" s="373"/>
      <c r="CR27" s="373"/>
      <c r="CS27" s="373"/>
      <c r="CT27" s="373"/>
      <c r="CU27" s="373"/>
      <c r="CV27" s="373"/>
      <c r="CW27" s="373"/>
      <c r="CX27" s="373"/>
      <c r="CY27" s="373"/>
      <c r="CZ27" s="512"/>
      <c r="DA27" s="512"/>
      <c r="DB27" s="512"/>
      <c r="DC27" s="512"/>
      <c r="DD27" s="512"/>
      <c r="DE27" s="512"/>
      <c r="DF27" s="512"/>
      <c r="DG27" s="512"/>
      <c r="DH27" s="512"/>
      <c r="DI27" s="512"/>
      <c r="DJ27" s="512"/>
      <c r="DK27" s="286"/>
      <c r="DL27" s="286"/>
      <c r="DM27" s="286"/>
      <c r="DN27" s="286"/>
      <c r="DO27" s="286"/>
      <c r="DP27" s="286"/>
      <c r="DQ27" s="286"/>
      <c r="DR27" s="88" t="s">
        <v>235</v>
      </c>
      <c r="DS27" s="88" t="s">
        <v>235</v>
      </c>
      <c r="DT27" s="88" t="s">
        <v>235</v>
      </c>
      <c r="DU27" s="88" t="s">
        <v>235</v>
      </c>
      <c r="DV27" s="88" t="s">
        <v>235</v>
      </c>
      <c r="DW27" s="286"/>
      <c r="DX27" s="88" t="s">
        <v>235</v>
      </c>
      <c r="DY27" s="286"/>
      <c r="DZ27" s="88" t="s">
        <v>235</v>
      </c>
      <c r="EA27" s="88" t="s">
        <v>235</v>
      </c>
      <c r="EB27" s="88" t="s">
        <v>235</v>
      </c>
      <c r="EC27" s="88" t="s">
        <v>235</v>
      </c>
      <c r="ED27" s="88" t="s">
        <v>235</v>
      </c>
      <c r="EE27" s="88" t="s">
        <v>235</v>
      </c>
      <c r="EF27" s="88" t="s">
        <v>235</v>
      </c>
      <c r="EG27" s="88" t="s">
        <v>235</v>
      </c>
      <c r="EH27" s="88" t="s">
        <v>235</v>
      </c>
      <c r="EI27" s="88" t="s">
        <v>235</v>
      </c>
      <c r="EJ27" s="88" t="s">
        <v>235</v>
      </c>
      <c r="EK27" s="88" t="s">
        <v>235</v>
      </c>
      <c r="EL27" s="88" t="s">
        <v>235</v>
      </c>
      <c r="EM27" s="88" t="s">
        <v>235</v>
      </c>
      <c r="EN27" s="88" t="s">
        <v>235</v>
      </c>
      <c r="EO27" s="88" t="s">
        <v>235</v>
      </c>
      <c r="EP27" s="88" t="s">
        <v>235</v>
      </c>
      <c r="EQ27" s="88" t="s">
        <v>235</v>
      </c>
      <c r="ER27" s="88" t="s">
        <v>235</v>
      </c>
      <c r="ES27" s="88" t="s">
        <v>235</v>
      </c>
      <c r="ET27" s="88" t="s">
        <v>235</v>
      </c>
      <c r="EU27" s="88" t="s">
        <v>235</v>
      </c>
      <c r="EV27" s="88" t="s">
        <v>235</v>
      </c>
      <c r="EW27" s="88" t="s">
        <v>235</v>
      </c>
      <c r="EX27" s="88" t="s">
        <v>235</v>
      </c>
      <c r="EY27" s="88" t="s">
        <v>235</v>
      </c>
      <c r="EZ27" s="88" t="s">
        <v>235</v>
      </c>
      <c r="FA27" s="88" t="s">
        <v>235</v>
      </c>
      <c r="FB27" s="88" t="s">
        <v>235</v>
      </c>
      <c r="FC27" s="88" t="s">
        <v>235</v>
      </c>
      <c r="FD27" s="88" t="s">
        <v>235</v>
      </c>
      <c r="FE27" s="88" t="s">
        <v>235</v>
      </c>
      <c r="FF27" s="88" t="s">
        <v>235</v>
      </c>
      <c r="FG27" s="88" t="s">
        <v>235</v>
      </c>
      <c r="FH27" s="88" t="s">
        <v>235</v>
      </c>
    </row>
    <row r="28" spans="1:164" ht="18" customHeight="1" x14ac:dyDescent="0.3">
      <c r="A28" s="289"/>
      <c r="B28" s="289"/>
      <c r="C28" s="563"/>
      <c r="D28" s="274"/>
      <c r="E28" s="505"/>
      <c r="F28" s="565"/>
      <c r="G28" s="547"/>
      <c r="H28" s="511"/>
      <c r="I28" s="494"/>
      <c r="J28" s="511"/>
      <c r="K28" s="548"/>
      <c r="L28" s="496"/>
      <c r="M28" s="515"/>
      <c r="N28" s="551"/>
      <c r="O28" s="553"/>
      <c r="P28" s="512"/>
      <c r="Q28" s="539"/>
      <c r="R28" s="70" t="s">
        <v>235</v>
      </c>
      <c r="S28" s="70" t="s">
        <v>235</v>
      </c>
      <c r="T28" s="70" t="s">
        <v>235</v>
      </c>
      <c r="U28" s="70" t="s">
        <v>235</v>
      </c>
      <c r="V28" s="196" t="s">
        <v>235</v>
      </c>
      <c r="W28" s="515"/>
      <c r="X28" s="196" t="s">
        <v>235</v>
      </c>
      <c r="Y28" s="527"/>
      <c r="Z28" s="196" t="s">
        <v>235</v>
      </c>
      <c r="AA28" s="511"/>
      <c r="AB28" s="196" t="s">
        <v>235</v>
      </c>
      <c r="AC28" s="512"/>
      <c r="AD28" s="196" t="s">
        <v>235</v>
      </c>
      <c r="AE28" s="214" t="s">
        <v>235</v>
      </c>
      <c r="AF28" s="515"/>
      <c r="AG28" s="515"/>
      <c r="AH28" s="515"/>
      <c r="AI28" s="217" t="s">
        <v>235</v>
      </c>
      <c r="AJ28" s="499"/>
      <c r="AK28" s="196" t="s">
        <v>235</v>
      </c>
      <c r="AL28" s="196" t="s">
        <v>235</v>
      </c>
      <c r="AM28" s="196" t="s">
        <v>235</v>
      </c>
      <c r="AN28" s="196" t="s">
        <v>235</v>
      </c>
      <c r="AO28" s="196" t="s">
        <v>235</v>
      </c>
      <c r="AP28" s="196" t="s">
        <v>235</v>
      </c>
      <c r="AQ28" s="196" t="s">
        <v>235</v>
      </c>
      <c r="AR28" s="196" t="s">
        <v>235</v>
      </c>
      <c r="AS28" s="196" t="s">
        <v>235</v>
      </c>
      <c r="AT28" s="508"/>
      <c r="AU28" s="196" t="s">
        <v>235</v>
      </c>
      <c r="AV28" s="515"/>
      <c r="AW28" s="196" t="s">
        <v>235</v>
      </c>
      <c r="AX28" s="196" t="s">
        <v>235</v>
      </c>
      <c r="AY28" s="196" t="s">
        <v>235</v>
      </c>
      <c r="AZ28" s="196" t="s">
        <v>235</v>
      </c>
      <c r="BA28" s="196" t="s">
        <v>235</v>
      </c>
      <c r="BB28" s="196" t="s">
        <v>235</v>
      </c>
      <c r="BC28" s="196" t="s">
        <v>235</v>
      </c>
      <c r="BD28" s="196" t="s">
        <v>235</v>
      </c>
      <c r="BE28" s="196" t="s">
        <v>235</v>
      </c>
      <c r="BF28" s="196" t="s">
        <v>235</v>
      </c>
      <c r="BG28" s="196" t="s">
        <v>235</v>
      </c>
      <c r="BH28" s="196" t="s">
        <v>235</v>
      </c>
      <c r="BI28" s="196" t="s">
        <v>235</v>
      </c>
      <c r="BJ28" s="196" t="s">
        <v>235</v>
      </c>
      <c r="BK28" s="196" t="s">
        <v>235</v>
      </c>
      <c r="BL28" s="196" t="s">
        <v>235</v>
      </c>
      <c r="BM28" s="196" t="s">
        <v>235</v>
      </c>
      <c r="BN28" s="196" t="s">
        <v>235</v>
      </c>
      <c r="BO28" s="196" t="s">
        <v>235</v>
      </c>
      <c r="BP28" s="196" t="s">
        <v>235</v>
      </c>
      <c r="BQ28" s="196" t="s">
        <v>235</v>
      </c>
      <c r="BR28" s="196" t="s">
        <v>235</v>
      </c>
      <c r="BS28" s="196" t="s">
        <v>235</v>
      </c>
      <c r="BT28" s="196" t="s">
        <v>235</v>
      </c>
      <c r="BU28" s="196" t="s">
        <v>235</v>
      </c>
      <c r="BV28" s="196" t="s">
        <v>235</v>
      </c>
      <c r="BW28" s="518"/>
      <c r="BX28" s="518"/>
      <c r="BY28" s="512"/>
      <c r="BZ28" s="512"/>
      <c r="CA28" s="512"/>
      <c r="CB28" s="512"/>
      <c r="CC28" s="512"/>
      <c r="CD28" s="512"/>
      <c r="CE28" s="512"/>
      <c r="CF28" s="512"/>
      <c r="CG28" s="512"/>
      <c r="CH28" s="512"/>
      <c r="CI28" s="512"/>
      <c r="CJ28" s="512"/>
      <c r="CK28" s="512"/>
      <c r="CL28" s="512"/>
      <c r="CM28" s="373"/>
      <c r="CN28" s="373"/>
      <c r="CO28" s="373"/>
      <c r="CP28" s="373"/>
      <c r="CQ28" s="373"/>
      <c r="CR28" s="373"/>
      <c r="CS28" s="373"/>
      <c r="CT28" s="373"/>
      <c r="CU28" s="373"/>
      <c r="CV28" s="373"/>
      <c r="CW28" s="373"/>
      <c r="CX28" s="373"/>
      <c r="CY28" s="373"/>
      <c r="CZ28" s="512"/>
      <c r="DA28" s="512"/>
      <c r="DB28" s="512"/>
      <c r="DC28" s="512"/>
      <c r="DD28" s="512"/>
      <c r="DE28" s="512"/>
      <c r="DF28" s="512"/>
      <c r="DG28" s="512"/>
      <c r="DH28" s="512"/>
      <c r="DI28" s="512"/>
      <c r="DJ28" s="512"/>
      <c r="DK28" s="286"/>
      <c r="DL28" s="286"/>
      <c r="DM28" s="286"/>
      <c r="DN28" s="286"/>
      <c r="DO28" s="286"/>
      <c r="DP28" s="286"/>
      <c r="DQ28" s="286"/>
      <c r="DR28" s="88" t="s">
        <v>235</v>
      </c>
      <c r="DS28" s="88" t="s">
        <v>235</v>
      </c>
      <c r="DT28" s="88" t="s">
        <v>235</v>
      </c>
      <c r="DU28" s="88" t="s">
        <v>235</v>
      </c>
      <c r="DV28" s="88" t="s">
        <v>235</v>
      </c>
      <c r="DW28" s="286"/>
      <c r="DX28" s="88" t="s">
        <v>235</v>
      </c>
      <c r="DY28" s="286"/>
      <c r="DZ28" s="88" t="s">
        <v>235</v>
      </c>
      <c r="EA28" s="88" t="s">
        <v>235</v>
      </c>
      <c r="EB28" s="88" t="s">
        <v>235</v>
      </c>
      <c r="EC28" s="88" t="s">
        <v>235</v>
      </c>
      <c r="ED28" s="88" t="s">
        <v>235</v>
      </c>
      <c r="EE28" s="88" t="s">
        <v>235</v>
      </c>
      <c r="EF28" s="88" t="s">
        <v>235</v>
      </c>
      <c r="EG28" s="88" t="s">
        <v>235</v>
      </c>
      <c r="EH28" s="88" t="s">
        <v>235</v>
      </c>
      <c r="EI28" s="88" t="s">
        <v>235</v>
      </c>
      <c r="EJ28" s="88" t="s">
        <v>235</v>
      </c>
      <c r="EK28" s="88" t="s">
        <v>235</v>
      </c>
      <c r="EL28" s="88" t="s">
        <v>235</v>
      </c>
      <c r="EM28" s="88" t="s">
        <v>235</v>
      </c>
      <c r="EN28" s="88" t="s">
        <v>235</v>
      </c>
      <c r="EO28" s="88" t="s">
        <v>235</v>
      </c>
      <c r="EP28" s="88" t="s">
        <v>235</v>
      </c>
      <c r="EQ28" s="88" t="s">
        <v>235</v>
      </c>
      <c r="ER28" s="88" t="s">
        <v>235</v>
      </c>
      <c r="ES28" s="88" t="s">
        <v>235</v>
      </c>
      <c r="ET28" s="88" t="s">
        <v>235</v>
      </c>
      <c r="EU28" s="88" t="s">
        <v>235</v>
      </c>
      <c r="EV28" s="88" t="s">
        <v>235</v>
      </c>
      <c r="EW28" s="88" t="s">
        <v>235</v>
      </c>
      <c r="EX28" s="88" t="s">
        <v>235</v>
      </c>
      <c r="EY28" s="88" t="s">
        <v>235</v>
      </c>
      <c r="EZ28" s="88" t="s">
        <v>235</v>
      </c>
      <c r="FA28" s="88" t="s">
        <v>235</v>
      </c>
      <c r="FB28" s="88" t="s">
        <v>235</v>
      </c>
      <c r="FC28" s="88" t="s">
        <v>235</v>
      </c>
      <c r="FD28" s="88" t="s">
        <v>235</v>
      </c>
      <c r="FE28" s="88" t="s">
        <v>235</v>
      </c>
      <c r="FF28" s="88" t="s">
        <v>235</v>
      </c>
      <c r="FG28" s="88" t="s">
        <v>235</v>
      </c>
      <c r="FH28" s="88" t="s">
        <v>235</v>
      </c>
    </row>
    <row r="29" spans="1:164" ht="18" customHeight="1" x14ac:dyDescent="0.3">
      <c r="A29" s="290"/>
      <c r="B29" s="290"/>
      <c r="C29" s="564"/>
      <c r="D29" s="275"/>
      <c r="E29" s="546"/>
      <c r="F29" s="565"/>
      <c r="G29" s="547"/>
      <c r="H29" s="511"/>
      <c r="I29" s="494"/>
      <c r="J29" s="511"/>
      <c r="K29" s="548"/>
      <c r="L29" s="497"/>
      <c r="M29" s="515"/>
      <c r="N29" s="551"/>
      <c r="O29" s="554"/>
      <c r="P29" s="513"/>
      <c r="Q29" s="540"/>
      <c r="R29" s="70" t="s">
        <v>235</v>
      </c>
      <c r="S29" s="70" t="s">
        <v>235</v>
      </c>
      <c r="T29" s="70" t="s">
        <v>235</v>
      </c>
      <c r="U29" s="70" t="s">
        <v>235</v>
      </c>
      <c r="V29" s="196" t="s">
        <v>235</v>
      </c>
      <c r="W29" s="515"/>
      <c r="X29" s="196" t="s">
        <v>235</v>
      </c>
      <c r="Y29" s="527"/>
      <c r="Z29" s="196" t="s">
        <v>235</v>
      </c>
      <c r="AA29" s="511"/>
      <c r="AB29" s="196" t="s">
        <v>235</v>
      </c>
      <c r="AC29" s="513"/>
      <c r="AD29" s="196" t="s">
        <v>235</v>
      </c>
      <c r="AE29" s="214" t="s">
        <v>235</v>
      </c>
      <c r="AF29" s="515"/>
      <c r="AG29" s="515"/>
      <c r="AH29" s="515"/>
      <c r="AI29" s="217" t="s">
        <v>235</v>
      </c>
      <c r="AJ29" s="499"/>
      <c r="AK29" s="196" t="s">
        <v>235</v>
      </c>
      <c r="AL29" s="196" t="s">
        <v>235</v>
      </c>
      <c r="AM29" s="196" t="s">
        <v>235</v>
      </c>
      <c r="AN29" s="196" t="s">
        <v>235</v>
      </c>
      <c r="AO29" s="196" t="s">
        <v>235</v>
      </c>
      <c r="AP29" s="196" t="s">
        <v>235</v>
      </c>
      <c r="AQ29" s="196" t="s">
        <v>235</v>
      </c>
      <c r="AR29" s="196" t="s">
        <v>235</v>
      </c>
      <c r="AS29" s="196" t="s">
        <v>235</v>
      </c>
      <c r="AT29" s="509"/>
      <c r="AU29" s="196" t="s">
        <v>235</v>
      </c>
      <c r="AV29" s="515"/>
      <c r="AW29" s="196" t="s">
        <v>235</v>
      </c>
      <c r="AX29" s="196" t="s">
        <v>235</v>
      </c>
      <c r="AY29" s="196" t="s">
        <v>235</v>
      </c>
      <c r="AZ29" s="196" t="s">
        <v>235</v>
      </c>
      <c r="BA29" s="196" t="s">
        <v>235</v>
      </c>
      <c r="BB29" s="196" t="s">
        <v>235</v>
      </c>
      <c r="BC29" s="196" t="s">
        <v>235</v>
      </c>
      <c r="BD29" s="196" t="s">
        <v>235</v>
      </c>
      <c r="BE29" s="196" t="s">
        <v>235</v>
      </c>
      <c r="BF29" s="196" t="s">
        <v>235</v>
      </c>
      <c r="BG29" s="196" t="s">
        <v>235</v>
      </c>
      <c r="BH29" s="196" t="s">
        <v>235</v>
      </c>
      <c r="BI29" s="196" t="s">
        <v>235</v>
      </c>
      <c r="BJ29" s="196" t="s">
        <v>235</v>
      </c>
      <c r="BK29" s="196" t="s">
        <v>235</v>
      </c>
      <c r="BL29" s="196" t="s">
        <v>235</v>
      </c>
      <c r="BM29" s="196" t="s">
        <v>235</v>
      </c>
      <c r="BN29" s="196" t="s">
        <v>235</v>
      </c>
      <c r="BO29" s="196" t="s">
        <v>235</v>
      </c>
      <c r="BP29" s="196" t="s">
        <v>235</v>
      </c>
      <c r="BQ29" s="196" t="s">
        <v>235</v>
      </c>
      <c r="BR29" s="196" t="s">
        <v>235</v>
      </c>
      <c r="BS29" s="196" t="s">
        <v>235</v>
      </c>
      <c r="BT29" s="196" t="s">
        <v>235</v>
      </c>
      <c r="BU29" s="196" t="s">
        <v>235</v>
      </c>
      <c r="BV29" s="196" t="s">
        <v>235</v>
      </c>
      <c r="BW29" s="519"/>
      <c r="BX29" s="519"/>
      <c r="BY29" s="513"/>
      <c r="BZ29" s="513"/>
      <c r="CA29" s="513"/>
      <c r="CB29" s="513"/>
      <c r="CC29" s="513"/>
      <c r="CD29" s="513"/>
      <c r="CE29" s="513"/>
      <c r="CF29" s="513"/>
      <c r="CG29" s="513"/>
      <c r="CH29" s="513"/>
      <c r="CI29" s="513"/>
      <c r="CJ29" s="513"/>
      <c r="CK29" s="513"/>
      <c r="CL29" s="513"/>
      <c r="CM29" s="374"/>
      <c r="CN29" s="374"/>
      <c r="CO29" s="374"/>
      <c r="CP29" s="374"/>
      <c r="CQ29" s="374"/>
      <c r="CR29" s="374"/>
      <c r="CS29" s="374"/>
      <c r="CT29" s="374"/>
      <c r="CU29" s="374"/>
      <c r="CV29" s="374"/>
      <c r="CW29" s="374"/>
      <c r="CX29" s="374"/>
      <c r="CY29" s="374"/>
      <c r="CZ29" s="513"/>
      <c r="DA29" s="513"/>
      <c r="DB29" s="513"/>
      <c r="DC29" s="513"/>
      <c r="DD29" s="513"/>
      <c r="DE29" s="513"/>
      <c r="DF29" s="513"/>
      <c r="DG29" s="513"/>
      <c r="DH29" s="513"/>
      <c r="DI29" s="513"/>
      <c r="DJ29" s="513"/>
      <c r="DK29" s="287"/>
      <c r="DL29" s="287"/>
      <c r="DM29" s="287"/>
      <c r="DN29" s="287"/>
      <c r="DO29" s="287"/>
      <c r="DP29" s="287"/>
      <c r="DQ29" s="287"/>
      <c r="DR29" s="88" t="s">
        <v>235</v>
      </c>
      <c r="DS29" s="88" t="s">
        <v>235</v>
      </c>
      <c r="DT29" s="88" t="s">
        <v>235</v>
      </c>
      <c r="DU29" s="88" t="s">
        <v>235</v>
      </c>
      <c r="DV29" s="88" t="s">
        <v>235</v>
      </c>
      <c r="DW29" s="287"/>
      <c r="DX29" s="88" t="s">
        <v>235</v>
      </c>
      <c r="DY29" s="287"/>
      <c r="DZ29" s="88" t="s">
        <v>235</v>
      </c>
      <c r="EA29" s="88" t="s">
        <v>235</v>
      </c>
      <c r="EB29" s="88" t="s">
        <v>235</v>
      </c>
      <c r="EC29" s="88" t="s">
        <v>235</v>
      </c>
      <c r="ED29" s="88" t="s">
        <v>235</v>
      </c>
      <c r="EE29" s="88" t="s">
        <v>235</v>
      </c>
      <c r="EF29" s="88" t="s">
        <v>235</v>
      </c>
      <c r="EG29" s="88" t="s">
        <v>235</v>
      </c>
      <c r="EH29" s="88" t="s">
        <v>235</v>
      </c>
      <c r="EI29" s="88" t="s">
        <v>235</v>
      </c>
      <c r="EJ29" s="88" t="s">
        <v>235</v>
      </c>
      <c r="EK29" s="88" t="s">
        <v>235</v>
      </c>
      <c r="EL29" s="88" t="s">
        <v>235</v>
      </c>
      <c r="EM29" s="88" t="s">
        <v>235</v>
      </c>
      <c r="EN29" s="88" t="s">
        <v>235</v>
      </c>
      <c r="EO29" s="88" t="s">
        <v>235</v>
      </c>
      <c r="EP29" s="88" t="s">
        <v>235</v>
      </c>
      <c r="EQ29" s="88" t="s">
        <v>235</v>
      </c>
      <c r="ER29" s="88" t="s">
        <v>235</v>
      </c>
      <c r="ES29" s="88" t="s">
        <v>235</v>
      </c>
      <c r="ET29" s="88" t="s">
        <v>235</v>
      </c>
      <c r="EU29" s="88" t="s">
        <v>235</v>
      </c>
      <c r="EV29" s="88" t="s">
        <v>235</v>
      </c>
      <c r="EW29" s="88" t="s">
        <v>235</v>
      </c>
      <c r="EX29" s="88" t="s">
        <v>235</v>
      </c>
      <c r="EY29" s="88" t="s">
        <v>235</v>
      </c>
      <c r="EZ29" s="88" t="s">
        <v>235</v>
      </c>
      <c r="FA29" s="88" t="s">
        <v>235</v>
      </c>
      <c r="FB29" s="88" t="s">
        <v>235</v>
      </c>
      <c r="FC29" s="88" t="s">
        <v>235</v>
      </c>
      <c r="FD29" s="88" t="s">
        <v>235</v>
      </c>
      <c r="FE29" s="88" t="s">
        <v>235</v>
      </c>
      <c r="FF29" s="88" t="s">
        <v>235</v>
      </c>
      <c r="FG29" s="88" t="s">
        <v>235</v>
      </c>
      <c r="FH29" s="88" t="s">
        <v>235</v>
      </c>
    </row>
    <row r="30" spans="1:164" ht="18" customHeight="1" x14ac:dyDescent="0.3">
      <c r="A30" s="288">
        <v>2</v>
      </c>
      <c r="B30" s="288" t="s">
        <v>723</v>
      </c>
      <c r="C30" s="260" t="s">
        <v>217</v>
      </c>
      <c r="D30" s="504" t="s">
        <v>241</v>
      </c>
      <c r="E30" s="507" t="s">
        <v>730</v>
      </c>
      <c r="F30" s="532" t="s">
        <v>242</v>
      </c>
      <c r="G30" s="494" t="s">
        <v>243</v>
      </c>
      <c r="H30" s="499" t="s">
        <v>244</v>
      </c>
      <c r="I30" s="494" t="s">
        <v>245</v>
      </c>
      <c r="J30" s="530" t="s">
        <v>246</v>
      </c>
      <c r="K30" s="535" t="s">
        <v>247</v>
      </c>
      <c r="L30" s="495" t="s">
        <v>225</v>
      </c>
      <c r="M30" s="514" t="s">
        <v>248</v>
      </c>
      <c r="N30" s="499" t="s">
        <v>227</v>
      </c>
      <c r="O30" s="542" t="s">
        <v>249</v>
      </c>
      <c r="P30" s="285" t="s">
        <v>229</v>
      </c>
      <c r="Q30" s="538">
        <v>2</v>
      </c>
      <c r="R30" s="95" t="s">
        <v>250</v>
      </c>
      <c r="S30" s="205" t="s">
        <v>231</v>
      </c>
      <c r="T30" s="205" t="s">
        <v>231</v>
      </c>
      <c r="U30" s="205" t="s">
        <v>231</v>
      </c>
      <c r="V30" s="96">
        <v>302</v>
      </c>
      <c r="W30" s="514">
        <f t="shared" ref="W30" si="8">V30+V31</f>
        <v>455</v>
      </c>
      <c r="X30" s="97">
        <v>64</v>
      </c>
      <c r="Y30" s="523">
        <f>((X30*V30)+(X31*V31))/W30</f>
        <v>64.336263736263732</v>
      </c>
      <c r="Z30" s="97">
        <v>181</v>
      </c>
      <c r="AA30" s="499">
        <f>Z30+Z31</f>
        <v>268</v>
      </c>
      <c r="AB30" s="98">
        <v>248</v>
      </c>
      <c r="AC30" s="524">
        <f>AB30+AB31</f>
        <v>370</v>
      </c>
      <c r="AD30" s="99" t="str">
        <f>"ECOG PS:
2-3: "&amp;TEXT(52/V30,"0.0%")&amp;"
Missing: "&amp;TEXT(2/V30,"0.0%")&amp;"
Race:
White: "&amp;TEXT(244/V30,"0.0%")&amp;"
Black: "&amp;TEXT(4/V30,"0.0%")&amp;"
Asian: "&amp;TEXT(4/V30,"0.0%")&amp;"
Other: "&amp;TEXT(2/V30,"0.0%")&amp;"
Not reported: "&amp;TEXT(48/V30,"0.0%")&amp;"
ISS Stage:
1-2: "&amp;TEXT(197/V30,"0.0%")&amp;"
3: "&amp;TEXT(93/V30,"0.0%")&amp;"
Missing: "&amp;TEXT(12/V30,"0.0%")&amp;"
High Cytogenetic Risk: "&amp;TEXT(77/V30,"0.0%")&amp;"
Prior SCT: "&amp;TEXT(214/V30,"0.0%")&amp;"
Prior therapies:
Bortezomib: "&amp;TEXT(302/V30,"0.0%")&amp;"
Lenalidomide: "&amp;TEXT(302/V30,"0.0%")&amp;"
Dexamethasone: "&amp;TEXT(295/V30,"0.0%")&amp;"
Thalidomide: "&amp;TEXT(173/V30,"0.0%")&amp;"
Refractory disease: "&amp;TEXT(249/V30,"0.0%")&amp;"
Median prior LOT: 5
Number of prior LOT:
≥3L: 94%"</f>
        <v>ECOG PS:
2-3: 17.2%
Missing: 0.7%
Race:
White: 80.8%
Black: 1.3%
Asian: 1.3%
Other: 0.7%
Not reported: 15.9%
ISS Stage:
1-2: 65.2%
3: 30.8%
Missing: 4.0%
High Cytogenetic Risk: 25.5%
Prior SCT: 70.9%
Prior therapies:
Bortezomib: 100.0%
Lenalidomide: 100.0%
Dexamethasone: 97.7%
Thalidomide: 57.3%
Refractory disease: 82.5%
Median prior LOT: 5
Number of prior LOT:
≥3L: 94%</v>
      </c>
      <c r="AE30" s="99" t="str">
        <f>"ECOG PS:
2-3: "&amp;TEXT(52/W30,"0.0%")&amp;"
Missing: "&amp;TEXT(2/W30,"0.0%")&amp;"
Race:
White: "&amp;TEXT(244/W30,"0.0%")&amp;"
Black: "&amp;TEXT(4/W30,"0.0%")&amp;"
Asian: "&amp;TEXT(4/W30,"0.0%")&amp;"
Other: "&amp;TEXT(2/W30,"0.0%")&amp;"
Not reported: "&amp;TEXT(48/W30,"0.0%")&amp;"
ISS Stage:
1-2: "&amp;TEXT(197/W30,"0.0%")&amp;"
3: "&amp;TEXT(93/W30,"0.0%")&amp;"
Missing: "&amp;TEXT(12/W30,"0.0%")&amp;"
High Cytogenetic Risk: "&amp;TEXT(77/W30,"0.0%")&amp;"
Prior SCT: "&amp;TEXT(214/W30,"0.0%")&amp;"
Prior therapies:
Bortezomib: "&amp;TEXT(302/W30,"0.0%")&amp;"
Lenalidomide: "&amp;TEXT(302/W30,"0.0%")&amp;"
Dexamethasone: "&amp;TEXT(295/W30,"0.0%")&amp;"
Thalidomide: "&amp;TEXT(173/W30,"0.0%")&amp;"
Refractory disease: "&amp;TEXT(249/W30,"0.0%")&amp;"
Median prior LOT: 5
Number of prior LOT:
≥3L: 94%"</f>
        <v>ECOG PS:
2-3: 11.4%
Missing: 0.4%
Race:
White: 53.6%
Black: 0.9%
Asian: 0.9%
Other: 0.4%
Not reported: 10.5%
ISS Stage:
1-2: 43.3%
3: 20.4%
Missing: 2.6%
High Cytogenetic Risk: 16.9%
Prior SCT: 47.0%
Prior therapies:
Bortezomib: 66.4%
Lenalidomide: 66.4%
Dexamethasone: 64.8%
Thalidomide: 38.0%
Refractory disease: 54.7%
Median prior LOT: 5
Number of prior LOT:
≥3L: 94%</v>
      </c>
      <c r="AF30" s="514" t="s">
        <v>232</v>
      </c>
      <c r="AG30" s="514" t="s">
        <v>232</v>
      </c>
      <c r="AH30" s="514" t="s">
        <v>232</v>
      </c>
      <c r="AI30" s="232">
        <v>302</v>
      </c>
      <c r="AJ30" s="499">
        <v>455</v>
      </c>
      <c r="AK30" s="102">
        <v>13.1</v>
      </c>
      <c r="AL30" s="102" t="s">
        <v>231</v>
      </c>
      <c r="AM30" s="102" t="s">
        <v>231</v>
      </c>
      <c r="AN30" s="103" t="s">
        <v>251</v>
      </c>
      <c r="AO30" s="103" t="s">
        <v>231</v>
      </c>
      <c r="AP30" s="103" t="s">
        <v>231</v>
      </c>
      <c r="AQ30" s="103" t="s">
        <v>252</v>
      </c>
      <c r="AR30" s="75" t="s">
        <v>231</v>
      </c>
      <c r="AS30" s="75" t="s">
        <v>231</v>
      </c>
      <c r="AT30" s="499" t="s">
        <v>233</v>
      </c>
      <c r="AU30" s="101">
        <v>302</v>
      </c>
      <c r="AV30" s="276">
        <v>455</v>
      </c>
      <c r="AW30" s="104">
        <v>4</v>
      </c>
      <c r="AX30" s="104" t="s">
        <v>231</v>
      </c>
      <c r="AY30" s="104" t="s">
        <v>231</v>
      </c>
      <c r="AZ30" s="105" t="s">
        <v>253</v>
      </c>
      <c r="BA30" s="103" t="s">
        <v>231</v>
      </c>
      <c r="BB30" s="103" t="s">
        <v>231</v>
      </c>
      <c r="BC30" s="103" t="s">
        <v>254</v>
      </c>
      <c r="BD30" s="77" t="s">
        <v>231</v>
      </c>
      <c r="BE30" s="77" t="s">
        <v>231</v>
      </c>
      <c r="BF30" s="77" t="s">
        <v>231</v>
      </c>
      <c r="BG30" s="77" t="s">
        <v>231</v>
      </c>
      <c r="BH30" s="103" t="s">
        <v>255</v>
      </c>
      <c r="BI30" s="103" t="s">
        <v>256</v>
      </c>
      <c r="BJ30" s="81" t="s">
        <v>231</v>
      </c>
      <c r="BK30" s="105" t="s">
        <v>257</v>
      </c>
      <c r="BL30" s="81" t="s">
        <v>231</v>
      </c>
      <c r="BM30" s="72">
        <v>78</v>
      </c>
      <c r="BN30" s="81" t="s">
        <v>231</v>
      </c>
      <c r="BO30" s="106" t="s">
        <v>258</v>
      </c>
      <c r="BP30" s="106" t="s">
        <v>258</v>
      </c>
      <c r="BQ30" s="101">
        <v>300</v>
      </c>
      <c r="BR30" s="101" t="s">
        <v>231</v>
      </c>
      <c r="BS30" s="94" t="s">
        <v>231</v>
      </c>
      <c r="BT30" s="101">
        <v>183</v>
      </c>
      <c r="BU30" s="75" t="s">
        <v>259</v>
      </c>
      <c r="BV30" s="194" t="s">
        <v>259</v>
      </c>
      <c r="BW30" s="517" t="s">
        <v>235</v>
      </c>
      <c r="BX30" s="517" t="s">
        <v>235</v>
      </c>
      <c r="BY30" s="285" t="s">
        <v>235</v>
      </c>
      <c r="BZ30" s="285" t="s">
        <v>235</v>
      </c>
      <c r="CA30" s="285" t="s">
        <v>235</v>
      </c>
      <c r="CB30" s="285" t="s">
        <v>235</v>
      </c>
      <c r="CC30" s="285" t="s">
        <v>235</v>
      </c>
      <c r="CD30" s="285" t="s">
        <v>235</v>
      </c>
      <c r="CE30" s="285" t="s">
        <v>235</v>
      </c>
      <c r="CF30" s="285" t="s">
        <v>235</v>
      </c>
      <c r="CG30" s="285" t="s">
        <v>235</v>
      </c>
      <c r="CH30" s="285" t="s">
        <v>235</v>
      </c>
      <c r="CI30" s="285" t="s">
        <v>235</v>
      </c>
      <c r="CJ30" s="285" t="s">
        <v>235</v>
      </c>
      <c r="CK30" s="285" t="s">
        <v>235</v>
      </c>
      <c r="CL30" s="285" t="s">
        <v>235</v>
      </c>
      <c r="CM30" s="285" t="s">
        <v>235</v>
      </c>
      <c r="CN30" s="285" t="s">
        <v>235</v>
      </c>
      <c r="CO30" s="285" t="s">
        <v>235</v>
      </c>
      <c r="CP30" s="285" t="s">
        <v>235</v>
      </c>
      <c r="CQ30" s="285" t="s">
        <v>235</v>
      </c>
      <c r="CR30" s="285" t="s">
        <v>235</v>
      </c>
      <c r="CS30" s="285" t="s">
        <v>235</v>
      </c>
      <c r="CT30" s="285" t="s">
        <v>235</v>
      </c>
      <c r="CU30" s="285" t="s">
        <v>235</v>
      </c>
      <c r="CV30" s="285" t="s">
        <v>235</v>
      </c>
      <c r="CW30" s="285" t="s">
        <v>235</v>
      </c>
      <c r="CX30" s="285" t="s">
        <v>235</v>
      </c>
      <c r="CY30" s="285" t="s">
        <v>235</v>
      </c>
      <c r="CZ30" s="285" t="s">
        <v>235</v>
      </c>
      <c r="DA30" s="285" t="s">
        <v>235</v>
      </c>
      <c r="DB30" s="285" t="s">
        <v>235</v>
      </c>
      <c r="DC30" s="285" t="s">
        <v>235</v>
      </c>
      <c r="DD30" s="285" t="s">
        <v>235</v>
      </c>
      <c r="DE30" s="285" t="s">
        <v>235</v>
      </c>
      <c r="DF30" s="285" t="s">
        <v>235</v>
      </c>
      <c r="DG30" s="285" t="s">
        <v>235</v>
      </c>
      <c r="DH30" s="285" t="s">
        <v>235</v>
      </c>
      <c r="DI30" s="285" t="s">
        <v>235</v>
      </c>
      <c r="DJ30" s="285" t="s">
        <v>235</v>
      </c>
      <c r="DK30" s="285" t="s">
        <v>235</v>
      </c>
      <c r="DL30" s="285" t="s">
        <v>235</v>
      </c>
      <c r="DM30" s="285" t="s">
        <v>235</v>
      </c>
      <c r="DN30" s="285" t="s">
        <v>235</v>
      </c>
      <c r="DO30" s="285" t="s">
        <v>235</v>
      </c>
      <c r="DP30" s="285" t="s">
        <v>235</v>
      </c>
      <c r="DQ30" s="285" t="s">
        <v>235</v>
      </c>
      <c r="DR30" s="88" t="s">
        <v>235</v>
      </c>
      <c r="DS30" s="88" t="s">
        <v>235</v>
      </c>
      <c r="DT30" s="88" t="s">
        <v>235</v>
      </c>
      <c r="DU30" s="88" t="s">
        <v>235</v>
      </c>
      <c r="DV30" s="88" t="s">
        <v>235</v>
      </c>
      <c r="DW30" s="285" t="s">
        <v>235</v>
      </c>
      <c r="DX30" s="88" t="s">
        <v>235</v>
      </c>
      <c r="DY30" s="285" t="s">
        <v>235</v>
      </c>
      <c r="DZ30" s="88" t="s">
        <v>235</v>
      </c>
      <c r="EA30" s="88" t="s">
        <v>235</v>
      </c>
      <c r="EB30" s="88" t="s">
        <v>235</v>
      </c>
      <c r="EC30" s="88" t="s">
        <v>235</v>
      </c>
      <c r="ED30" s="88" t="s">
        <v>235</v>
      </c>
      <c r="EE30" s="88" t="s">
        <v>235</v>
      </c>
      <c r="EF30" s="88" t="s">
        <v>235</v>
      </c>
      <c r="EG30" s="88" t="s">
        <v>235</v>
      </c>
      <c r="EH30" s="88" t="s">
        <v>235</v>
      </c>
      <c r="EI30" s="88" t="s">
        <v>235</v>
      </c>
      <c r="EJ30" s="88" t="s">
        <v>235</v>
      </c>
      <c r="EK30" s="88" t="s">
        <v>235</v>
      </c>
      <c r="EL30" s="88" t="s">
        <v>235</v>
      </c>
      <c r="EM30" s="88" t="s">
        <v>235</v>
      </c>
      <c r="EN30" s="88" t="s">
        <v>235</v>
      </c>
      <c r="EO30" s="88" t="s">
        <v>235</v>
      </c>
      <c r="EP30" s="88" t="s">
        <v>235</v>
      </c>
      <c r="EQ30" s="88" t="s">
        <v>235</v>
      </c>
      <c r="ER30" s="88" t="s">
        <v>235</v>
      </c>
      <c r="ES30" s="88" t="s">
        <v>235</v>
      </c>
      <c r="ET30" s="88" t="s">
        <v>235</v>
      </c>
      <c r="EU30" s="88" t="s">
        <v>235</v>
      </c>
      <c r="EV30" s="88" t="s">
        <v>235</v>
      </c>
      <c r="EW30" s="88" t="s">
        <v>235</v>
      </c>
      <c r="EX30" s="88" t="s">
        <v>235</v>
      </c>
      <c r="EY30" s="88" t="s">
        <v>235</v>
      </c>
      <c r="EZ30" s="88" t="s">
        <v>235</v>
      </c>
      <c r="FA30" s="88" t="s">
        <v>235</v>
      </c>
      <c r="FB30" s="88" t="s">
        <v>235</v>
      </c>
      <c r="FC30" s="88" t="s">
        <v>235</v>
      </c>
      <c r="FD30" s="88" t="s">
        <v>235</v>
      </c>
      <c r="FE30" s="88" t="s">
        <v>235</v>
      </c>
      <c r="FF30" s="88" t="s">
        <v>235</v>
      </c>
      <c r="FG30" s="88" t="s">
        <v>235</v>
      </c>
      <c r="FH30" s="88" t="s">
        <v>235</v>
      </c>
    </row>
    <row r="31" spans="1:164" ht="18" customHeight="1" x14ac:dyDescent="0.3">
      <c r="A31" s="289"/>
      <c r="B31" s="289"/>
      <c r="C31" s="274"/>
      <c r="D31" s="505"/>
      <c r="E31" s="508"/>
      <c r="F31" s="532"/>
      <c r="G31" s="494"/>
      <c r="H31" s="499"/>
      <c r="I31" s="494"/>
      <c r="J31" s="530"/>
      <c r="K31" s="536"/>
      <c r="L31" s="496"/>
      <c r="M31" s="515"/>
      <c r="N31" s="500"/>
      <c r="O31" s="543"/>
      <c r="P31" s="512"/>
      <c r="Q31" s="539"/>
      <c r="R31" s="97" t="s">
        <v>260</v>
      </c>
      <c r="S31" s="200" t="s">
        <v>231</v>
      </c>
      <c r="T31" s="200" t="s">
        <v>231</v>
      </c>
      <c r="U31" s="200" t="s">
        <v>231</v>
      </c>
      <c r="V31" s="96">
        <v>153</v>
      </c>
      <c r="W31" s="515"/>
      <c r="X31" s="97">
        <v>65</v>
      </c>
      <c r="Y31" s="523"/>
      <c r="Z31" s="97">
        <v>87</v>
      </c>
      <c r="AA31" s="511"/>
      <c r="AB31" s="98">
        <v>122</v>
      </c>
      <c r="AC31" s="525"/>
      <c r="AD31" s="99" t="str">
        <f>"ECOG PS:
2-3: "&amp;TEXT(28/V31,"0.0%")&amp;"
Missing: "&amp;TEXT(3/V31,"0.0%")&amp;"
Race:
White: "&amp;TEXT(113/V31,"0.0%")&amp;"
Black: "&amp;TEXT(3/V31,"0.0%")&amp;"
Other: "&amp;TEXT(2/V31,"0.0%")&amp;"
Not reported: "&amp;TEXT(35/V31,"0.0%")&amp;"
ISS Stage:
1-2: "&amp;TEXT(93/V31,"0.0%")&amp;"
3: "&amp;TEXT(54/V31,"0.0%")&amp;"
Missing: "&amp;TEXT(6/V31,"0.0%")&amp;"
High Cytogenetic Risk: "&amp;TEXT(35/V31,"0.0%")&amp;"
Prior SCT: "&amp;TEXT(105/V31,"0.0%")&amp;"
Prior therapies:
Bortezomib: "&amp;TEXT(153/V31,"0.0%")&amp;"
Lenalidomide: "&amp;TEXT(153/V31,"0.0%")&amp;"
Dexamethasone: "&amp;TEXT(152/V31,"0.0%")&amp;"
Thalidomide: "&amp;TEXT(93/V31,"0.0%")&amp;"
Refractory disease: "&amp;TEXT(125/V31,"0.0%")&amp;"
Median prior LOT: 5
Number of prior LOT:
≥3L: 95%"</f>
        <v>ECOG PS:
2-3: 18.3%
Missing: 2.0%
Race:
White: 73.9%
Black: 2.0%
Other: 1.3%
Not reported: 22.9%
ISS Stage:
1-2: 60.8%
3: 35.3%
Missing: 3.9%
High Cytogenetic Risk: 22.9%
Prior SCT: 68.6%
Prior therapies:
Bortezomib: 100.0%
Lenalidomide: 100.0%
Dexamethasone: 99.3%
Thalidomide: 60.8%
Refractory disease: 81.7%
Median prior LOT: 5
Number of prior LOT:
≥3L: 95%</v>
      </c>
      <c r="AE31" s="99" t="e">
        <f>"ECOG PS:
2-3: "&amp;TEXT(28/W31,"0.0%")&amp;"
Missing: "&amp;TEXT(3/W31,"0.0%")&amp;"
Race:
White: "&amp;TEXT(113/W31,"0.0%")&amp;"
Black: "&amp;TEXT(3/W31,"0.0%")&amp;"
Other: "&amp;TEXT(2/W31,"0.0%")&amp;"
Not reported: "&amp;TEXT(35/W31,"0.0%")&amp;"
ISS Stage:
1-2: "&amp;TEXT(93/W31,"0.0%")&amp;"
3: "&amp;TEXT(54/W31,"0.0%")&amp;"
Missing: "&amp;TEXT(6/W31,"0.0%")&amp;"
High Cytogenetic Risk: "&amp;TEXT(35/W31,"0.0%")&amp;"
Prior SCT: "&amp;TEXT(105/W31,"0.0%")&amp;"
Prior therapies:
Bortezomib: "&amp;TEXT(153/W31,"0.0%")&amp;"
Lenalidomide: "&amp;TEXT(153/W31,"0.0%")&amp;"
Dexamethasone: "&amp;TEXT(152/W31,"0.0%")&amp;"
Thalidomide: "&amp;TEXT(93/W31,"0.0%")&amp;"
Refractory disease: "&amp;TEXT(125/W31,"0.0%")&amp;"
Median prior LOT: 5
Number of prior LOT:
≥3L: 95%"</f>
        <v>#DIV/0!</v>
      </c>
      <c r="AF31" s="515"/>
      <c r="AG31" s="515"/>
      <c r="AH31" s="515"/>
      <c r="AI31" s="232">
        <v>153</v>
      </c>
      <c r="AJ31" s="499"/>
      <c r="AK31" s="102">
        <v>8.1</v>
      </c>
      <c r="AL31" s="102" t="s">
        <v>231</v>
      </c>
      <c r="AM31" s="102" t="s">
        <v>231</v>
      </c>
      <c r="AN31" s="75" t="s">
        <v>231</v>
      </c>
      <c r="AO31" s="75" t="s">
        <v>231</v>
      </c>
      <c r="AP31" s="75" t="s">
        <v>231</v>
      </c>
      <c r="AQ31" s="75" t="s">
        <v>231</v>
      </c>
      <c r="AR31" s="75" t="s">
        <v>231</v>
      </c>
      <c r="AS31" s="75" t="s">
        <v>231</v>
      </c>
      <c r="AT31" s="499"/>
      <c r="AU31" s="101">
        <v>153</v>
      </c>
      <c r="AV31" s="276"/>
      <c r="AW31" s="104">
        <v>1.9</v>
      </c>
      <c r="AX31" s="104" t="s">
        <v>231</v>
      </c>
      <c r="AY31" s="104" t="s">
        <v>231</v>
      </c>
      <c r="AZ31" s="82" t="s">
        <v>231</v>
      </c>
      <c r="BA31" s="75" t="s">
        <v>231</v>
      </c>
      <c r="BB31" s="75" t="s">
        <v>231</v>
      </c>
      <c r="BC31" s="75" t="s">
        <v>231</v>
      </c>
      <c r="BD31" s="83" t="s">
        <v>231</v>
      </c>
      <c r="BE31" s="83" t="s">
        <v>231</v>
      </c>
      <c r="BF31" s="83" t="s">
        <v>231</v>
      </c>
      <c r="BG31" s="83" t="s">
        <v>231</v>
      </c>
      <c r="BH31" s="103" t="s">
        <v>261</v>
      </c>
      <c r="BI31" s="103" t="s">
        <v>262</v>
      </c>
      <c r="BJ31" s="81" t="s">
        <v>231</v>
      </c>
      <c r="BK31" s="105" t="s">
        <v>263</v>
      </c>
      <c r="BL31" s="81" t="s">
        <v>231</v>
      </c>
      <c r="BM31" s="107">
        <v>14</v>
      </c>
      <c r="BN31" s="81" t="s">
        <v>231</v>
      </c>
      <c r="BO31" s="103" t="s">
        <v>264</v>
      </c>
      <c r="BP31" s="103" t="s">
        <v>264</v>
      </c>
      <c r="BQ31" s="101">
        <v>150</v>
      </c>
      <c r="BR31" s="101" t="s">
        <v>231</v>
      </c>
      <c r="BS31" s="94" t="s">
        <v>231</v>
      </c>
      <c r="BT31" s="101">
        <v>80</v>
      </c>
      <c r="BU31" s="75" t="s">
        <v>265</v>
      </c>
      <c r="BV31" s="194" t="s">
        <v>265</v>
      </c>
      <c r="BW31" s="518"/>
      <c r="BX31" s="518"/>
      <c r="BY31" s="512"/>
      <c r="BZ31" s="512"/>
      <c r="CA31" s="512"/>
      <c r="CB31" s="512"/>
      <c r="CC31" s="512"/>
      <c r="CD31" s="512"/>
      <c r="CE31" s="512"/>
      <c r="CF31" s="512"/>
      <c r="CG31" s="512"/>
      <c r="CH31" s="512"/>
      <c r="CI31" s="512"/>
      <c r="CJ31" s="512"/>
      <c r="CK31" s="512"/>
      <c r="CL31" s="512"/>
      <c r="CM31" s="373"/>
      <c r="CN31" s="373"/>
      <c r="CO31" s="373"/>
      <c r="CP31" s="373"/>
      <c r="CQ31" s="373"/>
      <c r="CR31" s="373"/>
      <c r="CS31" s="373"/>
      <c r="CT31" s="373"/>
      <c r="CU31" s="373"/>
      <c r="CV31" s="373"/>
      <c r="CW31" s="373"/>
      <c r="CX31" s="373"/>
      <c r="CY31" s="373"/>
      <c r="CZ31" s="512"/>
      <c r="DA31" s="512"/>
      <c r="DB31" s="512"/>
      <c r="DC31" s="512"/>
      <c r="DD31" s="512"/>
      <c r="DE31" s="512"/>
      <c r="DF31" s="512"/>
      <c r="DG31" s="512"/>
      <c r="DH31" s="512"/>
      <c r="DI31" s="512"/>
      <c r="DJ31" s="512"/>
      <c r="DK31" s="286"/>
      <c r="DL31" s="286"/>
      <c r="DM31" s="286"/>
      <c r="DN31" s="286"/>
      <c r="DO31" s="286"/>
      <c r="DP31" s="286"/>
      <c r="DQ31" s="286"/>
      <c r="DR31" s="88" t="s">
        <v>235</v>
      </c>
      <c r="DS31" s="88" t="s">
        <v>235</v>
      </c>
      <c r="DT31" s="88" t="s">
        <v>235</v>
      </c>
      <c r="DU31" s="88" t="s">
        <v>235</v>
      </c>
      <c r="DV31" s="88" t="s">
        <v>235</v>
      </c>
      <c r="DW31" s="286"/>
      <c r="DX31" s="88" t="s">
        <v>235</v>
      </c>
      <c r="DY31" s="286"/>
      <c r="DZ31" s="88" t="s">
        <v>235</v>
      </c>
      <c r="EA31" s="88" t="s">
        <v>235</v>
      </c>
      <c r="EB31" s="88" t="s">
        <v>235</v>
      </c>
      <c r="EC31" s="88" t="s">
        <v>235</v>
      </c>
      <c r="ED31" s="88" t="s">
        <v>235</v>
      </c>
      <c r="EE31" s="88" t="s">
        <v>235</v>
      </c>
      <c r="EF31" s="88" t="s">
        <v>235</v>
      </c>
      <c r="EG31" s="88" t="s">
        <v>235</v>
      </c>
      <c r="EH31" s="88" t="s">
        <v>235</v>
      </c>
      <c r="EI31" s="88" t="s">
        <v>235</v>
      </c>
      <c r="EJ31" s="88" t="s">
        <v>235</v>
      </c>
      <c r="EK31" s="88" t="s">
        <v>235</v>
      </c>
      <c r="EL31" s="88" t="s">
        <v>235</v>
      </c>
      <c r="EM31" s="88" t="s">
        <v>235</v>
      </c>
      <c r="EN31" s="88" t="s">
        <v>235</v>
      </c>
      <c r="EO31" s="88" t="s">
        <v>235</v>
      </c>
      <c r="EP31" s="88" t="s">
        <v>235</v>
      </c>
      <c r="EQ31" s="88" t="s">
        <v>235</v>
      </c>
      <c r="ER31" s="88" t="s">
        <v>235</v>
      </c>
      <c r="ES31" s="88" t="s">
        <v>235</v>
      </c>
      <c r="ET31" s="88" t="s">
        <v>235</v>
      </c>
      <c r="EU31" s="88" t="s">
        <v>235</v>
      </c>
      <c r="EV31" s="88" t="s">
        <v>235</v>
      </c>
      <c r="EW31" s="88" t="s">
        <v>235</v>
      </c>
      <c r="EX31" s="88" t="s">
        <v>235</v>
      </c>
      <c r="EY31" s="88" t="s">
        <v>235</v>
      </c>
      <c r="EZ31" s="88" t="s">
        <v>235</v>
      </c>
      <c r="FA31" s="88" t="s">
        <v>235</v>
      </c>
      <c r="FB31" s="88" t="s">
        <v>235</v>
      </c>
      <c r="FC31" s="88" t="s">
        <v>235</v>
      </c>
      <c r="FD31" s="88" t="s">
        <v>235</v>
      </c>
      <c r="FE31" s="88" t="s">
        <v>235</v>
      </c>
      <c r="FF31" s="88" t="s">
        <v>235</v>
      </c>
      <c r="FG31" s="88" t="s">
        <v>235</v>
      </c>
      <c r="FH31" s="88" t="s">
        <v>235</v>
      </c>
    </row>
    <row r="32" spans="1:164" ht="18" customHeight="1" x14ac:dyDescent="0.3">
      <c r="A32" s="289"/>
      <c r="B32" s="289"/>
      <c r="C32" s="274"/>
      <c r="D32" s="505"/>
      <c r="E32" s="508"/>
      <c r="F32" s="532"/>
      <c r="G32" s="494"/>
      <c r="H32" s="499"/>
      <c r="I32" s="494"/>
      <c r="J32" s="530"/>
      <c r="K32" s="536"/>
      <c r="L32" s="496"/>
      <c r="M32" s="515"/>
      <c r="N32" s="500"/>
      <c r="O32" s="543"/>
      <c r="P32" s="512"/>
      <c r="Q32" s="539"/>
      <c r="R32" s="70" t="s">
        <v>235</v>
      </c>
      <c r="S32" s="70" t="s">
        <v>235</v>
      </c>
      <c r="T32" s="70" t="s">
        <v>235</v>
      </c>
      <c r="U32" s="70" t="s">
        <v>235</v>
      </c>
      <c r="V32" s="71" t="s">
        <v>235</v>
      </c>
      <c r="W32" s="515"/>
      <c r="X32" s="71" t="s">
        <v>235</v>
      </c>
      <c r="Y32" s="523"/>
      <c r="Z32" s="75" t="s">
        <v>235</v>
      </c>
      <c r="AA32" s="511"/>
      <c r="AB32" s="75" t="s">
        <v>235</v>
      </c>
      <c r="AC32" s="525"/>
      <c r="AD32" s="94" t="s">
        <v>235</v>
      </c>
      <c r="AE32" s="198" t="s">
        <v>235</v>
      </c>
      <c r="AF32" s="515"/>
      <c r="AG32" s="515"/>
      <c r="AH32" s="515"/>
      <c r="AI32" s="82" t="s">
        <v>235</v>
      </c>
      <c r="AJ32" s="499"/>
      <c r="AK32" s="75" t="s">
        <v>235</v>
      </c>
      <c r="AL32" s="75" t="s">
        <v>235</v>
      </c>
      <c r="AM32" s="75" t="s">
        <v>235</v>
      </c>
      <c r="AN32" s="75" t="s">
        <v>235</v>
      </c>
      <c r="AO32" s="75" t="s">
        <v>235</v>
      </c>
      <c r="AP32" s="75" t="s">
        <v>235</v>
      </c>
      <c r="AQ32" s="75" t="s">
        <v>235</v>
      </c>
      <c r="AR32" s="75" t="s">
        <v>235</v>
      </c>
      <c r="AS32" s="75" t="s">
        <v>235</v>
      </c>
      <c r="AT32" s="499"/>
      <c r="AU32" s="75" t="s">
        <v>235</v>
      </c>
      <c r="AV32" s="276"/>
      <c r="AW32" s="75" t="s">
        <v>235</v>
      </c>
      <c r="AX32" s="75" t="s">
        <v>235</v>
      </c>
      <c r="AY32" s="75" t="s">
        <v>235</v>
      </c>
      <c r="AZ32" s="82" t="s">
        <v>235</v>
      </c>
      <c r="BA32" s="75" t="s">
        <v>235</v>
      </c>
      <c r="BB32" s="75" t="s">
        <v>235</v>
      </c>
      <c r="BC32" s="75" t="s">
        <v>235</v>
      </c>
      <c r="BD32" s="83" t="s">
        <v>235</v>
      </c>
      <c r="BE32" s="83" t="s">
        <v>235</v>
      </c>
      <c r="BF32" s="83" t="s">
        <v>235</v>
      </c>
      <c r="BG32" s="83" t="s">
        <v>235</v>
      </c>
      <c r="BH32" s="75" t="s">
        <v>235</v>
      </c>
      <c r="BI32" s="75" t="s">
        <v>235</v>
      </c>
      <c r="BJ32" s="82" t="s">
        <v>235</v>
      </c>
      <c r="BK32" s="82" t="s">
        <v>235</v>
      </c>
      <c r="BL32" s="82" t="s">
        <v>235</v>
      </c>
      <c r="BM32" s="75" t="s">
        <v>235</v>
      </c>
      <c r="BN32" s="82" t="s">
        <v>235</v>
      </c>
      <c r="BO32" s="75" t="s">
        <v>235</v>
      </c>
      <c r="BP32" s="194" t="s">
        <v>235</v>
      </c>
      <c r="BQ32" s="75" t="s">
        <v>235</v>
      </c>
      <c r="BR32" s="75" t="s">
        <v>235</v>
      </c>
      <c r="BS32" s="94" t="s">
        <v>235</v>
      </c>
      <c r="BT32" s="75" t="s">
        <v>235</v>
      </c>
      <c r="BU32" s="75" t="s">
        <v>235</v>
      </c>
      <c r="BV32" s="194" t="s">
        <v>235</v>
      </c>
      <c r="BW32" s="518"/>
      <c r="BX32" s="518"/>
      <c r="BY32" s="512"/>
      <c r="BZ32" s="512"/>
      <c r="CA32" s="512"/>
      <c r="CB32" s="512"/>
      <c r="CC32" s="512"/>
      <c r="CD32" s="512"/>
      <c r="CE32" s="512"/>
      <c r="CF32" s="512"/>
      <c r="CG32" s="512"/>
      <c r="CH32" s="512"/>
      <c r="CI32" s="512"/>
      <c r="CJ32" s="512"/>
      <c r="CK32" s="512"/>
      <c r="CL32" s="512"/>
      <c r="CM32" s="373"/>
      <c r="CN32" s="373"/>
      <c r="CO32" s="373"/>
      <c r="CP32" s="373"/>
      <c r="CQ32" s="373"/>
      <c r="CR32" s="373"/>
      <c r="CS32" s="373"/>
      <c r="CT32" s="373"/>
      <c r="CU32" s="373"/>
      <c r="CV32" s="373"/>
      <c r="CW32" s="373"/>
      <c r="CX32" s="373"/>
      <c r="CY32" s="373"/>
      <c r="CZ32" s="512"/>
      <c r="DA32" s="512"/>
      <c r="DB32" s="512"/>
      <c r="DC32" s="512"/>
      <c r="DD32" s="512"/>
      <c r="DE32" s="512"/>
      <c r="DF32" s="512"/>
      <c r="DG32" s="512"/>
      <c r="DH32" s="512"/>
      <c r="DI32" s="512"/>
      <c r="DJ32" s="512"/>
      <c r="DK32" s="286"/>
      <c r="DL32" s="286"/>
      <c r="DM32" s="286"/>
      <c r="DN32" s="286"/>
      <c r="DO32" s="286"/>
      <c r="DP32" s="286"/>
      <c r="DQ32" s="286"/>
      <c r="DR32" s="88" t="s">
        <v>235</v>
      </c>
      <c r="DS32" s="88" t="s">
        <v>235</v>
      </c>
      <c r="DT32" s="88" t="s">
        <v>235</v>
      </c>
      <c r="DU32" s="88" t="s">
        <v>235</v>
      </c>
      <c r="DV32" s="88" t="s">
        <v>235</v>
      </c>
      <c r="DW32" s="286"/>
      <c r="DX32" s="88" t="s">
        <v>235</v>
      </c>
      <c r="DY32" s="286"/>
      <c r="DZ32" s="88" t="s">
        <v>235</v>
      </c>
      <c r="EA32" s="88" t="s">
        <v>235</v>
      </c>
      <c r="EB32" s="88" t="s">
        <v>235</v>
      </c>
      <c r="EC32" s="88" t="s">
        <v>235</v>
      </c>
      <c r="ED32" s="88" t="s">
        <v>235</v>
      </c>
      <c r="EE32" s="88" t="s">
        <v>235</v>
      </c>
      <c r="EF32" s="88" t="s">
        <v>235</v>
      </c>
      <c r="EG32" s="88" t="s">
        <v>235</v>
      </c>
      <c r="EH32" s="88" t="s">
        <v>235</v>
      </c>
      <c r="EI32" s="88" t="s">
        <v>235</v>
      </c>
      <c r="EJ32" s="88" t="s">
        <v>235</v>
      </c>
      <c r="EK32" s="88" t="s">
        <v>235</v>
      </c>
      <c r="EL32" s="88" t="s">
        <v>235</v>
      </c>
      <c r="EM32" s="88" t="s">
        <v>235</v>
      </c>
      <c r="EN32" s="88" t="s">
        <v>235</v>
      </c>
      <c r="EO32" s="88" t="s">
        <v>235</v>
      </c>
      <c r="EP32" s="88" t="s">
        <v>235</v>
      </c>
      <c r="EQ32" s="88" t="s">
        <v>235</v>
      </c>
      <c r="ER32" s="88" t="s">
        <v>235</v>
      </c>
      <c r="ES32" s="88" t="s">
        <v>235</v>
      </c>
      <c r="ET32" s="88" t="s">
        <v>235</v>
      </c>
      <c r="EU32" s="88" t="s">
        <v>235</v>
      </c>
      <c r="EV32" s="88" t="s">
        <v>235</v>
      </c>
      <c r="EW32" s="88" t="s">
        <v>235</v>
      </c>
      <c r="EX32" s="88" t="s">
        <v>235</v>
      </c>
      <c r="EY32" s="88" t="s">
        <v>235</v>
      </c>
      <c r="EZ32" s="88" t="s">
        <v>235</v>
      </c>
      <c r="FA32" s="88" t="s">
        <v>235</v>
      </c>
      <c r="FB32" s="88" t="s">
        <v>235</v>
      </c>
      <c r="FC32" s="88" t="s">
        <v>235</v>
      </c>
      <c r="FD32" s="88" t="s">
        <v>235</v>
      </c>
      <c r="FE32" s="88" t="s">
        <v>235</v>
      </c>
      <c r="FF32" s="88" t="s">
        <v>235</v>
      </c>
      <c r="FG32" s="88" t="s">
        <v>235</v>
      </c>
      <c r="FH32" s="88" t="s">
        <v>235</v>
      </c>
    </row>
    <row r="33" spans="1:164" ht="18" customHeight="1" x14ac:dyDescent="0.3">
      <c r="A33" s="290"/>
      <c r="B33" s="290"/>
      <c r="C33" s="275"/>
      <c r="D33" s="506"/>
      <c r="E33" s="509"/>
      <c r="F33" s="532" t="str">
        <f t="shared" ref="F33" si="9">F30</f>
        <v>Pomalidomide plus low-dose dexamethasone versus high-dose dexamethasone alone for patients with relapsed and refractory multiple myeloma (MM-003) a randomised, open-label, Phase 3 trial.
Cytogenetics and long-term survival of patients with refractory or relapsed and refractory multiple myeloma treated with pomalidomide and low-dose dexamethasone.</v>
      </c>
      <c r="G33" s="494"/>
      <c r="H33" s="499"/>
      <c r="I33" s="494"/>
      <c r="J33" s="530" t="str">
        <f t="shared" ref="J33" si="10">J30</f>
        <v xml:space="preserve">MM-003
NCT01311687
</v>
      </c>
      <c r="K33" s="536"/>
      <c r="L33" s="497"/>
      <c r="M33" s="515"/>
      <c r="N33" s="500"/>
      <c r="O33" s="544"/>
      <c r="P33" s="513"/>
      <c r="Q33" s="540"/>
      <c r="R33" s="70" t="s">
        <v>235</v>
      </c>
      <c r="S33" s="70" t="s">
        <v>235</v>
      </c>
      <c r="T33" s="70" t="s">
        <v>235</v>
      </c>
      <c r="U33" s="70" t="s">
        <v>235</v>
      </c>
      <c r="V33" s="71" t="s">
        <v>235</v>
      </c>
      <c r="W33" s="515"/>
      <c r="X33" s="71" t="s">
        <v>235</v>
      </c>
      <c r="Y33" s="523"/>
      <c r="Z33" s="75" t="s">
        <v>235</v>
      </c>
      <c r="AA33" s="511"/>
      <c r="AB33" s="75" t="s">
        <v>235</v>
      </c>
      <c r="AC33" s="526"/>
      <c r="AD33" s="94" t="s">
        <v>235</v>
      </c>
      <c r="AE33" s="198" t="s">
        <v>235</v>
      </c>
      <c r="AF33" s="515"/>
      <c r="AG33" s="515"/>
      <c r="AH33" s="515"/>
      <c r="AI33" s="82" t="s">
        <v>235</v>
      </c>
      <c r="AJ33" s="499"/>
      <c r="AK33" s="75" t="s">
        <v>235</v>
      </c>
      <c r="AL33" s="75" t="s">
        <v>235</v>
      </c>
      <c r="AM33" s="75" t="s">
        <v>235</v>
      </c>
      <c r="AN33" s="75" t="s">
        <v>235</v>
      </c>
      <c r="AO33" s="75" t="s">
        <v>235</v>
      </c>
      <c r="AP33" s="75" t="s">
        <v>235</v>
      </c>
      <c r="AQ33" s="75" t="s">
        <v>235</v>
      </c>
      <c r="AR33" s="75" t="s">
        <v>235</v>
      </c>
      <c r="AS33" s="75" t="s">
        <v>235</v>
      </c>
      <c r="AT33" s="499"/>
      <c r="AU33" s="75" t="s">
        <v>235</v>
      </c>
      <c r="AV33" s="276"/>
      <c r="AW33" s="75" t="s">
        <v>235</v>
      </c>
      <c r="AX33" s="75" t="s">
        <v>235</v>
      </c>
      <c r="AY33" s="75" t="s">
        <v>235</v>
      </c>
      <c r="AZ33" s="82" t="s">
        <v>235</v>
      </c>
      <c r="BA33" s="75" t="s">
        <v>235</v>
      </c>
      <c r="BB33" s="75" t="s">
        <v>235</v>
      </c>
      <c r="BC33" s="75" t="s">
        <v>235</v>
      </c>
      <c r="BD33" s="90" t="s">
        <v>235</v>
      </c>
      <c r="BE33" s="206" t="s">
        <v>235</v>
      </c>
      <c r="BF33" s="206" t="s">
        <v>235</v>
      </c>
      <c r="BG33" s="206" t="s">
        <v>235</v>
      </c>
      <c r="BH33" s="75" t="s">
        <v>235</v>
      </c>
      <c r="BI33" s="75" t="s">
        <v>235</v>
      </c>
      <c r="BJ33" s="82" t="s">
        <v>235</v>
      </c>
      <c r="BK33" s="82" t="s">
        <v>235</v>
      </c>
      <c r="BL33" s="82" t="s">
        <v>235</v>
      </c>
      <c r="BM33" s="75" t="s">
        <v>235</v>
      </c>
      <c r="BN33" s="82" t="s">
        <v>235</v>
      </c>
      <c r="BO33" s="75" t="s">
        <v>235</v>
      </c>
      <c r="BP33" s="194" t="s">
        <v>235</v>
      </c>
      <c r="BQ33" s="75" t="s">
        <v>235</v>
      </c>
      <c r="BR33" s="75" t="s">
        <v>235</v>
      </c>
      <c r="BS33" s="94" t="s">
        <v>235</v>
      </c>
      <c r="BT33" s="75" t="s">
        <v>235</v>
      </c>
      <c r="BU33" s="75" t="s">
        <v>235</v>
      </c>
      <c r="BV33" s="194" t="s">
        <v>235</v>
      </c>
      <c r="BW33" s="519"/>
      <c r="BX33" s="519"/>
      <c r="BY33" s="513"/>
      <c r="BZ33" s="513"/>
      <c r="CA33" s="513"/>
      <c r="CB33" s="513"/>
      <c r="CC33" s="513"/>
      <c r="CD33" s="513"/>
      <c r="CE33" s="513"/>
      <c r="CF33" s="513"/>
      <c r="CG33" s="513"/>
      <c r="CH33" s="513"/>
      <c r="CI33" s="513"/>
      <c r="CJ33" s="513"/>
      <c r="CK33" s="513"/>
      <c r="CL33" s="513"/>
      <c r="CM33" s="374"/>
      <c r="CN33" s="374"/>
      <c r="CO33" s="374"/>
      <c r="CP33" s="374"/>
      <c r="CQ33" s="374"/>
      <c r="CR33" s="374"/>
      <c r="CS33" s="374"/>
      <c r="CT33" s="374"/>
      <c r="CU33" s="374"/>
      <c r="CV33" s="374"/>
      <c r="CW33" s="374"/>
      <c r="CX33" s="374"/>
      <c r="CY33" s="374"/>
      <c r="CZ33" s="513"/>
      <c r="DA33" s="513"/>
      <c r="DB33" s="513"/>
      <c r="DC33" s="513"/>
      <c r="DD33" s="513"/>
      <c r="DE33" s="513"/>
      <c r="DF33" s="513"/>
      <c r="DG33" s="513"/>
      <c r="DH33" s="513"/>
      <c r="DI33" s="513"/>
      <c r="DJ33" s="513"/>
      <c r="DK33" s="287"/>
      <c r="DL33" s="287"/>
      <c r="DM33" s="287"/>
      <c r="DN33" s="287"/>
      <c r="DO33" s="287"/>
      <c r="DP33" s="287"/>
      <c r="DQ33" s="287"/>
      <c r="DR33" s="88" t="s">
        <v>235</v>
      </c>
      <c r="DS33" s="88" t="s">
        <v>235</v>
      </c>
      <c r="DT33" s="88" t="s">
        <v>235</v>
      </c>
      <c r="DU33" s="88" t="s">
        <v>235</v>
      </c>
      <c r="DV33" s="88" t="s">
        <v>235</v>
      </c>
      <c r="DW33" s="287"/>
      <c r="DX33" s="88" t="s">
        <v>235</v>
      </c>
      <c r="DY33" s="287"/>
      <c r="DZ33" s="88" t="s">
        <v>235</v>
      </c>
      <c r="EA33" s="88" t="s">
        <v>235</v>
      </c>
      <c r="EB33" s="88" t="s">
        <v>235</v>
      </c>
      <c r="EC33" s="88" t="s">
        <v>235</v>
      </c>
      <c r="ED33" s="88" t="s">
        <v>235</v>
      </c>
      <c r="EE33" s="88" t="s">
        <v>235</v>
      </c>
      <c r="EF33" s="88" t="s">
        <v>235</v>
      </c>
      <c r="EG33" s="88" t="s">
        <v>235</v>
      </c>
      <c r="EH33" s="88" t="s">
        <v>235</v>
      </c>
      <c r="EI33" s="88" t="s">
        <v>235</v>
      </c>
      <c r="EJ33" s="88" t="s">
        <v>235</v>
      </c>
      <c r="EK33" s="88" t="s">
        <v>235</v>
      </c>
      <c r="EL33" s="88" t="s">
        <v>235</v>
      </c>
      <c r="EM33" s="88" t="s">
        <v>235</v>
      </c>
      <c r="EN33" s="88" t="s">
        <v>235</v>
      </c>
      <c r="EO33" s="88" t="s">
        <v>235</v>
      </c>
      <c r="EP33" s="88" t="s">
        <v>235</v>
      </c>
      <c r="EQ33" s="88" t="s">
        <v>235</v>
      </c>
      <c r="ER33" s="88" t="s">
        <v>235</v>
      </c>
      <c r="ES33" s="88" t="s">
        <v>235</v>
      </c>
      <c r="ET33" s="88" t="s">
        <v>235</v>
      </c>
      <c r="EU33" s="88" t="s">
        <v>235</v>
      </c>
      <c r="EV33" s="88" t="s">
        <v>235</v>
      </c>
      <c r="EW33" s="88" t="s">
        <v>235</v>
      </c>
      <c r="EX33" s="88" t="s">
        <v>235</v>
      </c>
      <c r="EY33" s="88" t="s">
        <v>235</v>
      </c>
      <c r="EZ33" s="88" t="s">
        <v>235</v>
      </c>
      <c r="FA33" s="88" t="s">
        <v>235</v>
      </c>
      <c r="FB33" s="88" t="s">
        <v>235</v>
      </c>
      <c r="FC33" s="88" t="s">
        <v>235</v>
      </c>
      <c r="FD33" s="88" t="s">
        <v>235</v>
      </c>
      <c r="FE33" s="88" t="s">
        <v>235</v>
      </c>
      <c r="FF33" s="88" t="s">
        <v>235</v>
      </c>
      <c r="FG33" s="88" t="s">
        <v>235</v>
      </c>
      <c r="FH33" s="88" t="s">
        <v>235</v>
      </c>
    </row>
    <row r="34" spans="1:164" ht="18" customHeight="1" x14ac:dyDescent="0.3">
      <c r="A34" s="288">
        <v>3</v>
      </c>
      <c r="B34" s="288">
        <v>6</v>
      </c>
      <c r="C34" s="260" t="s">
        <v>217</v>
      </c>
      <c r="D34" s="504" t="s">
        <v>266</v>
      </c>
      <c r="E34" s="507" t="s">
        <v>730</v>
      </c>
      <c r="F34" s="532" t="s">
        <v>267</v>
      </c>
      <c r="G34" s="494" t="s">
        <v>268</v>
      </c>
      <c r="H34" s="499" t="s">
        <v>269</v>
      </c>
      <c r="I34" s="494" t="s">
        <v>270</v>
      </c>
      <c r="J34" s="530" t="s">
        <v>271</v>
      </c>
      <c r="K34" s="561" t="s">
        <v>272</v>
      </c>
      <c r="L34" s="495" t="s">
        <v>225</v>
      </c>
      <c r="M34" s="514" t="s">
        <v>248</v>
      </c>
      <c r="N34" s="499" t="s">
        <v>227</v>
      </c>
      <c r="O34" s="542" t="s">
        <v>273</v>
      </c>
      <c r="P34" s="260" t="s">
        <v>274</v>
      </c>
      <c r="Q34" s="538">
        <v>2</v>
      </c>
      <c r="R34" s="95" t="s">
        <v>250</v>
      </c>
      <c r="S34" s="205" t="s">
        <v>231</v>
      </c>
      <c r="T34" s="205" t="s">
        <v>231</v>
      </c>
      <c r="U34" s="205" t="s">
        <v>231</v>
      </c>
      <c r="V34" s="97">
        <v>113</v>
      </c>
      <c r="W34" s="514">
        <f t="shared" ref="W34" si="11">V34+V35</f>
        <v>221</v>
      </c>
      <c r="X34" s="108">
        <v>64</v>
      </c>
      <c r="Y34" s="523">
        <f>((X34*V34)+(X35*V35))/W34</f>
        <v>62.533936651583709</v>
      </c>
      <c r="Z34" s="108">
        <f>55%*V34</f>
        <v>62.150000000000006</v>
      </c>
      <c r="AA34" s="523">
        <f>Z34+Z35</f>
        <v>119.39000000000001</v>
      </c>
      <c r="AB34" s="98">
        <f>32+68</f>
        <v>100</v>
      </c>
      <c r="AC34" s="524">
        <f>AB34+AB35</f>
        <v>195</v>
      </c>
      <c r="AD34" s="99" t="str">
        <f>"ECOG PS:
2: "&amp;TEXT(13/V34,"0.0%")&amp;"
Race:
White: "&amp;TEXT(92/V34,"0.0%")&amp;"
Black: "&amp;TEXT(17/V34,"0.0%")&amp;"
Asian: "&amp;TEXT(2/V34,"0.0%")&amp;"
Other: "&amp;TEXT(2/V34,"0.0%")&amp;"
ISS Stage:
1: "&amp;TEXT(8/V34,"0.0%")&amp;"
2: "&amp;TEXT(29/V34,"0.0%")&amp;"
3: "&amp;TEXT(76/V34,"0.0%")&amp;"
High Cytogenetic Risk: "&amp;TEXT(31/V34,"0.0%")&amp;"
Prior SCT: "&amp;TEXT(84/V34,"0.0%")&amp;"
Prior therapies:
Bortezomib and Lenalidomide: "&amp;TEXT(113/V34,"0.0%")&amp;"
Dexamethasone: "&amp;TEXT(112/V34,"0.0%")&amp;"
Thalidomide: "&amp;TEXT(76/V34,"0.0%")&amp;"
Carfilzomib: "&amp;TEXT(19/V34,"0.0%")&amp;"
Median prior LOT: 5
Number of prior LOT:
≥3L: 95%
2L: 5%"</f>
        <v>ECOG PS:
2: 11.5%
Race:
White: 81.4%
Black: 15.0%
Asian: 1.8%
Other: 1.8%
ISS Stage:
1: 7.1%
2: 25.7%
3: 67.3%
High Cytogenetic Risk: 27.4%
Prior SCT: 74.3%
Prior therapies:
Bortezomib and Lenalidomide: 100.0%
Dexamethasone: 99.1%
Thalidomide: 67.3%
Carfilzomib: 16.8%
Median prior LOT: 5
Number of prior LOT:
≥3L: 95%
2L: 5%</v>
      </c>
      <c r="AE34" s="99" t="str">
        <f>"ECOG PS:
2: "&amp;TEXT(13/W34,"0.0%")&amp;"
Race:
White: "&amp;TEXT(92/W34,"0.0%")&amp;"
Black: "&amp;TEXT(17/W34,"0.0%")&amp;"
Asian: "&amp;TEXT(2/W34,"0.0%")&amp;"
Other: "&amp;TEXT(2/W34,"0.0%")&amp;"
ISS Stage:
1: "&amp;TEXT(8/W34,"0.0%")&amp;"
2: "&amp;TEXT(29/W34,"0.0%")&amp;"
3: "&amp;TEXT(76/W34,"0.0%")&amp;"
High Cytogenetic Risk: "&amp;TEXT(31/W34,"0.0%")&amp;"
Prior SCT: "&amp;TEXT(84/W34,"0.0%")&amp;"
Prior therapies:
Bortezomib and Lenalidomide: "&amp;TEXT(113/W34,"0.0%")&amp;"
Dexamethasone: "&amp;TEXT(112/W34,"0.0%")&amp;"
Thalidomide: "&amp;TEXT(76/W34,"0.0%")&amp;"
Carfilzomib: "&amp;TEXT(19/W34,"0.0%")&amp;"
Median prior LOT: 5
Number of prior LOT:
≥3L: 95%
2L: 5%"</f>
        <v>ECOG PS:
2: 5.9%
Race:
White: 41.6%
Black: 7.7%
Asian: 0.9%
Other: 0.9%
ISS Stage:
1: 3.6%
2: 13.1%
3: 34.4%
High Cytogenetic Risk: 14.0%
Prior SCT: 38.0%
Prior therapies:
Bortezomib and Lenalidomide: 51.1%
Dexamethasone: 50.7%
Thalidomide: 34.4%
Carfilzomib: 8.6%
Median prior LOT: 5
Number of prior LOT:
≥3L: 95%
2L: 5%</v>
      </c>
      <c r="AF34" s="514" t="s">
        <v>275</v>
      </c>
      <c r="AG34" s="514" t="s">
        <v>275</v>
      </c>
      <c r="AH34" s="514" t="s">
        <v>275</v>
      </c>
      <c r="AI34" s="232">
        <v>113</v>
      </c>
      <c r="AJ34" s="499">
        <v>221</v>
      </c>
      <c r="AK34" s="97">
        <v>16.5</v>
      </c>
      <c r="AL34" s="97" t="s">
        <v>231</v>
      </c>
      <c r="AM34" s="97" t="s">
        <v>231</v>
      </c>
      <c r="AN34" s="103">
        <v>0.94</v>
      </c>
      <c r="AO34" s="109">
        <v>0.7</v>
      </c>
      <c r="AP34" s="109">
        <v>1.28</v>
      </c>
      <c r="AQ34" s="107">
        <v>0.70899999999999996</v>
      </c>
      <c r="AR34" s="75" t="s">
        <v>231</v>
      </c>
      <c r="AS34" s="75" t="s">
        <v>231</v>
      </c>
      <c r="AT34" s="499" t="s">
        <v>233</v>
      </c>
      <c r="AU34" s="101">
        <v>113</v>
      </c>
      <c r="AV34" s="507">
        <v>221</v>
      </c>
      <c r="AW34" s="104">
        <v>4.2</v>
      </c>
      <c r="AX34" s="97" t="s">
        <v>231</v>
      </c>
      <c r="AY34" s="97" t="s">
        <v>231</v>
      </c>
      <c r="AZ34" s="105">
        <v>0.68</v>
      </c>
      <c r="BA34" s="103" t="s">
        <v>276</v>
      </c>
      <c r="BB34" s="103" t="s">
        <v>277</v>
      </c>
      <c r="BC34" s="110">
        <v>3.0000000000000001E-3</v>
      </c>
      <c r="BD34" s="75" t="s">
        <v>231</v>
      </c>
      <c r="BE34" s="194" t="s">
        <v>231</v>
      </c>
      <c r="BF34" s="194" t="s">
        <v>231</v>
      </c>
      <c r="BG34" s="194" t="s">
        <v>231</v>
      </c>
      <c r="BH34" s="80">
        <v>113</v>
      </c>
      <c r="BI34" s="111">
        <f>BH34*33%</f>
        <v>37.29</v>
      </c>
      <c r="BJ34" s="81" t="s">
        <v>231</v>
      </c>
      <c r="BK34" s="81">
        <f>BH34*3%</f>
        <v>3.3899999999999997</v>
      </c>
      <c r="BL34" s="81" t="s">
        <v>231</v>
      </c>
      <c r="BM34" s="72">
        <v>30</v>
      </c>
      <c r="BN34" s="81" t="s">
        <v>231</v>
      </c>
      <c r="BO34" s="106" t="s">
        <v>278</v>
      </c>
      <c r="BP34" s="106" t="s">
        <v>278</v>
      </c>
      <c r="BQ34" s="101">
        <v>112</v>
      </c>
      <c r="BR34" s="101" t="s">
        <v>231</v>
      </c>
      <c r="BS34" s="112" t="s">
        <v>231</v>
      </c>
      <c r="BT34" s="101" t="s">
        <v>231</v>
      </c>
      <c r="BU34" s="113" t="str">
        <f>"Treatment discontinuation due to AEs: "&amp;TEXT(8/BQ34,"0.0%")</f>
        <v>Treatment discontinuation due to AEs: 7.1%</v>
      </c>
      <c r="BV34" s="113" t="e">
        <f>"Treatment discontinuation due to AEs: "&amp;TEXT(8/BR34,"0.0%")</f>
        <v>#VALUE!</v>
      </c>
      <c r="BW34" s="517" t="s">
        <v>235</v>
      </c>
      <c r="BX34" s="517" t="s">
        <v>235</v>
      </c>
      <c r="BY34" s="285" t="s">
        <v>235</v>
      </c>
      <c r="BZ34" s="285" t="s">
        <v>235</v>
      </c>
      <c r="CA34" s="285" t="s">
        <v>235</v>
      </c>
      <c r="CB34" s="285" t="s">
        <v>235</v>
      </c>
      <c r="CC34" s="285" t="s">
        <v>235</v>
      </c>
      <c r="CD34" s="285" t="s">
        <v>235</v>
      </c>
      <c r="CE34" s="285" t="s">
        <v>235</v>
      </c>
      <c r="CF34" s="285" t="s">
        <v>235</v>
      </c>
      <c r="CG34" s="285" t="s">
        <v>235</v>
      </c>
      <c r="CH34" s="285" t="s">
        <v>235</v>
      </c>
      <c r="CI34" s="285" t="s">
        <v>235</v>
      </c>
      <c r="CJ34" s="285" t="s">
        <v>235</v>
      </c>
      <c r="CK34" s="285" t="s">
        <v>235</v>
      </c>
      <c r="CL34" s="285" t="s">
        <v>235</v>
      </c>
      <c r="CM34" s="285" t="s">
        <v>235</v>
      </c>
      <c r="CN34" s="285" t="s">
        <v>235</v>
      </c>
      <c r="CO34" s="285" t="s">
        <v>235</v>
      </c>
      <c r="CP34" s="285" t="s">
        <v>235</v>
      </c>
      <c r="CQ34" s="285" t="s">
        <v>235</v>
      </c>
      <c r="CR34" s="285" t="s">
        <v>235</v>
      </c>
      <c r="CS34" s="285" t="s">
        <v>235</v>
      </c>
      <c r="CT34" s="285" t="s">
        <v>235</v>
      </c>
      <c r="CU34" s="285" t="s">
        <v>235</v>
      </c>
      <c r="CV34" s="285" t="s">
        <v>235</v>
      </c>
      <c r="CW34" s="285" t="s">
        <v>235</v>
      </c>
      <c r="CX34" s="285" t="s">
        <v>235</v>
      </c>
      <c r="CY34" s="285" t="s">
        <v>235</v>
      </c>
      <c r="CZ34" s="285" t="s">
        <v>235</v>
      </c>
      <c r="DA34" s="285" t="s">
        <v>235</v>
      </c>
      <c r="DB34" s="285" t="s">
        <v>235</v>
      </c>
      <c r="DC34" s="285" t="s">
        <v>235</v>
      </c>
      <c r="DD34" s="285" t="s">
        <v>235</v>
      </c>
      <c r="DE34" s="285" t="s">
        <v>235</v>
      </c>
      <c r="DF34" s="285" t="s">
        <v>235</v>
      </c>
      <c r="DG34" s="285" t="s">
        <v>235</v>
      </c>
      <c r="DH34" s="285" t="s">
        <v>235</v>
      </c>
      <c r="DI34" s="285" t="s">
        <v>235</v>
      </c>
      <c r="DJ34" s="285" t="s">
        <v>235</v>
      </c>
      <c r="DK34" s="285" t="s">
        <v>235</v>
      </c>
      <c r="DL34" s="285" t="s">
        <v>235</v>
      </c>
      <c r="DM34" s="285" t="s">
        <v>235</v>
      </c>
      <c r="DN34" s="285" t="s">
        <v>235</v>
      </c>
      <c r="DO34" s="285" t="s">
        <v>235</v>
      </c>
      <c r="DP34" s="285" t="s">
        <v>235</v>
      </c>
      <c r="DQ34" s="285" t="s">
        <v>235</v>
      </c>
      <c r="DR34" s="88" t="s">
        <v>235</v>
      </c>
      <c r="DS34" s="88" t="s">
        <v>235</v>
      </c>
      <c r="DT34" s="88" t="s">
        <v>235</v>
      </c>
      <c r="DU34" s="88" t="s">
        <v>235</v>
      </c>
      <c r="DV34" s="88" t="s">
        <v>235</v>
      </c>
      <c r="DW34" s="285" t="s">
        <v>235</v>
      </c>
      <c r="DX34" s="88" t="s">
        <v>235</v>
      </c>
      <c r="DY34" s="285" t="s">
        <v>235</v>
      </c>
      <c r="DZ34" s="88" t="s">
        <v>235</v>
      </c>
      <c r="EA34" s="88" t="s">
        <v>235</v>
      </c>
      <c r="EB34" s="88" t="s">
        <v>235</v>
      </c>
      <c r="EC34" s="88" t="s">
        <v>235</v>
      </c>
      <c r="ED34" s="88" t="s">
        <v>235</v>
      </c>
      <c r="EE34" s="88" t="s">
        <v>235</v>
      </c>
      <c r="EF34" s="88" t="s">
        <v>235</v>
      </c>
      <c r="EG34" s="88" t="s">
        <v>235</v>
      </c>
      <c r="EH34" s="88" t="s">
        <v>235</v>
      </c>
      <c r="EI34" s="88" t="s">
        <v>235</v>
      </c>
      <c r="EJ34" s="88" t="s">
        <v>235</v>
      </c>
      <c r="EK34" s="88" t="s">
        <v>235</v>
      </c>
      <c r="EL34" s="88" t="s">
        <v>235</v>
      </c>
      <c r="EM34" s="88" t="s">
        <v>235</v>
      </c>
      <c r="EN34" s="88" t="s">
        <v>235</v>
      </c>
      <c r="EO34" s="88" t="s">
        <v>235</v>
      </c>
      <c r="EP34" s="88" t="s">
        <v>235</v>
      </c>
      <c r="EQ34" s="88" t="s">
        <v>235</v>
      </c>
      <c r="ER34" s="88" t="s">
        <v>235</v>
      </c>
      <c r="ES34" s="88" t="s">
        <v>235</v>
      </c>
      <c r="ET34" s="88" t="s">
        <v>235</v>
      </c>
      <c r="EU34" s="88" t="s">
        <v>235</v>
      </c>
      <c r="EV34" s="88" t="s">
        <v>235</v>
      </c>
      <c r="EW34" s="88" t="s">
        <v>235</v>
      </c>
      <c r="EX34" s="88" t="s">
        <v>235</v>
      </c>
      <c r="EY34" s="88" t="s">
        <v>235</v>
      </c>
      <c r="EZ34" s="88" t="s">
        <v>235</v>
      </c>
      <c r="FA34" s="88" t="s">
        <v>235</v>
      </c>
      <c r="FB34" s="88" t="s">
        <v>235</v>
      </c>
      <c r="FC34" s="88" t="s">
        <v>235</v>
      </c>
      <c r="FD34" s="88" t="s">
        <v>235</v>
      </c>
      <c r="FE34" s="88" t="s">
        <v>235</v>
      </c>
      <c r="FF34" s="88" t="s">
        <v>235</v>
      </c>
      <c r="FG34" s="88" t="s">
        <v>235</v>
      </c>
      <c r="FH34" s="88" t="s">
        <v>235</v>
      </c>
    </row>
    <row r="35" spans="1:164" ht="18" customHeight="1" x14ac:dyDescent="0.3">
      <c r="A35" s="289"/>
      <c r="B35" s="289"/>
      <c r="C35" s="274"/>
      <c r="D35" s="505"/>
      <c r="E35" s="508"/>
      <c r="F35" s="532"/>
      <c r="G35" s="494"/>
      <c r="H35" s="499"/>
      <c r="I35" s="494"/>
      <c r="J35" s="530"/>
      <c r="K35" s="536"/>
      <c r="L35" s="496"/>
      <c r="M35" s="515"/>
      <c r="N35" s="500"/>
      <c r="O35" s="543"/>
      <c r="P35" s="274"/>
      <c r="Q35" s="539"/>
      <c r="R35" s="97" t="s">
        <v>279</v>
      </c>
      <c r="S35" s="200" t="s">
        <v>231</v>
      </c>
      <c r="T35" s="200" t="s">
        <v>231</v>
      </c>
      <c r="U35" s="200" t="s">
        <v>231</v>
      </c>
      <c r="V35" s="97">
        <v>108</v>
      </c>
      <c r="W35" s="515"/>
      <c r="X35" s="108">
        <v>61</v>
      </c>
      <c r="Y35" s="523"/>
      <c r="Z35" s="108">
        <f>53%*V35</f>
        <v>57.24</v>
      </c>
      <c r="AA35" s="511"/>
      <c r="AB35" s="98">
        <f>24+71</f>
        <v>95</v>
      </c>
      <c r="AC35" s="525"/>
      <c r="AD35" s="99" t="str">
        <f>"ECOG PS:
2: "&amp;TEXT(11/V35,"0.0%")&amp;"
3: "&amp;TEXT(2/V35,"0.0%")&amp;"
Race:
White: "&amp;TEXT(86/V35,"0.0%")&amp;"
Black: "&amp;TEXT(16/V35,"0.0%")&amp;"
Asian: "&amp;TEXT(3/V35,"0.0%")&amp;"
Other: "&amp;TEXT(3/V35,"0.0%")&amp;"
ISS Stage:
1: "&amp;TEXT(8/V35,"0.0%")&amp;"
2: "&amp;TEXT(29/V35,"0.0%")&amp;"
3: "&amp;TEXT(71/V35,"0.0%")&amp;"
High Cytogenetic Risk: "&amp;TEXT(30/V35,"0.0%")&amp;"
Prior SCT: "&amp;TEXT(82/V35,"0.0%")&amp;"
Prior therapies:
Bortezomib and Lenalidomide: "&amp;TEXT(108/V35,"0.0%")&amp;"
Dexamethasone: "&amp;TEXT(107/V35,"0.0%")&amp;"
Thalidomide: "&amp;TEXT(72/V35,"0.0%")&amp;"
Carfilzomib: "&amp;TEXT(31/V35,"0.0%")&amp;"
Median prior LOT: 5
Number of prior LOT:
≥3L: 95%
2L: 5%"</f>
        <v>ECOG PS:
2: 10.2%
3: 1.9%
Race:
White: 79.6%
Black: 14.8%
Asian: 2.8%
Other: 2.8%
ISS Stage:
1: 7.4%
2: 26.9%
3: 65.7%
High Cytogenetic Risk: 27.8%
Prior SCT: 75.9%
Prior therapies:
Bortezomib and Lenalidomide: 100.0%
Dexamethasone: 99.1%
Thalidomide: 66.7%
Carfilzomib: 28.7%
Median prior LOT: 5
Number of prior LOT:
≥3L: 95%
2L: 5%</v>
      </c>
      <c r="AE35" s="99" t="e">
        <f>"ECOG PS:
2: "&amp;TEXT(11/W35,"0.0%")&amp;"
3: "&amp;TEXT(2/W35,"0.0%")&amp;"
Race:
White: "&amp;TEXT(86/W35,"0.0%")&amp;"
Black: "&amp;TEXT(16/W35,"0.0%")&amp;"
Asian: "&amp;TEXT(3/W35,"0.0%")&amp;"
Other: "&amp;TEXT(3/W35,"0.0%")&amp;"
ISS Stage:
1: "&amp;TEXT(8/W35,"0.0%")&amp;"
2: "&amp;TEXT(29/W35,"0.0%")&amp;"
3: "&amp;TEXT(71/W35,"0.0%")&amp;"
High Cytogenetic Risk: "&amp;TEXT(30/W35,"0.0%")&amp;"
Prior SCT: "&amp;TEXT(82/W35,"0.0%")&amp;"
Prior therapies:
Bortezomib and Lenalidomide: "&amp;TEXT(108/W35,"0.0%")&amp;"
Dexamethasone: "&amp;TEXT(107/W35,"0.0%")&amp;"
Thalidomide: "&amp;TEXT(72/W35,"0.0%")&amp;"
Carfilzomib: "&amp;TEXT(31/W35,"0.0%")&amp;"
Median prior LOT: 5
Number of prior LOT:
≥3L: 95%
2L: 5%"</f>
        <v>#DIV/0!</v>
      </c>
      <c r="AF35" s="515"/>
      <c r="AG35" s="515"/>
      <c r="AH35" s="515"/>
      <c r="AI35" s="232">
        <v>108</v>
      </c>
      <c r="AJ35" s="499"/>
      <c r="AK35" s="97">
        <v>13.6</v>
      </c>
      <c r="AL35" s="97" t="s">
        <v>231</v>
      </c>
      <c r="AM35" s="97" t="s">
        <v>231</v>
      </c>
      <c r="AN35" s="75" t="s">
        <v>231</v>
      </c>
      <c r="AO35" s="75" t="s">
        <v>231</v>
      </c>
      <c r="AP35" s="75" t="s">
        <v>231</v>
      </c>
      <c r="AQ35" s="75" t="s">
        <v>231</v>
      </c>
      <c r="AR35" s="75" t="s">
        <v>231</v>
      </c>
      <c r="AS35" s="75" t="s">
        <v>231</v>
      </c>
      <c r="AT35" s="499"/>
      <c r="AU35" s="101">
        <v>108</v>
      </c>
      <c r="AV35" s="508"/>
      <c r="AW35" s="104">
        <v>2.7</v>
      </c>
      <c r="AX35" s="97" t="s">
        <v>231</v>
      </c>
      <c r="AY35" s="97" t="s">
        <v>231</v>
      </c>
      <c r="AZ35" s="114" t="s">
        <v>231</v>
      </c>
      <c r="BA35" s="97" t="s">
        <v>231</v>
      </c>
      <c r="BB35" s="97" t="s">
        <v>231</v>
      </c>
      <c r="BC35" s="115" t="s">
        <v>231</v>
      </c>
      <c r="BD35" s="75" t="s">
        <v>231</v>
      </c>
      <c r="BE35" s="194" t="s">
        <v>231</v>
      </c>
      <c r="BF35" s="194" t="s">
        <v>231</v>
      </c>
      <c r="BG35" s="194" t="s">
        <v>231</v>
      </c>
      <c r="BH35" s="80">
        <v>108</v>
      </c>
      <c r="BI35" s="111">
        <f>BH34*18%</f>
        <v>20.34</v>
      </c>
      <c r="BJ35" s="81" t="s">
        <v>231</v>
      </c>
      <c r="BK35" s="81">
        <f>BH35*2%</f>
        <v>2.16</v>
      </c>
      <c r="BL35" s="81" t="s">
        <v>231</v>
      </c>
      <c r="BM35" s="107">
        <v>16</v>
      </c>
      <c r="BN35" s="81" t="s">
        <v>231</v>
      </c>
      <c r="BO35" s="106" t="s">
        <v>280</v>
      </c>
      <c r="BP35" s="106" t="s">
        <v>280</v>
      </c>
      <c r="BQ35" s="101">
        <v>107</v>
      </c>
      <c r="BR35" s="101" t="s">
        <v>231</v>
      </c>
      <c r="BS35" s="112" t="s">
        <v>231</v>
      </c>
      <c r="BT35" s="101" t="s">
        <v>231</v>
      </c>
      <c r="BU35" s="113" t="str">
        <f>"Treatment discontinuation due to AEs: "&amp;TEXT(13/BQ35,"0.0%")</f>
        <v>Treatment discontinuation due to AEs: 12.1%</v>
      </c>
      <c r="BV35" s="113" t="e">
        <f>"Treatment discontinuation due to AEs: "&amp;TEXT(13/BR35,"0.0%")</f>
        <v>#VALUE!</v>
      </c>
      <c r="BW35" s="518"/>
      <c r="BX35" s="518"/>
      <c r="BY35" s="512"/>
      <c r="BZ35" s="512"/>
      <c r="CA35" s="512"/>
      <c r="CB35" s="512"/>
      <c r="CC35" s="512"/>
      <c r="CD35" s="512"/>
      <c r="CE35" s="512"/>
      <c r="CF35" s="512"/>
      <c r="CG35" s="512"/>
      <c r="CH35" s="512"/>
      <c r="CI35" s="512"/>
      <c r="CJ35" s="512"/>
      <c r="CK35" s="512"/>
      <c r="CL35" s="512"/>
      <c r="CM35" s="373"/>
      <c r="CN35" s="373"/>
      <c r="CO35" s="373"/>
      <c r="CP35" s="373"/>
      <c r="CQ35" s="373"/>
      <c r="CR35" s="373"/>
      <c r="CS35" s="373"/>
      <c r="CT35" s="373"/>
      <c r="CU35" s="373"/>
      <c r="CV35" s="373"/>
      <c r="CW35" s="373"/>
      <c r="CX35" s="373"/>
      <c r="CY35" s="373"/>
      <c r="CZ35" s="512"/>
      <c r="DA35" s="512"/>
      <c r="DB35" s="512"/>
      <c r="DC35" s="512"/>
      <c r="DD35" s="512"/>
      <c r="DE35" s="512"/>
      <c r="DF35" s="512"/>
      <c r="DG35" s="512"/>
      <c r="DH35" s="512"/>
      <c r="DI35" s="512"/>
      <c r="DJ35" s="512"/>
      <c r="DK35" s="286"/>
      <c r="DL35" s="286"/>
      <c r="DM35" s="286"/>
      <c r="DN35" s="286"/>
      <c r="DO35" s="286"/>
      <c r="DP35" s="286"/>
      <c r="DQ35" s="286"/>
      <c r="DR35" s="88" t="s">
        <v>235</v>
      </c>
      <c r="DS35" s="88" t="s">
        <v>235</v>
      </c>
      <c r="DT35" s="88" t="s">
        <v>235</v>
      </c>
      <c r="DU35" s="88" t="s">
        <v>235</v>
      </c>
      <c r="DV35" s="88" t="s">
        <v>235</v>
      </c>
      <c r="DW35" s="286"/>
      <c r="DX35" s="88" t="s">
        <v>235</v>
      </c>
      <c r="DY35" s="286"/>
      <c r="DZ35" s="88" t="s">
        <v>235</v>
      </c>
      <c r="EA35" s="88" t="s">
        <v>235</v>
      </c>
      <c r="EB35" s="88" t="s">
        <v>235</v>
      </c>
      <c r="EC35" s="88" t="s">
        <v>235</v>
      </c>
      <c r="ED35" s="88" t="s">
        <v>235</v>
      </c>
      <c r="EE35" s="88" t="s">
        <v>235</v>
      </c>
      <c r="EF35" s="88" t="s">
        <v>235</v>
      </c>
      <c r="EG35" s="88" t="s">
        <v>235</v>
      </c>
      <c r="EH35" s="88" t="s">
        <v>235</v>
      </c>
      <c r="EI35" s="88" t="s">
        <v>235</v>
      </c>
      <c r="EJ35" s="88" t="s">
        <v>235</v>
      </c>
      <c r="EK35" s="88" t="s">
        <v>235</v>
      </c>
      <c r="EL35" s="88" t="s">
        <v>235</v>
      </c>
      <c r="EM35" s="88" t="s">
        <v>235</v>
      </c>
      <c r="EN35" s="88" t="s">
        <v>235</v>
      </c>
      <c r="EO35" s="88" t="s">
        <v>235</v>
      </c>
      <c r="EP35" s="88" t="s">
        <v>235</v>
      </c>
      <c r="EQ35" s="88" t="s">
        <v>235</v>
      </c>
      <c r="ER35" s="88" t="s">
        <v>235</v>
      </c>
      <c r="ES35" s="88" t="s">
        <v>235</v>
      </c>
      <c r="ET35" s="88" t="s">
        <v>235</v>
      </c>
      <c r="EU35" s="88" t="s">
        <v>235</v>
      </c>
      <c r="EV35" s="88" t="s">
        <v>235</v>
      </c>
      <c r="EW35" s="88" t="s">
        <v>235</v>
      </c>
      <c r="EX35" s="88" t="s">
        <v>235</v>
      </c>
      <c r="EY35" s="88" t="s">
        <v>235</v>
      </c>
      <c r="EZ35" s="88" t="s">
        <v>235</v>
      </c>
      <c r="FA35" s="88" t="s">
        <v>235</v>
      </c>
      <c r="FB35" s="88" t="s">
        <v>235</v>
      </c>
      <c r="FC35" s="88" t="s">
        <v>235</v>
      </c>
      <c r="FD35" s="88" t="s">
        <v>235</v>
      </c>
      <c r="FE35" s="88" t="s">
        <v>235</v>
      </c>
      <c r="FF35" s="88" t="s">
        <v>235</v>
      </c>
      <c r="FG35" s="88" t="s">
        <v>235</v>
      </c>
      <c r="FH35" s="88" t="s">
        <v>235</v>
      </c>
    </row>
    <row r="36" spans="1:164" ht="18" customHeight="1" x14ac:dyDescent="0.3">
      <c r="A36" s="289"/>
      <c r="B36" s="289"/>
      <c r="C36" s="274"/>
      <c r="D36" s="505"/>
      <c r="E36" s="508"/>
      <c r="F36" s="532"/>
      <c r="G36" s="494"/>
      <c r="H36" s="499"/>
      <c r="I36" s="494"/>
      <c r="J36" s="530"/>
      <c r="K36" s="536"/>
      <c r="L36" s="496"/>
      <c r="M36" s="515"/>
      <c r="N36" s="500"/>
      <c r="O36" s="543"/>
      <c r="P36" s="274"/>
      <c r="Q36" s="539"/>
      <c r="R36" s="70" t="s">
        <v>235</v>
      </c>
      <c r="S36" s="70" t="s">
        <v>235</v>
      </c>
      <c r="T36" s="70" t="s">
        <v>235</v>
      </c>
      <c r="U36" s="70" t="s">
        <v>235</v>
      </c>
      <c r="V36" s="71" t="s">
        <v>235</v>
      </c>
      <c r="W36" s="515"/>
      <c r="X36" s="71" t="s">
        <v>235</v>
      </c>
      <c r="Y36" s="523"/>
      <c r="Z36" s="75" t="s">
        <v>235</v>
      </c>
      <c r="AA36" s="511"/>
      <c r="AB36" s="75" t="s">
        <v>235</v>
      </c>
      <c r="AC36" s="525"/>
      <c r="AD36" s="94" t="s">
        <v>235</v>
      </c>
      <c r="AE36" s="198" t="s">
        <v>235</v>
      </c>
      <c r="AF36" s="515"/>
      <c r="AG36" s="515"/>
      <c r="AH36" s="515"/>
      <c r="AI36" s="82" t="s">
        <v>235</v>
      </c>
      <c r="AJ36" s="499"/>
      <c r="AK36" s="75" t="s">
        <v>235</v>
      </c>
      <c r="AL36" s="75" t="s">
        <v>235</v>
      </c>
      <c r="AM36" s="75" t="s">
        <v>235</v>
      </c>
      <c r="AN36" s="75" t="s">
        <v>235</v>
      </c>
      <c r="AO36" s="75" t="s">
        <v>235</v>
      </c>
      <c r="AP36" s="75" t="s">
        <v>235</v>
      </c>
      <c r="AQ36" s="75" t="s">
        <v>235</v>
      </c>
      <c r="AR36" s="75" t="s">
        <v>235</v>
      </c>
      <c r="AS36" s="75" t="s">
        <v>235</v>
      </c>
      <c r="AT36" s="499"/>
      <c r="AU36" s="75" t="s">
        <v>235</v>
      </c>
      <c r="AV36" s="508"/>
      <c r="AW36" s="75" t="s">
        <v>235</v>
      </c>
      <c r="AX36" s="75" t="s">
        <v>235</v>
      </c>
      <c r="AY36" s="75" t="s">
        <v>235</v>
      </c>
      <c r="AZ36" s="82" t="s">
        <v>235</v>
      </c>
      <c r="BA36" s="75" t="s">
        <v>235</v>
      </c>
      <c r="BB36" s="75" t="s">
        <v>235</v>
      </c>
      <c r="BC36" s="94" t="s">
        <v>235</v>
      </c>
      <c r="BD36" s="75" t="s">
        <v>235</v>
      </c>
      <c r="BE36" s="194" t="s">
        <v>235</v>
      </c>
      <c r="BF36" s="194" t="s">
        <v>235</v>
      </c>
      <c r="BG36" s="194" t="s">
        <v>235</v>
      </c>
      <c r="BH36" s="75" t="s">
        <v>235</v>
      </c>
      <c r="BI36" s="75" t="s">
        <v>235</v>
      </c>
      <c r="BJ36" s="82" t="s">
        <v>235</v>
      </c>
      <c r="BK36" s="82" t="s">
        <v>235</v>
      </c>
      <c r="BL36" s="82" t="s">
        <v>235</v>
      </c>
      <c r="BM36" s="75" t="s">
        <v>235</v>
      </c>
      <c r="BN36" s="82" t="s">
        <v>235</v>
      </c>
      <c r="BO36" s="75" t="s">
        <v>235</v>
      </c>
      <c r="BP36" s="194" t="s">
        <v>235</v>
      </c>
      <c r="BQ36" s="75" t="s">
        <v>235</v>
      </c>
      <c r="BR36" s="75" t="s">
        <v>235</v>
      </c>
      <c r="BS36" s="94" t="s">
        <v>235</v>
      </c>
      <c r="BT36" s="75" t="s">
        <v>235</v>
      </c>
      <c r="BU36" s="75" t="s">
        <v>235</v>
      </c>
      <c r="BV36" s="194" t="s">
        <v>235</v>
      </c>
      <c r="BW36" s="518"/>
      <c r="BX36" s="518"/>
      <c r="BY36" s="512"/>
      <c r="BZ36" s="512"/>
      <c r="CA36" s="512"/>
      <c r="CB36" s="512"/>
      <c r="CC36" s="512"/>
      <c r="CD36" s="512"/>
      <c r="CE36" s="512"/>
      <c r="CF36" s="512"/>
      <c r="CG36" s="512"/>
      <c r="CH36" s="512"/>
      <c r="CI36" s="512"/>
      <c r="CJ36" s="512"/>
      <c r="CK36" s="512"/>
      <c r="CL36" s="512"/>
      <c r="CM36" s="373"/>
      <c r="CN36" s="373"/>
      <c r="CO36" s="373"/>
      <c r="CP36" s="373"/>
      <c r="CQ36" s="373"/>
      <c r="CR36" s="373"/>
      <c r="CS36" s="373"/>
      <c r="CT36" s="373"/>
      <c r="CU36" s="373"/>
      <c r="CV36" s="373"/>
      <c r="CW36" s="373"/>
      <c r="CX36" s="373"/>
      <c r="CY36" s="373"/>
      <c r="CZ36" s="512"/>
      <c r="DA36" s="512"/>
      <c r="DB36" s="512"/>
      <c r="DC36" s="512"/>
      <c r="DD36" s="512"/>
      <c r="DE36" s="512"/>
      <c r="DF36" s="512"/>
      <c r="DG36" s="512"/>
      <c r="DH36" s="512"/>
      <c r="DI36" s="512"/>
      <c r="DJ36" s="512"/>
      <c r="DK36" s="286"/>
      <c r="DL36" s="286"/>
      <c r="DM36" s="286"/>
      <c r="DN36" s="286"/>
      <c r="DO36" s="286"/>
      <c r="DP36" s="286"/>
      <c r="DQ36" s="286"/>
      <c r="DR36" s="88" t="s">
        <v>235</v>
      </c>
      <c r="DS36" s="88" t="s">
        <v>235</v>
      </c>
      <c r="DT36" s="88" t="s">
        <v>235</v>
      </c>
      <c r="DU36" s="88" t="s">
        <v>235</v>
      </c>
      <c r="DV36" s="88" t="s">
        <v>235</v>
      </c>
      <c r="DW36" s="286"/>
      <c r="DX36" s="88" t="s">
        <v>235</v>
      </c>
      <c r="DY36" s="286"/>
      <c r="DZ36" s="88" t="s">
        <v>235</v>
      </c>
      <c r="EA36" s="88" t="s">
        <v>235</v>
      </c>
      <c r="EB36" s="88" t="s">
        <v>235</v>
      </c>
      <c r="EC36" s="88" t="s">
        <v>235</v>
      </c>
      <c r="ED36" s="88" t="s">
        <v>235</v>
      </c>
      <c r="EE36" s="88" t="s">
        <v>235</v>
      </c>
      <c r="EF36" s="88" t="s">
        <v>235</v>
      </c>
      <c r="EG36" s="88" t="s">
        <v>235</v>
      </c>
      <c r="EH36" s="88" t="s">
        <v>235</v>
      </c>
      <c r="EI36" s="88" t="s">
        <v>235</v>
      </c>
      <c r="EJ36" s="88" t="s">
        <v>235</v>
      </c>
      <c r="EK36" s="88" t="s">
        <v>235</v>
      </c>
      <c r="EL36" s="88" t="s">
        <v>235</v>
      </c>
      <c r="EM36" s="88" t="s">
        <v>235</v>
      </c>
      <c r="EN36" s="88" t="s">
        <v>235</v>
      </c>
      <c r="EO36" s="88" t="s">
        <v>235</v>
      </c>
      <c r="EP36" s="88" t="s">
        <v>235</v>
      </c>
      <c r="EQ36" s="88" t="s">
        <v>235</v>
      </c>
      <c r="ER36" s="88" t="s">
        <v>235</v>
      </c>
      <c r="ES36" s="88" t="s">
        <v>235</v>
      </c>
      <c r="ET36" s="88" t="s">
        <v>235</v>
      </c>
      <c r="EU36" s="88" t="s">
        <v>235</v>
      </c>
      <c r="EV36" s="88" t="s">
        <v>235</v>
      </c>
      <c r="EW36" s="88" t="s">
        <v>235</v>
      </c>
      <c r="EX36" s="88" t="s">
        <v>235</v>
      </c>
      <c r="EY36" s="88" t="s">
        <v>235</v>
      </c>
      <c r="EZ36" s="88" t="s">
        <v>235</v>
      </c>
      <c r="FA36" s="88" t="s">
        <v>235</v>
      </c>
      <c r="FB36" s="88" t="s">
        <v>235</v>
      </c>
      <c r="FC36" s="88" t="s">
        <v>235</v>
      </c>
      <c r="FD36" s="88" t="s">
        <v>235</v>
      </c>
      <c r="FE36" s="88" t="s">
        <v>235</v>
      </c>
      <c r="FF36" s="88" t="s">
        <v>235</v>
      </c>
      <c r="FG36" s="88" t="s">
        <v>235</v>
      </c>
      <c r="FH36" s="88" t="s">
        <v>235</v>
      </c>
    </row>
    <row r="37" spans="1:164" ht="18" customHeight="1" x14ac:dyDescent="0.3">
      <c r="A37" s="290"/>
      <c r="B37" s="290"/>
      <c r="C37" s="275"/>
      <c r="D37" s="506"/>
      <c r="E37" s="509"/>
      <c r="F37" s="532" t="str">
        <f t="shared" ref="F37" si="12">F34</f>
        <v>Pomalidomide alone or in combination with low-dose dexamethasone in relapsed and refractory multiple myeloma: A randomized phase 2 study.</v>
      </c>
      <c r="G37" s="494"/>
      <c r="H37" s="499"/>
      <c r="I37" s="494"/>
      <c r="J37" s="530" t="str">
        <f t="shared" ref="J37" si="13">J34</f>
        <v>MM-002
NCT00833833</v>
      </c>
      <c r="K37" s="536"/>
      <c r="L37" s="497"/>
      <c r="M37" s="515"/>
      <c r="N37" s="500"/>
      <c r="O37" s="544"/>
      <c r="P37" s="275"/>
      <c r="Q37" s="540"/>
      <c r="R37" s="70" t="s">
        <v>235</v>
      </c>
      <c r="S37" s="70" t="s">
        <v>235</v>
      </c>
      <c r="T37" s="70" t="s">
        <v>235</v>
      </c>
      <c r="U37" s="70" t="s">
        <v>235</v>
      </c>
      <c r="V37" s="71" t="s">
        <v>235</v>
      </c>
      <c r="W37" s="515"/>
      <c r="X37" s="71" t="s">
        <v>235</v>
      </c>
      <c r="Y37" s="523"/>
      <c r="Z37" s="75" t="s">
        <v>235</v>
      </c>
      <c r="AA37" s="511"/>
      <c r="AB37" s="75" t="s">
        <v>235</v>
      </c>
      <c r="AC37" s="526"/>
      <c r="AD37" s="94" t="s">
        <v>235</v>
      </c>
      <c r="AE37" s="198" t="s">
        <v>235</v>
      </c>
      <c r="AF37" s="515"/>
      <c r="AG37" s="515"/>
      <c r="AH37" s="515"/>
      <c r="AI37" s="82" t="s">
        <v>235</v>
      </c>
      <c r="AJ37" s="499"/>
      <c r="AK37" s="75" t="s">
        <v>235</v>
      </c>
      <c r="AL37" s="75" t="s">
        <v>235</v>
      </c>
      <c r="AM37" s="75" t="s">
        <v>235</v>
      </c>
      <c r="AN37" s="75" t="s">
        <v>235</v>
      </c>
      <c r="AO37" s="75" t="s">
        <v>235</v>
      </c>
      <c r="AP37" s="75" t="s">
        <v>235</v>
      </c>
      <c r="AQ37" s="75" t="s">
        <v>235</v>
      </c>
      <c r="AR37" s="75" t="s">
        <v>235</v>
      </c>
      <c r="AS37" s="75" t="s">
        <v>235</v>
      </c>
      <c r="AT37" s="499"/>
      <c r="AU37" s="75" t="s">
        <v>235</v>
      </c>
      <c r="AV37" s="560"/>
      <c r="AW37" s="75" t="s">
        <v>235</v>
      </c>
      <c r="AX37" s="75" t="s">
        <v>235</v>
      </c>
      <c r="AY37" s="75" t="s">
        <v>235</v>
      </c>
      <c r="AZ37" s="82" t="s">
        <v>235</v>
      </c>
      <c r="BA37" s="75" t="s">
        <v>235</v>
      </c>
      <c r="BB37" s="75" t="s">
        <v>235</v>
      </c>
      <c r="BC37" s="94" t="s">
        <v>235</v>
      </c>
      <c r="BD37" s="75" t="s">
        <v>235</v>
      </c>
      <c r="BE37" s="194" t="s">
        <v>235</v>
      </c>
      <c r="BF37" s="194" t="s">
        <v>235</v>
      </c>
      <c r="BG37" s="194" t="s">
        <v>235</v>
      </c>
      <c r="BH37" s="75" t="s">
        <v>235</v>
      </c>
      <c r="BI37" s="75" t="s">
        <v>235</v>
      </c>
      <c r="BJ37" s="82" t="s">
        <v>235</v>
      </c>
      <c r="BK37" s="82" t="s">
        <v>235</v>
      </c>
      <c r="BL37" s="82" t="s">
        <v>235</v>
      </c>
      <c r="BM37" s="75" t="s">
        <v>235</v>
      </c>
      <c r="BN37" s="82" t="s">
        <v>235</v>
      </c>
      <c r="BO37" s="75" t="s">
        <v>235</v>
      </c>
      <c r="BP37" s="194" t="s">
        <v>235</v>
      </c>
      <c r="BQ37" s="75" t="s">
        <v>235</v>
      </c>
      <c r="BR37" s="75" t="s">
        <v>235</v>
      </c>
      <c r="BS37" s="94" t="s">
        <v>235</v>
      </c>
      <c r="BT37" s="75" t="s">
        <v>235</v>
      </c>
      <c r="BU37" s="75" t="s">
        <v>235</v>
      </c>
      <c r="BV37" s="194" t="s">
        <v>235</v>
      </c>
      <c r="BW37" s="519"/>
      <c r="BX37" s="519"/>
      <c r="BY37" s="513"/>
      <c r="BZ37" s="513"/>
      <c r="CA37" s="513"/>
      <c r="CB37" s="513"/>
      <c r="CC37" s="513"/>
      <c r="CD37" s="513"/>
      <c r="CE37" s="513"/>
      <c r="CF37" s="513"/>
      <c r="CG37" s="513"/>
      <c r="CH37" s="513"/>
      <c r="CI37" s="513"/>
      <c r="CJ37" s="513"/>
      <c r="CK37" s="513"/>
      <c r="CL37" s="513"/>
      <c r="CM37" s="374"/>
      <c r="CN37" s="374"/>
      <c r="CO37" s="374"/>
      <c r="CP37" s="374"/>
      <c r="CQ37" s="374"/>
      <c r="CR37" s="374"/>
      <c r="CS37" s="374"/>
      <c r="CT37" s="374"/>
      <c r="CU37" s="374"/>
      <c r="CV37" s="374"/>
      <c r="CW37" s="374"/>
      <c r="CX37" s="374"/>
      <c r="CY37" s="374"/>
      <c r="CZ37" s="513"/>
      <c r="DA37" s="513"/>
      <c r="DB37" s="513"/>
      <c r="DC37" s="513"/>
      <c r="DD37" s="513"/>
      <c r="DE37" s="513"/>
      <c r="DF37" s="513"/>
      <c r="DG37" s="513"/>
      <c r="DH37" s="513"/>
      <c r="DI37" s="513"/>
      <c r="DJ37" s="513"/>
      <c r="DK37" s="287"/>
      <c r="DL37" s="287"/>
      <c r="DM37" s="287"/>
      <c r="DN37" s="287"/>
      <c r="DO37" s="287"/>
      <c r="DP37" s="287"/>
      <c r="DQ37" s="287"/>
      <c r="DR37" s="88" t="s">
        <v>235</v>
      </c>
      <c r="DS37" s="88" t="s">
        <v>235</v>
      </c>
      <c r="DT37" s="88" t="s">
        <v>235</v>
      </c>
      <c r="DU37" s="88" t="s">
        <v>235</v>
      </c>
      <c r="DV37" s="88" t="s">
        <v>235</v>
      </c>
      <c r="DW37" s="287"/>
      <c r="DX37" s="88" t="s">
        <v>235</v>
      </c>
      <c r="DY37" s="287"/>
      <c r="DZ37" s="88" t="s">
        <v>235</v>
      </c>
      <c r="EA37" s="88" t="s">
        <v>235</v>
      </c>
      <c r="EB37" s="88" t="s">
        <v>235</v>
      </c>
      <c r="EC37" s="88" t="s">
        <v>235</v>
      </c>
      <c r="ED37" s="88" t="s">
        <v>235</v>
      </c>
      <c r="EE37" s="88" t="s">
        <v>235</v>
      </c>
      <c r="EF37" s="88" t="s">
        <v>235</v>
      </c>
      <c r="EG37" s="88" t="s">
        <v>235</v>
      </c>
      <c r="EH37" s="88" t="s">
        <v>235</v>
      </c>
      <c r="EI37" s="88" t="s">
        <v>235</v>
      </c>
      <c r="EJ37" s="88" t="s">
        <v>235</v>
      </c>
      <c r="EK37" s="88" t="s">
        <v>235</v>
      </c>
      <c r="EL37" s="88" t="s">
        <v>235</v>
      </c>
      <c r="EM37" s="88" t="s">
        <v>235</v>
      </c>
      <c r="EN37" s="88" t="s">
        <v>235</v>
      </c>
      <c r="EO37" s="88" t="s">
        <v>235</v>
      </c>
      <c r="EP37" s="88" t="s">
        <v>235</v>
      </c>
      <c r="EQ37" s="88" t="s">
        <v>235</v>
      </c>
      <c r="ER37" s="88" t="s">
        <v>235</v>
      </c>
      <c r="ES37" s="88" t="s">
        <v>235</v>
      </c>
      <c r="ET37" s="88" t="s">
        <v>235</v>
      </c>
      <c r="EU37" s="88" t="s">
        <v>235</v>
      </c>
      <c r="EV37" s="88" t="s">
        <v>235</v>
      </c>
      <c r="EW37" s="88" t="s">
        <v>235</v>
      </c>
      <c r="EX37" s="88" t="s">
        <v>235</v>
      </c>
      <c r="EY37" s="88" t="s">
        <v>235</v>
      </c>
      <c r="EZ37" s="88" t="s">
        <v>235</v>
      </c>
      <c r="FA37" s="88" t="s">
        <v>235</v>
      </c>
      <c r="FB37" s="88" t="s">
        <v>235</v>
      </c>
      <c r="FC37" s="88" t="s">
        <v>235</v>
      </c>
      <c r="FD37" s="88" t="s">
        <v>235</v>
      </c>
      <c r="FE37" s="88" t="s">
        <v>235</v>
      </c>
      <c r="FF37" s="88" t="s">
        <v>235</v>
      </c>
      <c r="FG37" s="88" t="s">
        <v>235</v>
      </c>
      <c r="FH37" s="88" t="s">
        <v>235</v>
      </c>
    </row>
    <row r="38" spans="1:164" ht="18" customHeight="1" x14ac:dyDescent="0.3">
      <c r="A38" s="288">
        <v>5</v>
      </c>
      <c r="B38" s="288">
        <v>9</v>
      </c>
      <c r="C38" s="260" t="s">
        <v>217</v>
      </c>
      <c r="D38" s="504" t="s">
        <v>283</v>
      </c>
      <c r="E38" s="507" t="s">
        <v>730</v>
      </c>
      <c r="F38" s="531" t="s">
        <v>284</v>
      </c>
      <c r="G38" s="494" t="s">
        <v>285</v>
      </c>
      <c r="H38" s="499" t="s">
        <v>286</v>
      </c>
      <c r="I38" s="494" t="s">
        <v>287</v>
      </c>
      <c r="J38" s="528" t="s">
        <v>288</v>
      </c>
      <c r="K38" s="450" t="s">
        <v>289</v>
      </c>
      <c r="L38" s="495" t="s">
        <v>225</v>
      </c>
      <c r="M38" s="514" t="s">
        <v>226</v>
      </c>
      <c r="N38" s="499" t="s">
        <v>290</v>
      </c>
      <c r="O38" s="542" t="s">
        <v>291</v>
      </c>
      <c r="P38" s="285" t="s">
        <v>229</v>
      </c>
      <c r="Q38" s="538">
        <v>2</v>
      </c>
      <c r="R38" s="118" t="s">
        <v>292</v>
      </c>
      <c r="S38" s="203" t="s">
        <v>231</v>
      </c>
      <c r="T38" s="203" t="s">
        <v>231</v>
      </c>
      <c r="U38" s="203" t="s">
        <v>231</v>
      </c>
      <c r="V38" s="80">
        <v>51</v>
      </c>
      <c r="W38" s="514">
        <f t="shared" ref="W38" si="14">V38+V39</f>
        <v>102</v>
      </c>
      <c r="X38" s="80" t="s">
        <v>231</v>
      </c>
      <c r="Y38" s="523" t="s">
        <v>231</v>
      </c>
      <c r="Z38" s="72" t="s">
        <v>231</v>
      </c>
      <c r="AA38" s="523" t="s">
        <v>231</v>
      </c>
      <c r="AB38" s="72" t="s">
        <v>231</v>
      </c>
      <c r="AC38" s="523" t="s">
        <v>231</v>
      </c>
      <c r="AD38" s="119" t="s">
        <v>231</v>
      </c>
      <c r="AE38" s="119" t="s">
        <v>231</v>
      </c>
      <c r="AF38" s="514" t="s">
        <v>275</v>
      </c>
      <c r="AG38" s="514" t="s">
        <v>275</v>
      </c>
      <c r="AH38" s="514" t="s">
        <v>275</v>
      </c>
      <c r="AI38" s="233" t="s">
        <v>231</v>
      </c>
      <c r="AJ38" s="499" t="s">
        <v>231</v>
      </c>
      <c r="AK38" s="118" t="s">
        <v>231</v>
      </c>
      <c r="AL38" s="118" t="s">
        <v>231</v>
      </c>
      <c r="AM38" s="118" t="s">
        <v>231</v>
      </c>
      <c r="AN38" s="118" t="s">
        <v>231</v>
      </c>
      <c r="AO38" s="118" t="s">
        <v>231</v>
      </c>
      <c r="AP38" s="118" t="s">
        <v>231</v>
      </c>
      <c r="AQ38" s="118" t="s">
        <v>231</v>
      </c>
      <c r="AR38" s="75" t="s">
        <v>231</v>
      </c>
      <c r="AS38" s="75" t="s">
        <v>231</v>
      </c>
      <c r="AT38" s="507" t="s">
        <v>231</v>
      </c>
      <c r="AU38" s="72" t="s">
        <v>231</v>
      </c>
      <c r="AV38" s="555" t="s">
        <v>231</v>
      </c>
      <c r="AW38" s="72" t="s">
        <v>231</v>
      </c>
      <c r="AX38" s="72" t="s">
        <v>231</v>
      </c>
      <c r="AY38" s="72" t="s">
        <v>231</v>
      </c>
      <c r="AZ38" s="98" t="s">
        <v>231</v>
      </c>
      <c r="BA38" s="72" t="s">
        <v>231</v>
      </c>
      <c r="BB38" s="72" t="s">
        <v>231</v>
      </c>
      <c r="BC38" s="72" t="s">
        <v>231</v>
      </c>
      <c r="BD38" s="77" t="s">
        <v>231</v>
      </c>
      <c r="BE38" s="77" t="s">
        <v>231</v>
      </c>
      <c r="BF38" s="77" t="s">
        <v>231</v>
      </c>
      <c r="BG38" s="77" t="s">
        <v>231</v>
      </c>
      <c r="BH38" s="80">
        <v>51</v>
      </c>
      <c r="BI38" s="80">
        <f>BH38*68.6%</f>
        <v>34.985999999999997</v>
      </c>
      <c r="BJ38" s="81" t="s">
        <v>231</v>
      </c>
      <c r="BK38" s="98">
        <v>5</v>
      </c>
      <c r="BL38" s="81" t="s">
        <v>231</v>
      </c>
      <c r="BM38" s="72">
        <v>25</v>
      </c>
      <c r="BN38" s="81" t="s">
        <v>231</v>
      </c>
      <c r="BO38" s="118" t="s">
        <v>293</v>
      </c>
      <c r="BP38" s="203" t="s">
        <v>293</v>
      </c>
      <c r="BQ38" s="120">
        <v>51</v>
      </c>
      <c r="BR38" s="86" t="s">
        <v>231</v>
      </c>
      <c r="BS38" s="112" t="s">
        <v>231</v>
      </c>
      <c r="BT38" s="86">
        <v>44</v>
      </c>
      <c r="BU38" s="80" t="str">
        <f>"Treatment discontinuation due to AEs: "&amp;TEXT(5/BQ38,"0.0%")</f>
        <v>Treatment discontinuation due to AEs: 9.8%</v>
      </c>
      <c r="BV38" s="199" t="e">
        <f>"Treatment discontinuation due to AEs: "&amp;TEXT(5/BR38,"0.0%")</f>
        <v>#VALUE!</v>
      </c>
      <c r="BW38" s="517" t="s">
        <v>235</v>
      </c>
      <c r="BX38" s="517" t="s">
        <v>235</v>
      </c>
      <c r="BY38" s="285" t="s">
        <v>235</v>
      </c>
      <c r="BZ38" s="285" t="s">
        <v>235</v>
      </c>
      <c r="CA38" s="285" t="s">
        <v>235</v>
      </c>
      <c r="CB38" s="285" t="s">
        <v>235</v>
      </c>
      <c r="CC38" s="285" t="s">
        <v>235</v>
      </c>
      <c r="CD38" s="285" t="s">
        <v>235</v>
      </c>
      <c r="CE38" s="285" t="s">
        <v>235</v>
      </c>
      <c r="CF38" s="285" t="s">
        <v>235</v>
      </c>
      <c r="CG38" s="285" t="s">
        <v>235</v>
      </c>
      <c r="CH38" s="285" t="s">
        <v>235</v>
      </c>
      <c r="CI38" s="285" t="s">
        <v>235</v>
      </c>
      <c r="CJ38" s="285" t="s">
        <v>235</v>
      </c>
      <c r="CK38" s="285" t="s">
        <v>235</v>
      </c>
      <c r="CL38" s="285" t="s">
        <v>235</v>
      </c>
      <c r="CM38" s="285" t="s">
        <v>235</v>
      </c>
      <c r="CN38" s="285" t="s">
        <v>235</v>
      </c>
      <c r="CO38" s="285" t="s">
        <v>235</v>
      </c>
      <c r="CP38" s="285" t="s">
        <v>235</v>
      </c>
      <c r="CQ38" s="285" t="s">
        <v>235</v>
      </c>
      <c r="CR38" s="285" t="s">
        <v>235</v>
      </c>
      <c r="CS38" s="285" t="s">
        <v>235</v>
      </c>
      <c r="CT38" s="285" t="s">
        <v>235</v>
      </c>
      <c r="CU38" s="285" t="s">
        <v>235</v>
      </c>
      <c r="CV38" s="285" t="s">
        <v>235</v>
      </c>
      <c r="CW38" s="285" t="s">
        <v>235</v>
      </c>
      <c r="CX38" s="285" t="s">
        <v>235</v>
      </c>
      <c r="CY38" s="285" t="s">
        <v>235</v>
      </c>
      <c r="CZ38" s="285" t="s">
        <v>235</v>
      </c>
      <c r="DA38" s="285" t="s">
        <v>235</v>
      </c>
      <c r="DB38" s="285" t="s">
        <v>235</v>
      </c>
      <c r="DC38" s="285" t="s">
        <v>235</v>
      </c>
      <c r="DD38" s="285" t="s">
        <v>235</v>
      </c>
      <c r="DE38" s="285" t="s">
        <v>235</v>
      </c>
      <c r="DF38" s="285" t="s">
        <v>235</v>
      </c>
      <c r="DG38" s="285" t="s">
        <v>235</v>
      </c>
      <c r="DH38" s="285" t="s">
        <v>235</v>
      </c>
      <c r="DI38" s="285" t="s">
        <v>235</v>
      </c>
      <c r="DJ38" s="285" t="s">
        <v>235</v>
      </c>
      <c r="DK38" s="285" t="s">
        <v>235</v>
      </c>
      <c r="DL38" s="285" t="s">
        <v>235</v>
      </c>
      <c r="DM38" s="285" t="s">
        <v>235</v>
      </c>
      <c r="DN38" s="285" t="s">
        <v>235</v>
      </c>
      <c r="DO38" s="285" t="s">
        <v>235</v>
      </c>
      <c r="DP38" s="285" t="s">
        <v>235</v>
      </c>
      <c r="DQ38" s="285" t="s">
        <v>235</v>
      </c>
      <c r="DR38" s="88" t="s">
        <v>235</v>
      </c>
      <c r="DS38" s="88" t="s">
        <v>235</v>
      </c>
      <c r="DT38" s="88" t="s">
        <v>235</v>
      </c>
      <c r="DU38" s="88" t="s">
        <v>235</v>
      </c>
      <c r="DV38" s="88" t="s">
        <v>235</v>
      </c>
      <c r="DW38" s="285" t="s">
        <v>235</v>
      </c>
      <c r="DX38" s="88" t="s">
        <v>235</v>
      </c>
      <c r="DY38" s="285" t="s">
        <v>235</v>
      </c>
      <c r="DZ38" s="88" t="s">
        <v>235</v>
      </c>
      <c r="EA38" s="88" t="s">
        <v>235</v>
      </c>
      <c r="EB38" s="88" t="s">
        <v>235</v>
      </c>
      <c r="EC38" s="88" t="s">
        <v>235</v>
      </c>
      <c r="ED38" s="88" t="s">
        <v>235</v>
      </c>
      <c r="EE38" s="88" t="s">
        <v>235</v>
      </c>
      <c r="EF38" s="88" t="s">
        <v>235</v>
      </c>
      <c r="EG38" s="88" t="s">
        <v>235</v>
      </c>
      <c r="EH38" s="88" t="s">
        <v>235</v>
      </c>
      <c r="EI38" s="88" t="s">
        <v>235</v>
      </c>
      <c r="EJ38" s="88" t="s">
        <v>235</v>
      </c>
      <c r="EK38" s="88" t="s">
        <v>235</v>
      </c>
      <c r="EL38" s="88" t="s">
        <v>235</v>
      </c>
      <c r="EM38" s="88" t="s">
        <v>235</v>
      </c>
      <c r="EN38" s="88" t="s">
        <v>235</v>
      </c>
      <c r="EO38" s="88" t="s">
        <v>235</v>
      </c>
      <c r="EP38" s="88" t="s">
        <v>235</v>
      </c>
      <c r="EQ38" s="88" t="s">
        <v>235</v>
      </c>
      <c r="ER38" s="88" t="s">
        <v>235</v>
      </c>
      <c r="ES38" s="88" t="s">
        <v>235</v>
      </c>
      <c r="ET38" s="88" t="s">
        <v>235</v>
      </c>
      <c r="EU38" s="88" t="s">
        <v>235</v>
      </c>
      <c r="EV38" s="88" t="s">
        <v>235</v>
      </c>
      <c r="EW38" s="88" t="s">
        <v>235</v>
      </c>
      <c r="EX38" s="88" t="s">
        <v>235</v>
      </c>
      <c r="EY38" s="88" t="s">
        <v>235</v>
      </c>
      <c r="EZ38" s="88" t="s">
        <v>235</v>
      </c>
      <c r="FA38" s="88" t="s">
        <v>235</v>
      </c>
      <c r="FB38" s="88" t="s">
        <v>235</v>
      </c>
      <c r="FC38" s="88" t="s">
        <v>235</v>
      </c>
      <c r="FD38" s="88" t="s">
        <v>235</v>
      </c>
      <c r="FE38" s="88" t="s">
        <v>235</v>
      </c>
      <c r="FF38" s="88" t="s">
        <v>235</v>
      </c>
      <c r="FG38" s="88" t="s">
        <v>235</v>
      </c>
      <c r="FH38" s="88" t="s">
        <v>235</v>
      </c>
    </row>
    <row r="39" spans="1:164" ht="18" customHeight="1" x14ac:dyDescent="0.3">
      <c r="A39" s="289"/>
      <c r="B39" s="289"/>
      <c r="C39" s="274"/>
      <c r="D39" s="505"/>
      <c r="E39" s="508"/>
      <c r="F39" s="531"/>
      <c r="G39" s="494"/>
      <c r="H39" s="499"/>
      <c r="I39" s="494"/>
      <c r="J39" s="528"/>
      <c r="K39" s="558"/>
      <c r="L39" s="496"/>
      <c r="M39" s="515"/>
      <c r="N39" s="500"/>
      <c r="O39" s="543"/>
      <c r="P39" s="512"/>
      <c r="Q39" s="539"/>
      <c r="R39" s="118" t="s">
        <v>236</v>
      </c>
      <c r="S39" s="203" t="s">
        <v>231</v>
      </c>
      <c r="T39" s="203" t="s">
        <v>231</v>
      </c>
      <c r="U39" s="203" t="s">
        <v>231</v>
      </c>
      <c r="V39" s="80">
        <v>51</v>
      </c>
      <c r="W39" s="515"/>
      <c r="X39" s="72" t="s">
        <v>231</v>
      </c>
      <c r="Y39" s="523"/>
      <c r="Z39" s="72" t="s">
        <v>231</v>
      </c>
      <c r="AA39" s="523"/>
      <c r="AB39" s="72" t="s">
        <v>231</v>
      </c>
      <c r="AC39" s="523"/>
      <c r="AD39" s="119" t="s">
        <v>231</v>
      </c>
      <c r="AE39" s="119" t="s">
        <v>231</v>
      </c>
      <c r="AF39" s="515"/>
      <c r="AG39" s="515"/>
      <c r="AH39" s="515"/>
      <c r="AI39" s="233" t="s">
        <v>231</v>
      </c>
      <c r="AJ39" s="499"/>
      <c r="AK39" s="118" t="s">
        <v>231</v>
      </c>
      <c r="AL39" s="118" t="s">
        <v>231</v>
      </c>
      <c r="AM39" s="118" t="s">
        <v>231</v>
      </c>
      <c r="AN39" s="118" t="s">
        <v>231</v>
      </c>
      <c r="AO39" s="118" t="s">
        <v>231</v>
      </c>
      <c r="AP39" s="118" t="s">
        <v>231</v>
      </c>
      <c r="AQ39" s="118" t="s">
        <v>231</v>
      </c>
      <c r="AR39" s="75" t="s">
        <v>231</v>
      </c>
      <c r="AS39" s="75" t="s">
        <v>231</v>
      </c>
      <c r="AT39" s="508"/>
      <c r="AU39" s="72" t="s">
        <v>231</v>
      </c>
      <c r="AV39" s="556"/>
      <c r="AW39" s="72" t="s">
        <v>231</v>
      </c>
      <c r="AX39" s="72" t="s">
        <v>231</v>
      </c>
      <c r="AY39" s="72" t="s">
        <v>231</v>
      </c>
      <c r="AZ39" s="98" t="s">
        <v>231</v>
      </c>
      <c r="BA39" s="72" t="s">
        <v>231</v>
      </c>
      <c r="BB39" s="72" t="s">
        <v>231</v>
      </c>
      <c r="BC39" s="72" t="s">
        <v>231</v>
      </c>
      <c r="BD39" s="83" t="s">
        <v>231</v>
      </c>
      <c r="BE39" s="83" t="s">
        <v>231</v>
      </c>
      <c r="BF39" s="83" t="s">
        <v>231</v>
      </c>
      <c r="BG39" s="83" t="s">
        <v>231</v>
      </c>
      <c r="BH39" s="80">
        <v>51</v>
      </c>
      <c r="BI39" s="80">
        <f>BH39*47.1%</f>
        <v>24.021000000000001</v>
      </c>
      <c r="BJ39" s="81" t="s">
        <v>231</v>
      </c>
      <c r="BK39" s="98">
        <v>0</v>
      </c>
      <c r="BL39" s="81" t="s">
        <v>231</v>
      </c>
      <c r="BM39" s="107">
        <v>16</v>
      </c>
      <c r="BN39" s="81" t="s">
        <v>231</v>
      </c>
      <c r="BO39" s="118" t="s">
        <v>294</v>
      </c>
      <c r="BP39" s="203" t="s">
        <v>294</v>
      </c>
      <c r="BQ39" s="120">
        <v>51</v>
      </c>
      <c r="BR39" s="86" t="s">
        <v>231</v>
      </c>
      <c r="BS39" s="112" t="s">
        <v>231</v>
      </c>
      <c r="BT39" s="86">
        <v>36</v>
      </c>
      <c r="BU39" s="80" t="str">
        <f>"Treatment discontinuation due to AEs: "&amp;TEXT(4/BQ39,"0.0%")</f>
        <v>Treatment discontinuation due to AEs: 7.8%</v>
      </c>
      <c r="BV39" s="199" t="e">
        <f>"Treatment discontinuation due to AEs: "&amp;TEXT(4/BR39,"0.0%")</f>
        <v>#VALUE!</v>
      </c>
      <c r="BW39" s="518"/>
      <c r="BX39" s="518"/>
      <c r="BY39" s="512"/>
      <c r="BZ39" s="512"/>
      <c r="CA39" s="512"/>
      <c r="CB39" s="512"/>
      <c r="CC39" s="512"/>
      <c r="CD39" s="512"/>
      <c r="CE39" s="512"/>
      <c r="CF39" s="512"/>
      <c r="CG39" s="512"/>
      <c r="CH39" s="512"/>
      <c r="CI39" s="512"/>
      <c r="CJ39" s="512"/>
      <c r="CK39" s="512"/>
      <c r="CL39" s="512"/>
      <c r="CM39" s="373"/>
      <c r="CN39" s="373"/>
      <c r="CO39" s="373"/>
      <c r="CP39" s="373"/>
      <c r="CQ39" s="373"/>
      <c r="CR39" s="373"/>
      <c r="CS39" s="373"/>
      <c r="CT39" s="373"/>
      <c r="CU39" s="373"/>
      <c r="CV39" s="373"/>
      <c r="CW39" s="373"/>
      <c r="CX39" s="373"/>
      <c r="CY39" s="373"/>
      <c r="CZ39" s="512"/>
      <c r="DA39" s="512"/>
      <c r="DB39" s="512"/>
      <c r="DC39" s="512"/>
      <c r="DD39" s="512"/>
      <c r="DE39" s="512"/>
      <c r="DF39" s="512"/>
      <c r="DG39" s="512"/>
      <c r="DH39" s="512"/>
      <c r="DI39" s="512"/>
      <c r="DJ39" s="512"/>
      <c r="DK39" s="286"/>
      <c r="DL39" s="286"/>
      <c r="DM39" s="286"/>
      <c r="DN39" s="286"/>
      <c r="DO39" s="286"/>
      <c r="DP39" s="286"/>
      <c r="DQ39" s="286"/>
      <c r="DR39" s="88" t="s">
        <v>235</v>
      </c>
      <c r="DS39" s="88" t="s">
        <v>235</v>
      </c>
      <c r="DT39" s="88" t="s">
        <v>235</v>
      </c>
      <c r="DU39" s="88" t="s">
        <v>235</v>
      </c>
      <c r="DV39" s="88" t="s">
        <v>235</v>
      </c>
      <c r="DW39" s="286"/>
      <c r="DX39" s="88" t="s">
        <v>235</v>
      </c>
      <c r="DY39" s="286"/>
      <c r="DZ39" s="88" t="s">
        <v>235</v>
      </c>
      <c r="EA39" s="88" t="s">
        <v>235</v>
      </c>
      <c r="EB39" s="88" t="s">
        <v>235</v>
      </c>
      <c r="EC39" s="88" t="s">
        <v>235</v>
      </c>
      <c r="ED39" s="88" t="s">
        <v>235</v>
      </c>
      <c r="EE39" s="88" t="s">
        <v>235</v>
      </c>
      <c r="EF39" s="88" t="s">
        <v>235</v>
      </c>
      <c r="EG39" s="88" t="s">
        <v>235</v>
      </c>
      <c r="EH39" s="88" t="s">
        <v>235</v>
      </c>
      <c r="EI39" s="88" t="s">
        <v>235</v>
      </c>
      <c r="EJ39" s="88" t="s">
        <v>235</v>
      </c>
      <c r="EK39" s="88" t="s">
        <v>235</v>
      </c>
      <c r="EL39" s="88" t="s">
        <v>235</v>
      </c>
      <c r="EM39" s="88" t="s">
        <v>235</v>
      </c>
      <c r="EN39" s="88" t="s">
        <v>235</v>
      </c>
      <c r="EO39" s="88" t="s">
        <v>235</v>
      </c>
      <c r="EP39" s="88" t="s">
        <v>235</v>
      </c>
      <c r="EQ39" s="88" t="s">
        <v>235</v>
      </c>
      <c r="ER39" s="88" t="s">
        <v>235</v>
      </c>
      <c r="ES39" s="88" t="s">
        <v>235</v>
      </c>
      <c r="ET39" s="88" t="s">
        <v>235</v>
      </c>
      <c r="EU39" s="88" t="s">
        <v>235</v>
      </c>
      <c r="EV39" s="88" t="s">
        <v>235</v>
      </c>
      <c r="EW39" s="88" t="s">
        <v>235</v>
      </c>
      <c r="EX39" s="88" t="s">
        <v>235</v>
      </c>
      <c r="EY39" s="88" t="s">
        <v>235</v>
      </c>
      <c r="EZ39" s="88" t="s">
        <v>235</v>
      </c>
      <c r="FA39" s="88" t="s">
        <v>235</v>
      </c>
      <c r="FB39" s="88" t="s">
        <v>235</v>
      </c>
      <c r="FC39" s="88" t="s">
        <v>235</v>
      </c>
      <c r="FD39" s="88" t="s">
        <v>235</v>
      </c>
      <c r="FE39" s="88" t="s">
        <v>235</v>
      </c>
      <c r="FF39" s="88" t="s">
        <v>235</v>
      </c>
      <c r="FG39" s="88" t="s">
        <v>235</v>
      </c>
      <c r="FH39" s="88" t="s">
        <v>235</v>
      </c>
    </row>
    <row r="40" spans="1:164" ht="18" customHeight="1" x14ac:dyDescent="0.3">
      <c r="A40" s="289"/>
      <c r="B40" s="289"/>
      <c r="C40" s="274"/>
      <c r="D40" s="505"/>
      <c r="E40" s="508"/>
      <c r="F40" s="531"/>
      <c r="G40" s="494"/>
      <c r="H40" s="499"/>
      <c r="I40" s="494"/>
      <c r="J40" s="528"/>
      <c r="K40" s="558"/>
      <c r="L40" s="496"/>
      <c r="M40" s="515"/>
      <c r="N40" s="500"/>
      <c r="O40" s="543"/>
      <c r="P40" s="512"/>
      <c r="Q40" s="539"/>
      <c r="R40" s="100" t="s">
        <v>235</v>
      </c>
      <c r="S40" s="201" t="s">
        <v>235</v>
      </c>
      <c r="T40" s="201" t="s">
        <v>235</v>
      </c>
      <c r="U40" s="201" t="s">
        <v>235</v>
      </c>
      <c r="V40" s="71" t="s">
        <v>235</v>
      </c>
      <c r="W40" s="515"/>
      <c r="X40" s="71" t="s">
        <v>235</v>
      </c>
      <c r="Y40" s="523"/>
      <c r="Z40" s="75" t="s">
        <v>235</v>
      </c>
      <c r="AA40" s="523"/>
      <c r="AB40" s="75" t="s">
        <v>235</v>
      </c>
      <c r="AC40" s="523"/>
      <c r="AD40" s="94" t="s">
        <v>235</v>
      </c>
      <c r="AE40" s="198" t="s">
        <v>235</v>
      </c>
      <c r="AF40" s="515"/>
      <c r="AG40" s="515"/>
      <c r="AH40" s="515"/>
      <c r="AI40" s="82" t="s">
        <v>235</v>
      </c>
      <c r="AJ40" s="499"/>
      <c r="AK40" s="75" t="s">
        <v>235</v>
      </c>
      <c r="AL40" s="75" t="s">
        <v>235</v>
      </c>
      <c r="AM40" s="75" t="s">
        <v>235</v>
      </c>
      <c r="AN40" s="75" t="s">
        <v>235</v>
      </c>
      <c r="AO40" s="75" t="s">
        <v>235</v>
      </c>
      <c r="AP40" s="75" t="s">
        <v>235</v>
      </c>
      <c r="AQ40" s="75" t="s">
        <v>235</v>
      </c>
      <c r="AR40" s="75" t="s">
        <v>235</v>
      </c>
      <c r="AS40" s="75" t="s">
        <v>235</v>
      </c>
      <c r="AT40" s="508"/>
      <c r="AU40" s="75" t="s">
        <v>235</v>
      </c>
      <c r="AV40" s="556"/>
      <c r="AW40" s="75" t="s">
        <v>235</v>
      </c>
      <c r="AX40" s="75" t="s">
        <v>235</v>
      </c>
      <c r="AY40" s="75" t="s">
        <v>235</v>
      </c>
      <c r="AZ40" s="82" t="s">
        <v>235</v>
      </c>
      <c r="BA40" s="75" t="s">
        <v>235</v>
      </c>
      <c r="BB40" s="75" t="s">
        <v>235</v>
      </c>
      <c r="BC40" s="75" t="s">
        <v>235</v>
      </c>
      <c r="BD40" s="83" t="s">
        <v>235</v>
      </c>
      <c r="BE40" s="83" t="s">
        <v>235</v>
      </c>
      <c r="BF40" s="83" t="s">
        <v>235</v>
      </c>
      <c r="BG40" s="83" t="s">
        <v>235</v>
      </c>
      <c r="BH40" s="75" t="s">
        <v>235</v>
      </c>
      <c r="BI40" s="75" t="s">
        <v>235</v>
      </c>
      <c r="BJ40" s="82" t="s">
        <v>235</v>
      </c>
      <c r="BK40" s="82" t="s">
        <v>235</v>
      </c>
      <c r="BL40" s="82" t="s">
        <v>235</v>
      </c>
      <c r="BM40" s="75" t="s">
        <v>235</v>
      </c>
      <c r="BN40" s="82" t="s">
        <v>235</v>
      </c>
      <c r="BO40" s="75" t="s">
        <v>235</v>
      </c>
      <c r="BP40" s="194" t="s">
        <v>235</v>
      </c>
      <c r="BQ40" s="75" t="s">
        <v>235</v>
      </c>
      <c r="BR40" s="75" t="s">
        <v>235</v>
      </c>
      <c r="BS40" s="94" t="s">
        <v>235</v>
      </c>
      <c r="BT40" s="75" t="s">
        <v>235</v>
      </c>
      <c r="BU40" s="75" t="s">
        <v>235</v>
      </c>
      <c r="BV40" s="194" t="s">
        <v>235</v>
      </c>
      <c r="BW40" s="518"/>
      <c r="BX40" s="518"/>
      <c r="BY40" s="512"/>
      <c r="BZ40" s="512"/>
      <c r="CA40" s="512"/>
      <c r="CB40" s="512"/>
      <c r="CC40" s="512"/>
      <c r="CD40" s="512"/>
      <c r="CE40" s="512"/>
      <c r="CF40" s="512"/>
      <c r="CG40" s="512"/>
      <c r="CH40" s="512"/>
      <c r="CI40" s="512"/>
      <c r="CJ40" s="512"/>
      <c r="CK40" s="512"/>
      <c r="CL40" s="512"/>
      <c r="CM40" s="373"/>
      <c r="CN40" s="373"/>
      <c r="CO40" s="373"/>
      <c r="CP40" s="373"/>
      <c r="CQ40" s="373"/>
      <c r="CR40" s="373"/>
      <c r="CS40" s="373"/>
      <c r="CT40" s="373"/>
      <c r="CU40" s="373"/>
      <c r="CV40" s="373"/>
      <c r="CW40" s="373"/>
      <c r="CX40" s="373"/>
      <c r="CY40" s="373"/>
      <c r="CZ40" s="512"/>
      <c r="DA40" s="512"/>
      <c r="DB40" s="512"/>
      <c r="DC40" s="512"/>
      <c r="DD40" s="512"/>
      <c r="DE40" s="512"/>
      <c r="DF40" s="512"/>
      <c r="DG40" s="512"/>
      <c r="DH40" s="512"/>
      <c r="DI40" s="512"/>
      <c r="DJ40" s="512"/>
      <c r="DK40" s="286"/>
      <c r="DL40" s="286"/>
      <c r="DM40" s="286"/>
      <c r="DN40" s="286"/>
      <c r="DO40" s="286"/>
      <c r="DP40" s="286"/>
      <c r="DQ40" s="286"/>
      <c r="DR40" s="88" t="s">
        <v>235</v>
      </c>
      <c r="DS40" s="88" t="s">
        <v>235</v>
      </c>
      <c r="DT40" s="88" t="s">
        <v>235</v>
      </c>
      <c r="DU40" s="88" t="s">
        <v>235</v>
      </c>
      <c r="DV40" s="88" t="s">
        <v>235</v>
      </c>
      <c r="DW40" s="286"/>
      <c r="DX40" s="88" t="s">
        <v>235</v>
      </c>
      <c r="DY40" s="286"/>
      <c r="DZ40" s="88" t="s">
        <v>235</v>
      </c>
      <c r="EA40" s="88" t="s">
        <v>235</v>
      </c>
      <c r="EB40" s="88" t="s">
        <v>235</v>
      </c>
      <c r="EC40" s="88" t="s">
        <v>235</v>
      </c>
      <c r="ED40" s="88" t="s">
        <v>235</v>
      </c>
      <c r="EE40" s="88" t="s">
        <v>235</v>
      </c>
      <c r="EF40" s="88" t="s">
        <v>235</v>
      </c>
      <c r="EG40" s="88" t="s">
        <v>235</v>
      </c>
      <c r="EH40" s="88" t="s">
        <v>235</v>
      </c>
      <c r="EI40" s="88" t="s">
        <v>235</v>
      </c>
      <c r="EJ40" s="88" t="s">
        <v>235</v>
      </c>
      <c r="EK40" s="88" t="s">
        <v>235</v>
      </c>
      <c r="EL40" s="88" t="s">
        <v>235</v>
      </c>
      <c r="EM40" s="88" t="s">
        <v>235</v>
      </c>
      <c r="EN40" s="88" t="s">
        <v>235</v>
      </c>
      <c r="EO40" s="88" t="s">
        <v>235</v>
      </c>
      <c r="EP40" s="88" t="s">
        <v>235</v>
      </c>
      <c r="EQ40" s="88" t="s">
        <v>235</v>
      </c>
      <c r="ER40" s="88" t="s">
        <v>235</v>
      </c>
      <c r="ES40" s="88" t="s">
        <v>235</v>
      </c>
      <c r="ET40" s="88" t="s">
        <v>235</v>
      </c>
      <c r="EU40" s="88" t="s">
        <v>235</v>
      </c>
      <c r="EV40" s="88" t="s">
        <v>235</v>
      </c>
      <c r="EW40" s="88" t="s">
        <v>235</v>
      </c>
      <c r="EX40" s="88" t="s">
        <v>235</v>
      </c>
      <c r="EY40" s="88" t="s">
        <v>235</v>
      </c>
      <c r="EZ40" s="88" t="s">
        <v>235</v>
      </c>
      <c r="FA40" s="88" t="s">
        <v>235</v>
      </c>
      <c r="FB40" s="88" t="s">
        <v>235</v>
      </c>
      <c r="FC40" s="88" t="s">
        <v>235</v>
      </c>
      <c r="FD40" s="88" t="s">
        <v>235</v>
      </c>
      <c r="FE40" s="88" t="s">
        <v>235</v>
      </c>
      <c r="FF40" s="88" t="s">
        <v>235</v>
      </c>
      <c r="FG40" s="88" t="s">
        <v>235</v>
      </c>
      <c r="FH40" s="88" t="s">
        <v>235</v>
      </c>
    </row>
    <row r="41" spans="1:164" ht="18" customHeight="1" x14ac:dyDescent="0.3">
      <c r="A41" s="290"/>
      <c r="B41" s="290"/>
      <c r="C41" s="275"/>
      <c r="D41" s="506"/>
      <c r="E41" s="509"/>
      <c r="F41" s="531"/>
      <c r="G41" s="494"/>
      <c r="H41" s="499"/>
      <c r="I41" s="494"/>
      <c r="J41" s="528"/>
      <c r="K41" s="559"/>
      <c r="L41" s="497"/>
      <c r="M41" s="515"/>
      <c r="N41" s="500"/>
      <c r="O41" s="544"/>
      <c r="P41" s="513"/>
      <c r="Q41" s="540"/>
      <c r="R41" s="100" t="s">
        <v>235</v>
      </c>
      <c r="S41" s="201" t="s">
        <v>235</v>
      </c>
      <c r="T41" s="201" t="s">
        <v>235</v>
      </c>
      <c r="U41" s="201" t="s">
        <v>235</v>
      </c>
      <c r="V41" s="71" t="s">
        <v>235</v>
      </c>
      <c r="W41" s="515"/>
      <c r="X41" s="71" t="s">
        <v>235</v>
      </c>
      <c r="Y41" s="523"/>
      <c r="Z41" s="75" t="s">
        <v>235</v>
      </c>
      <c r="AA41" s="523"/>
      <c r="AB41" s="75" t="s">
        <v>235</v>
      </c>
      <c r="AC41" s="523"/>
      <c r="AD41" s="94" t="s">
        <v>235</v>
      </c>
      <c r="AE41" s="198" t="s">
        <v>235</v>
      </c>
      <c r="AF41" s="515"/>
      <c r="AG41" s="515"/>
      <c r="AH41" s="515"/>
      <c r="AI41" s="82" t="s">
        <v>235</v>
      </c>
      <c r="AJ41" s="499"/>
      <c r="AK41" s="75" t="s">
        <v>235</v>
      </c>
      <c r="AL41" s="75" t="s">
        <v>235</v>
      </c>
      <c r="AM41" s="75" t="s">
        <v>235</v>
      </c>
      <c r="AN41" s="75" t="s">
        <v>235</v>
      </c>
      <c r="AO41" s="75" t="s">
        <v>235</v>
      </c>
      <c r="AP41" s="75" t="s">
        <v>235</v>
      </c>
      <c r="AQ41" s="75" t="s">
        <v>235</v>
      </c>
      <c r="AR41" s="75" t="s">
        <v>235</v>
      </c>
      <c r="AS41" s="75" t="s">
        <v>235</v>
      </c>
      <c r="AT41" s="509"/>
      <c r="AU41" s="75" t="s">
        <v>235</v>
      </c>
      <c r="AV41" s="557"/>
      <c r="AW41" s="75" t="s">
        <v>235</v>
      </c>
      <c r="AX41" s="75" t="s">
        <v>235</v>
      </c>
      <c r="AY41" s="75" t="s">
        <v>235</v>
      </c>
      <c r="AZ41" s="82" t="s">
        <v>235</v>
      </c>
      <c r="BA41" s="75" t="s">
        <v>235</v>
      </c>
      <c r="BB41" s="75" t="s">
        <v>235</v>
      </c>
      <c r="BC41" s="75" t="s">
        <v>235</v>
      </c>
      <c r="BD41" s="90" t="s">
        <v>235</v>
      </c>
      <c r="BE41" s="206" t="s">
        <v>235</v>
      </c>
      <c r="BF41" s="206" t="s">
        <v>235</v>
      </c>
      <c r="BG41" s="206" t="s">
        <v>235</v>
      </c>
      <c r="BH41" s="75" t="s">
        <v>235</v>
      </c>
      <c r="BI41" s="75" t="s">
        <v>235</v>
      </c>
      <c r="BJ41" s="82" t="s">
        <v>235</v>
      </c>
      <c r="BK41" s="82" t="s">
        <v>235</v>
      </c>
      <c r="BL41" s="82" t="s">
        <v>235</v>
      </c>
      <c r="BM41" s="75" t="s">
        <v>235</v>
      </c>
      <c r="BN41" s="82" t="s">
        <v>235</v>
      </c>
      <c r="BO41" s="75" t="s">
        <v>235</v>
      </c>
      <c r="BP41" s="194" t="s">
        <v>235</v>
      </c>
      <c r="BQ41" s="75" t="s">
        <v>235</v>
      </c>
      <c r="BR41" s="75" t="s">
        <v>235</v>
      </c>
      <c r="BS41" s="94" t="s">
        <v>235</v>
      </c>
      <c r="BT41" s="75" t="s">
        <v>235</v>
      </c>
      <c r="BU41" s="75" t="s">
        <v>235</v>
      </c>
      <c r="BV41" s="194" t="s">
        <v>235</v>
      </c>
      <c r="BW41" s="519"/>
      <c r="BX41" s="519"/>
      <c r="BY41" s="513"/>
      <c r="BZ41" s="513"/>
      <c r="CA41" s="513"/>
      <c r="CB41" s="513"/>
      <c r="CC41" s="513"/>
      <c r="CD41" s="513"/>
      <c r="CE41" s="513"/>
      <c r="CF41" s="513"/>
      <c r="CG41" s="513"/>
      <c r="CH41" s="513"/>
      <c r="CI41" s="513"/>
      <c r="CJ41" s="513"/>
      <c r="CK41" s="513"/>
      <c r="CL41" s="513"/>
      <c r="CM41" s="374"/>
      <c r="CN41" s="374"/>
      <c r="CO41" s="374"/>
      <c r="CP41" s="374"/>
      <c r="CQ41" s="374"/>
      <c r="CR41" s="374"/>
      <c r="CS41" s="374"/>
      <c r="CT41" s="374"/>
      <c r="CU41" s="374"/>
      <c r="CV41" s="374"/>
      <c r="CW41" s="374"/>
      <c r="CX41" s="374"/>
      <c r="CY41" s="374"/>
      <c r="CZ41" s="513"/>
      <c r="DA41" s="513"/>
      <c r="DB41" s="513"/>
      <c r="DC41" s="513"/>
      <c r="DD41" s="513"/>
      <c r="DE41" s="513"/>
      <c r="DF41" s="513"/>
      <c r="DG41" s="513"/>
      <c r="DH41" s="513"/>
      <c r="DI41" s="513"/>
      <c r="DJ41" s="513"/>
      <c r="DK41" s="287"/>
      <c r="DL41" s="287"/>
      <c r="DM41" s="287"/>
      <c r="DN41" s="287"/>
      <c r="DO41" s="287"/>
      <c r="DP41" s="287"/>
      <c r="DQ41" s="287"/>
      <c r="DR41" s="88" t="s">
        <v>235</v>
      </c>
      <c r="DS41" s="88" t="s">
        <v>235</v>
      </c>
      <c r="DT41" s="88" t="s">
        <v>235</v>
      </c>
      <c r="DU41" s="88" t="s">
        <v>235</v>
      </c>
      <c r="DV41" s="88" t="s">
        <v>235</v>
      </c>
      <c r="DW41" s="287"/>
      <c r="DX41" s="88" t="s">
        <v>235</v>
      </c>
      <c r="DY41" s="287"/>
      <c r="DZ41" s="88" t="s">
        <v>235</v>
      </c>
      <c r="EA41" s="88" t="s">
        <v>235</v>
      </c>
      <c r="EB41" s="88" t="s">
        <v>235</v>
      </c>
      <c r="EC41" s="88" t="s">
        <v>235</v>
      </c>
      <c r="ED41" s="88" t="s">
        <v>235</v>
      </c>
      <c r="EE41" s="88" t="s">
        <v>235</v>
      </c>
      <c r="EF41" s="88" t="s">
        <v>235</v>
      </c>
      <c r="EG41" s="88" t="s">
        <v>235</v>
      </c>
      <c r="EH41" s="88" t="s">
        <v>235</v>
      </c>
      <c r="EI41" s="88" t="s">
        <v>235</v>
      </c>
      <c r="EJ41" s="88" t="s">
        <v>235</v>
      </c>
      <c r="EK41" s="88" t="s">
        <v>235</v>
      </c>
      <c r="EL41" s="88" t="s">
        <v>235</v>
      </c>
      <c r="EM41" s="88" t="s">
        <v>235</v>
      </c>
      <c r="EN41" s="88" t="s">
        <v>235</v>
      </c>
      <c r="EO41" s="88" t="s">
        <v>235</v>
      </c>
      <c r="EP41" s="88" t="s">
        <v>235</v>
      </c>
      <c r="EQ41" s="88" t="s">
        <v>235</v>
      </c>
      <c r="ER41" s="88" t="s">
        <v>235</v>
      </c>
      <c r="ES41" s="88" t="s">
        <v>235</v>
      </c>
      <c r="ET41" s="88" t="s">
        <v>235</v>
      </c>
      <c r="EU41" s="88" t="s">
        <v>235</v>
      </c>
      <c r="EV41" s="88" t="s">
        <v>235</v>
      </c>
      <c r="EW41" s="88" t="s">
        <v>235</v>
      </c>
      <c r="EX41" s="88" t="s">
        <v>235</v>
      </c>
      <c r="EY41" s="88" t="s">
        <v>235</v>
      </c>
      <c r="EZ41" s="88" t="s">
        <v>235</v>
      </c>
      <c r="FA41" s="88" t="s">
        <v>235</v>
      </c>
      <c r="FB41" s="88" t="s">
        <v>235</v>
      </c>
      <c r="FC41" s="88" t="s">
        <v>235</v>
      </c>
      <c r="FD41" s="88" t="s">
        <v>235</v>
      </c>
      <c r="FE41" s="88" t="s">
        <v>235</v>
      </c>
      <c r="FF41" s="88" t="s">
        <v>235</v>
      </c>
      <c r="FG41" s="88" t="s">
        <v>235</v>
      </c>
      <c r="FH41" s="88" t="s">
        <v>235</v>
      </c>
    </row>
    <row r="42" spans="1:164" ht="18" customHeight="1" x14ac:dyDescent="0.3">
      <c r="A42" s="288">
        <v>6</v>
      </c>
      <c r="B42" s="288">
        <v>10</v>
      </c>
      <c r="C42" s="260" t="s">
        <v>217</v>
      </c>
      <c r="D42" s="260" t="s">
        <v>295</v>
      </c>
      <c r="E42" s="545" t="s">
        <v>730</v>
      </c>
      <c r="F42" s="531" t="s">
        <v>296</v>
      </c>
      <c r="G42" s="494" t="s">
        <v>297</v>
      </c>
      <c r="H42" s="499" t="s">
        <v>298</v>
      </c>
      <c r="I42" s="494" t="s">
        <v>299</v>
      </c>
      <c r="J42" s="499" t="s">
        <v>300</v>
      </c>
      <c r="K42" s="529" t="s">
        <v>301</v>
      </c>
      <c r="L42" s="495" t="s">
        <v>225</v>
      </c>
      <c r="M42" s="549" t="s">
        <v>302</v>
      </c>
      <c r="N42" s="514" t="s">
        <v>227</v>
      </c>
      <c r="O42" s="552" t="s">
        <v>303</v>
      </c>
      <c r="P42" s="285" t="s">
        <v>229</v>
      </c>
      <c r="Q42" s="538">
        <v>2</v>
      </c>
      <c r="R42" s="100" t="s">
        <v>236</v>
      </c>
      <c r="S42" s="201" t="s">
        <v>231</v>
      </c>
      <c r="T42" s="201" t="s">
        <v>231</v>
      </c>
      <c r="U42" s="201" t="s">
        <v>231</v>
      </c>
      <c r="V42" s="80">
        <v>36</v>
      </c>
      <c r="W42" s="514">
        <f t="shared" ref="W42" si="15">V42+V43</f>
        <v>70</v>
      </c>
      <c r="X42" s="71">
        <v>64</v>
      </c>
      <c r="Y42" s="523">
        <f>((X42*V42)+(X43*V43))/W42</f>
        <v>64.48571428571428</v>
      </c>
      <c r="Z42" s="116">
        <v>23</v>
      </c>
      <c r="AA42" s="523">
        <f>Z42+Z43</f>
        <v>41</v>
      </c>
      <c r="AB42" s="73" t="s">
        <v>231</v>
      </c>
      <c r="AC42" s="285" t="s">
        <v>231</v>
      </c>
      <c r="AD42" s="74" t="str">
        <f>"High Cytogenetic Risk: "&amp;TEXT(8/V42,"0.0%")&amp;"
Prior SCT: "&amp;TEXT(27/V42,"0.0%")&amp;" 
Prior therapies:
Alkylating agent: "&amp;TEXT(32/V42,"0.0%")&amp;"
Median prior LOT: 4"</f>
        <v>High Cytogenetic Risk: 22.2%
Prior SCT: 75.0% 
Prior therapies:
Alkylating agent: 88.9%
Median prior LOT: 4</v>
      </c>
      <c r="AE42" s="74" t="str">
        <f>"High Cytogenetic Risk: "&amp;TEXT(8/W42,"0.0%")&amp;"
Prior SCT: "&amp;TEXT(27/W42,"0.0%")&amp;" 
Prior therapies:
Alkylating agent: "&amp;TEXT(32/W42,"0.0%")&amp;"
Median prior LOT: 4"</f>
        <v>High Cytogenetic Risk: 11.4%
Prior SCT: 38.6% 
Prior therapies:
Alkylating agent: 45.7%
Median prior LOT: 4</v>
      </c>
      <c r="AF42" s="514" t="s">
        <v>275</v>
      </c>
      <c r="AG42" s="514" t="s">
        <v>275</v>
      </c>
      <c r="AH42" s="514" t="s">
        <v>275</v>
      </c>
      <c r="AI42" s="82">
        <v>36</v>
      </c>
      <c r="AJ42" s="499">
        <v>70</v>
      </c>
      <c r="AK42" s="75">
        <v>16.8</v>
      </c>
      <c r="AL42" s="75">
        <v>9.3000000000000007</v>
      </c>
      <c r="AM42" s="75" t="s">
        <v>231</v>
      </c>
      <c r="AN42" s="75" t="s">
        <v>231</v>
      </c>
      <c r="AO42" s="75" t="s">
        <v>231</v>
      </c>
      <c r="AP42" s="75" t="s">
        <v>231</v>
      </c>
      <c r="AQ42" s="75">
        <v>0.16800000000000001</v>
      </c>
      <c r="AR42" s="83" t="s">
        <v>231</v>
      </c>
      <c r="AS42" s="84" t="s">
        <v>231</v>
      </c>
      <c r="AT42" s="499" t="s">
        <v>233</v>
      </c>
      <c r="AU42" s="75">
        <v>36</v>
      </c>
      <c r="AV42" s="276">
        <v>70</v>
      </c>
      <c r="AW42" s="75">
        <v>4.4000000000000004</v>
      </c>
      <c r="AX42" s="75">
        <v>2.2999999999999998</v>
      </c>
      <c r="AY42" s="75">
        <v>5.7</v>
      </c>
      <c r="AZ42" s="82" t="s">
        <v>231</v>
      </c>
      <c r="BA42" s="75" t="s">
        <v>231</v>
      </c>
      <c r="BB42" s="83" t="s">
        <v>231</v>
      </c>
      <c r="BC42" s="77" t="s">
        <v>231</v>
      </c>
      <c r="BD42" s="77" t="s">
        <v>231</v>
      </c>
      <c r="BE42" s="77" t="s">
        <v>231</v>
      </c>
      <c r="BF42" s="77" t="s">
        <v>231</v>
      </c>
      <c r="BG42" s="77" t="s">
        <v>231</v>
      </c>
      <c r="BH42" s="75" t="str">
        <f t="shared" ref="BH42:BH45" si="16">AT42</f>
        <v>PFS</v>
      </c>
      <c r="BI42" s="80">
        <v>14</v>
      </c>
      <c r="BJ42" s="81" t="s">
        <v>231</v>
      </c>
      <c r="BK42" s="82">
        <v>1</v>
      </c>
      <c r="BL42" s="81" t="s">
        <v>231</v>
      </c>
      <c r="BM42" s="75">
        <v>9</v>
      </c>
      <c r="BN42" s="81" t="s">
        <v>231</v>
      </c>
      <c r="BO42" s="80" t="s">
        <v>304</v>
      </c>
      <c r="BP42" s="199" t="s">
        <v>304</v>
      </c>
      <c r="BQ42" s="72">
        <v>35</v>
      </c>
      <c r="BR42" s="75" t="s">
        <v>231</v>
      </c>
      <c r="BS42" s="94" t="s">
        <v>231</v>
      </c>
      <c r="BT42" s="75" t="s">
        <v>231</v>
      </c>
      <c r="BU42" s="80" t="str">
        <f>"Treatment discontinuation due to AEs: "&amp;TEXT(1/BQ42,"0.0%")</f>
        <v>Treatment discontinuation due to AEs: 2.9%</v>
      </c>
      <c r="BV42" s="199" t="e">
        <f>"Treatment discontinuation due to AEs: "&amp;TEXT(1/BR42,"0.0%")</f>
        <v>#VALUE!</v>
      </c>
      <c r="BW42" s="517" t="s">
        <v>235</v>
      </c>
      <c r="BX42" s="517" t="s">
        <v>235</v>
      </c>
      <c r="BY42" s="285" t="s">
        <v>235</v>
      </c>
      <c r="BZ42" s="285" t="s">
        <v>235</v>
      </c>
      <c r="CA42" s="285" t="s">
        <v>235</v>
      </c>
      <c r="CB42" s="285" t="s">
        <v>235</v>
      </c>
      <c r="CC42" s="285" t="s">
        <v>235</v>
      </c>
      <c r="CD42" s="285" t="s">
        <v>235</v>
      </c>
      <c r="CE42" s="285" t="s">
        <v>235</v>
      </c>
      <c r="CF42" s="285" t="s">
        <v>235</v>
      </c>
      <c r="CG42" s="285" t="s">
        <v>235</v>
      </c>
      <c r="CH42" s="285" t="s">
        <v>235</v>
      </c>
      <c r="CI42" s="285" t="s">
        <v>235</v>
      </c>
      <c r="CJ42" s="285" t="s">
        <v>235</v>
      </c>
      <c r="CK42" s="285" t="s">
        <v>235</v>
      </c>
      <c r="CL42" s="285" t="s">
        <v>235</v>
      </c>
      <c r="CM42" s="285" t="s">
        <v>235</v>
      </c>
      <c r="CN42" s="285" t="s">
        <v>235</v>
      </c>
      <c r="CO42" s="285" t="s">
        <v>235</v>
      </c>
      <c r="CP42" s="285" t="s">
        <v>235</v>
      </c>
      <c r="CQ42" s="285" t="s">
        <v>235</v>
      </c>
      <c r="CR42" s="285" t="s">
        <v>235</v>
      </c>
      <c r="CS42" s="285" t="s">
        <v>235</v>
      </c>
      <c r="CT42" s="285" t="s">
        <v>235</v>
      </c>
      <c r="CU42" s="285" t="s">
        <v>235</v>
      </c>
      <c r="CV42" s="285" t="s">
        <v>235</v>
      </c>
      <c r="CW42" s="285" t="s">
        <v>235</v>
      </c>
      <c r="CX42" s="285" t="s">
        <v>235</v>
      </c>
      <c r="CY42" s="285" t="s">
        <v>235</v>
      </c>
      <c r="CZ42" s="285" t="s">
        <v>235</v>
      </c>
      <c r="DA42" s="285" t="s">
        <v>235</v>
      </c>
      <c r="DB42" s="285" t="s">
        <v>235</v>
      </c>
      <c r="DC42" s="285" t="s">
        <v>235</v>
      </c>
      <c r="DD42" s="285" t="s">
        <v>235</v>
      </c>
      <c r="DE42" s="285" t="s">
        <v>235</v>
      </c>
      <c r="DF42" s="285" t="s">
        <v>235</v>
      </c>
      <c r="DG42" s="285" t="s">
        <v>235</v>
      </c>
      <c r="DH42" s="285" t="s">
        <v>235</v>
      </c>
      <c r="DI42" s="285" t="s">
        <v>235</v>
      </c>
      <c r="DJ42" s="285" t="s">
        <v>235</v>
      </c>
      <c r="DK42" s="285" t="s">
        <v>235</v>
      </c>
      <c r="DL42" s="285" t="s">
        <v>235</v>
      </c>
      <c r="DM42" s="285" t="s">
        <v>235</v>
      </c>
      <c r="DN42" s="285" t="s">
        <v>235</v>
      </c>
      <c r="DO42" s="285" t="s">
        <v>235</v>
      </c>
      <c r="DP42" s="285" t="s">
        <v>235</v>
      </c>
      <c r="DQ42" s="285" t="s">
        <v>235</v>
      </c>
      <c r="DR42" s="88" t="s">
        <v>235</v>
      </c>
      <c r="DS42" s="88" t="s">
        <v>235</v>
      </c>
      <c r="DT42" s="88" t="s">
        <v>235</v>
      </c>
      <c r="DU42" s="88" t="s">
        <v>235</v>
      </c>
      <c r="DV42" s="88" t="s">
        <v>235</v>
      </c>
      <c r="DW42" s="285" t="s">
        <v>235</v>
      </c>
      <c r="DX42" s="88" t="s">
        <v>235</v>
      </c>
      <c r="DY42" s="285" t="s">
        <v>235</v>
      </c>
      <c r="DZ42" s="88" t="s">
        <v>235</v>
      </c>
      <c r="EA42" s="88" t="s">
        <v>235</v>
      </c>
      <c r="EB42" s="88" t="s">
        <v>235</v>
      </c>
      <c r="EC42" s="88" t="s">
        <v>235</v>
      </c>
      <c r="ED42" s="88" t="s">
        <v>235</v>
      </c>
      <c r="EE42" s="88" t="s">
        <v>235</v>
      </c>
      <c r="EF42" s="88" t="s">
        <v>235</v>
      </c>
      <c r="EG42" s="88" t="s">
        <v>235</v>
      </c>
      <c r="EH42" s="88" t="s">
        <v>235</v>
      </c>
      <c r="EI42" s="88" t="s">
        <v>235</v>
      </c>
      <c r="EJ42" s="88" t="s">
        <v>235</v>
      </c>
      <c r="EK42" s="88" t="s">
        <v>235</v>
      </c>
      <c r="EL42" s="88" t="s">
        <v>235</v>
      </c>
      <c r="EM42" s="88" t="s">
        <v>235</v>
      </c>
      <c r="EN42" s="88" t="s">
        <v>235</v>
      </c>
      <c r="EO42" s="88" t="s">
        <v>235</v>
      </c>
      <c r="EP42" s="88" t="s">
        <v>235</v>
      </c>
      <c r="EQ42" s="88" t="s">
        <v>235</v>
      </c>
      <c r="ER42" s="88" t="s">
        <v>235</v>
      </c>
      <c r="ES42" s="88" t="s">
        <v>235</v>
      </c>
      <c r="ET42" s="88" t="s">
        <v>235</v>
      </c>
      <c r="EU42" s="88" t="s">
        <v>235</v>
      </c>
      <c r="EV42" s="88" t="s">
        <v>235</v>
      </c>
      <c r="EW42" s="88" t="s">
        <v>235</v>
      </c>
      <c r="EX42" s="88" t="s">
        <v>235</v>
      </c>
      <c r="EY42" s="88" t="s">
        <v>235</v>
      </c>
      <c r="EZ42" s="88" t="s">
        <v>235</v>
      </c>
      <c r="FA42" s="88" t="s">
        <v>235</v>
      </c>
      <c r="FB42" s="88" t="s">
        <v>235</v>
      </c>
      <c r="FC42" s="88" t="s">
        <v>235</v>
      </c>
      <c r="FD42" s="88" t="s">
        <v>235</v>
      </c>
      <c r="FE42" s="88" t="s">
        <v>235</v>
      </c>
      <c r="FF42" s="88" t="s">
        <v>235</v>
      </c>
      <c r="FG42" s="88" t="s">
        <v>235</v>
      </c>
      <c r="FH42" s="88" t="s">
        <v>235</v>
      </c>
    </row>
    <row r="43" spans="1:164" ht="18" customHeight="1" x14ac:dyDescent="0.3">
      <c r="A43" s="289"/>
      <c r="B43" s="289"/>
      <c r="C43" s="274"/>
      <c r="D43" s="274"/>
      <c r="E43" s="505"/>
      <c r="F43" s="531"/>
      <c r="G43" s="547"/>
      <c r="H43" s="511"/>
      <c r="I43" s="494"/>
      <c r="J43" s="511"/>
      <c r="K43" s="548"/>
      <c r="L43" s="496"/>
      <c r="M43" s="550"/>
      <c r="N43" s="551"/>
      <c r="O43" s="553"/>
      <c r="P43" s="512"/>
      <c r="Q43" s="539"/>
      <c r="R43" s="100" t="s">
        <v>305</v>
      </c>
      <c r="S43" s="201" t="s">
        <v>231</v>
      </c>
      <c r="T43" s="201" t="s">
        <v>231</v>
      </c>
      <c r="U43" s="201" t="s">
        <v>231</v>
      </c>
      <c r="V43" s="80">
        <v>34</v>
      </c>
      <c r="W43" s="515"/>
      <c r="X43" s="71">
        <v>65</v>
      </c>
      <c r="Y43" s="541"/>
      <c r="Z43" s="116">
        <v>18</v>
      </c>
      <c r="AA43" s="511"/>
      <c r="AB43" s="73" t="s">
        <v>231</v>
      </c>
      <c r="AC43" s="512"/>
      <c r="AD43" s="117" t="str">
        <f>"High Cytogenetic Risk: "&amp;TEXT(7/V43,"0.0%")&amp;"
Prior SCT: "&amp;TEXT(28/V43,"0.0%")&amp;" 
Prior therapies:
Alkylating agent: "&amp;TEXT(32/V43,"0.0%")&amp;"
Median prior LOT: 4"</f>
        <v>High Cytogenetic Risk: 20.6%
Prior SCT: 82.4% 
Prior therapies:
Alkylating agent: 94.1%
Median prior LOT: 4</v>
      </c>
      <c r="AE43" s="117" t="e">
        <f>"High Cytogenetic Risk: "&amp;TEXT(7/W43,"0.0%")&amp;"
Prior SCT: "&amp;TEXT(28/W43,"0.0%")&amp;" 
Prior therapies:
Alkylating agent: "&amp;TEXT(32/W43,"0.0%")&amp;"
Median prior LOT: 4"</f>
        <v>#DIV/0!</v>
      </c>
      <c r="AF43" s="515"/>
      <c r="AG43" s="515"/>
      <c r="AH43" s="515"/>
      <c r="AI43" s="82">
        <v>34</v>
      </c>
      <c r="AJ43" s="499"/>
      <c r="AK43" s="75" t="s">
        <v>231</v>
      </c>
      <c r="AL43" s="75">
        <v>13.1</v>
      </c>
      <c r="AM43" s="75" t="s">
        <v>231</v>
      </c>
      <c r="AN43" s="75" t="s">
        <v>231</v>
      </c>
      <c r="AO43" s="75" t="s">
        <v>231</v>
      </c>
      <c r="AP43" s="75" t="s">
        <v>231</v>
      </c>
      <c r="AQ43" s="75" t="s">
        <v>231</v>
      </c>
      <c r="AR43" s="83" t="s">
        <v>231</v>
      </c>
      <c r="AS43" s="84" t="s">
        <v>231</v>
      </c>
      <c r="AT43" s="499"/>
      <c r="AU43" s="75">
        <v>34</v>
      </c>
      <c r="AV43" s="276"/>
      <c r="AW43" s="75">
        <v>9.5</v>
      </c>
      <c r="AX43" s="75">
        <v>4.5999999999999996</v>
      </c>
      <c r="AY43" s="75">
        <v>14</v>
      </c>
      <c r="AZ43" s="82" t="s">
        <v>231</v>
      </c>
      <c r="BA43" s="75" t="s">
        <v>231</v>
      </c>
      <c r="BB43" s="83" t="s">
        <v>231</v>
      </c>
      <c r="BC43" s="77" t="s">
        <v>231</v>
      </c>
      <c r="BD43" s="77" t="s">
        <v>231</v>
      </c>
      <c r="BE43" s="77" t="s">
        <v>231</v>
      </c>
      <c r="BF43" s="77" t="s">
        <v>231</v>
      </c>
      <c r="BG43" s="77" t="s">
        <v>231</v>
      </c>
      <c r="BH43" s="75">
        <f t="shared" si="16"/>
        <v>0</v>
      </c>
      <c r="BI43" s="80">
        <v>22</v>
      </c>
      <c r="BJ43" s="81" t="s">
        <v>231</v>
      </c>
      <c r="BK43" s="82">
        <v>1</v>
      </c>
      <c r="BL43" s="81" t="s">
        <v>231</v>
      </c>
      <c r="BM43" s="75">
        <v>18</v>
      </c>
      <c r="BN43" s="81" t="s">
        <v>231</v>
      </c>
      <c r="BO43" s="80" t="s">
        <v>306</v>
      </c>
      <c r="BP43" s="199" t="s">
        <v>306</v>
      </c>
      <c r="BQ43" s="72">
        <v>33</v>
      </c>
      <c r="BR43" s="75" t="s">
        <v>231</v>
      </c>
      <c r="BS43" s="94" t="s">
        <v>231</v>
      </c>
      <c r="BT43" s="75" t="s">
        <v>231</v>
      </c>
      <c r="BU43" s="80" t="str">
        <f>"Treatment discontinuation due to AEs: "&amp;TEXT(2/BQ43,"0.0%")</f>
        <v>Treatment discontinuation due to AEs: 6.1%</v>
      </c>
      <c r="BV43" s="199" t="e">
        <f>"Treatment discontinuation due to AEs: "&amp;TEXT(2/BR43,"0.0%")</f>
        <v>#VALUE!</v>
      </c>
      <c r="BW43" s="518"/>
      <c r="BX43" s="518"/>
      <c r="BY43" s="512"/>
      <c r="BZ43" s="512"/>
      <c r="CA43" s="512"/>
      <c r="CB43" s="512"/>
      <c r="CC43" s="512"/>
      <c r="CD43" s="512"/>
      <c r="CE43" s="512"/>
      <c r="CF43" s="512"/>
      <c r="CG43" s="512"/>
      <c r="CH43" s="512"/>
      <c r="CI43" s="512"/>
      <c r="CJ43" s="512"/>
      <c r="CK43" s="512"/>
      <c r="CL43" s="512"/>
      <c r="CM43" s="373"/>
      <c r="CN43" s="373"/>
      <c r="CO43" s="373"/>
      <c r="CP43" s="373"/>
      <c r="CQ43" s="373"/>
      <c r="CR43" s="373"/>
      <c r="CS43" s="373"/>
      <c r="CT43" s="373"/>
      <c r="CU43" s="373"/>
      <c r="CV43" s="373"/>
      <c r="CW43" s="373"/>
      <c r="CX43" s="373"/>
      <c r="CY43" s="373"/>
      <c r="CZ43" s="512"/>
      <c r="DA43" s="512"/>
      <c r="DB43" s="512"/>
      <c r="DC43" s="512"/>
      <c r="DD43" s="512"/>
      <c r="DE43" s="512"/>
      <c r="DF43" s="512"/>
      <c r="DG43" s="512"/>
      <c r="DH43" s="512"/>
      <c r="DI43" s="512"/>
      <c r="DJ43" s="512"/>
      <c r="DK43" s="286"/>
      <c r="DL43" s="286"/>
      <c r="DM43" s="286"/>
      <c r="DN43" s="286"/>
      <c r="DO43" s="286"/>
      <c r="DP43" s="286"/>
      <c r="DQ43" s="286"/>
      <c r="DR43" s="88" t="s">
        <v>235</v>
      </c>
      <c r="DS43" s="88" t="s">
        <v>235</v>
      </c>
      <c r="DT43" s="88" t="s">
        <v>235</v>
      </c>
      <c r="DU43" s="88" t="s">
        <v>235</v>
      </c>
      <c r="DV43" s="88" t="s">
        <v>235</v>
      </c>
      <c r="DW43" s="286"/>
      <c r="DX43" s="88" t="s">
        <v>235</v>
      </c>
      <c r="DY43" s="286"/>
      <c r="DZ43" s="88" t="s">
        <v>235</v>
      </c>
      <c r="EA43" s="88" t="s">
        <v>235</v>
      </c>
      <c r="EB43" s="88" t="s">
        <v>235</v>
      </c>
      <c r="EC43" s="88" t="s">
        <v>235</v>
      </c>
      <c r="ED43" s="88" t="s">
        <v>235</v>
      </c>
      <c r="EE43" s="88" t="s">
        <v>235</v>
      </c>
      <c r="EF43" s="88" t="s">
        <v>235</v>
      </c>
      <c r="EG43" s="88" t="s">
        <v>235</v>
      </c>
      <c r="EH43" s="88" t="s">
        <v>235</v>
      </c>
      <c r="EI43" s="88" t="s">
        <v>235</v>
      </c>
      <c r="EJ43" s="88" t="s">
        <v>235</v>
      </c>
      <c r="EK43" s="88" t="s">
        <v>235</v>
      </c>
      <c r="EL43" s="88" t="s">
        <v>235</v>
      </c>
      <c r="EM43" s="88" t="s">
        <v>235</v>
      </c>
      <c r="EN43" s="88" t="s">
        <v>235</v>
      </c>
      <c r="EO43" s="88" t="s">
        <v>235</v>
      </c>
      <c r="EP43" s="88" t="s">
        <v>235</v>
      </c>
      <c r="EQ43" s="88" t="s">
        <v>235</v>
      </c>
      <c r="ER43" s="88" t="s">
        <v>235</v>
      </c>
      <c r="ES43" s="88" t="s">
        <v>235</v>
      </c>
      <c r="ET43" s="88" t="s">
        <v>235</v>
      </c>
      <c r="EU43" s="88" t="s">
        <v>235</v>
      </c>
      <c r="EV43" s="88" t="s">
        <v>235</v>
      </c>
      <c r="EW43" s="88" t="s">
        <v>235</v>
      </c>
      <c r="EX43" s="88" t="s">
        <v>235</v>
      </c>
      <c r="EY43" s="88" t="s">
        <v>235</v>
      </c>
      <c r="EZ43" s="88" t="s">
        <v>235</v>
      </c>
      <c r="FA43" s="88" t="s">
        <v>235</v>
      </c>
      <c r="FB43" s="88" t="s">
        <v>235</v>
      </c>
      <c r="FC43" s="88" t="s">
        <v>235</v>
      </c>
      <c r="FD43" s="88" t="s">
        <v>235</v>
      </c>
      <c r="FE43" s="88" t="s">
        <v>235</v>
      </c>
      <c r="FF43" s="88" t="s">
        <v>235</v>
      </c>
      <c r="FG43" s="88" t="s">
        <v>235</v>
      </c>
      <c r="FH43" s="88" t="s">
        <v>235</v>
      </c>
    </row>
    <row r="44" spans="1:164" ht="18" customHeight="1" x14ac:dyDescent="0.3">
      <c r="A44" s="289"/>
      <c r="B44" s="289"/>
      <c r="C44" s="274"/>
      <c r="D44" s="274"/>
      <c r="E44" s="505"/>
      <c r="F44" s="531"/>
      <c r="G44" s="547"/>
      <c r="H44" s="511"/>
      <c r="I44" s="494"/>
      <c r="J44" s="511"/>
      <c r="K44" s="548"/>
      <c r="L44" s="496"/>
      <c r="M44" s="550"/>
      <c r="N44" s="551"/>
      <c r="O44" s="553"/>
      <c r="P44" s="512"/>
      <c r="Q44" s="539"/>
      <c r="R44" s="70" t="s">
        <v>235</v>
      </c>
      <c r="S44" s="70" t="s">
        <v>235</v>
      </c>
      <c r="T44" s="70" t="s">
        <v>235</v>
      </c>
      <c r="U44" s="70" t="s">
        <v>235</v>
      </c>
      <c r="V44" s="71" t="s">
        <v>235</v>
      </c>
      <c r="W44" s="515"/>
      <c r="X44" s="71" t="s">
        <v>235</v>
      </c>
      <c r="Y44" s="541"/>
      <c r="Z44" s="75" t="s">
        <v>235</v>
      </c>
      <c r="AA44" s="511"/>
      <c r="AB44" s="73" t="s">
        <v>235</v>
      </c>
      <c r="AC44" s="512"/>
      <c r="AD44" s="89" t="s">
        <v>235</v>
      </c>
      <c r="AE44" s="89" t="s">
        <v>235</v>
      </c>
      <c r="AF44" s="515"/>
      <c r="AG44" s="515"/>
      <c r="AH44" s="515"/>
      <c r="AI44" s="82" t="s">
        <v>235</v>
      </c>
      <c r="AJ44" s="499"/>
      <c r="AK44" s="75" t="s">
        <v>235</v>
      </c>
      <c r="AL44" s="75" t="s">
        <v>235</v>
      </c>
      <c r="AM44" s="75" t="s">
        <v>235</v>
      </c>
      <c r="AN44" s="75" t="s">
        <v>235</v>
      </c>
      <c r="AO44" s="75" t="s">
        <v>235</v>
      </c>
      <c r="AP44" s="75" t="s">
        <v>235</v>
      </c>
      <c r="AQ44" s="75" t="s">
        <v>235</v>
      </c>
      <c r="AR44" s="83" t="s">
        <v>235</v>
      </c>
      <c r="AS44" s="84" t="s">
        <v>235</v>
      </c>
      <c r="AT44" s="499"/>
      <c r="AU44" s="75" t="s">
        <v>235</v>
      </c>
      <c r="AV44" s="276"/>
      <c r="AW44" s="75" t="s">
        <v>235</v>
      </c>
      <c r="AX44" s="75" t="s">
        <v>235</v>
      </c>
      <c r="AY44" s="75" t="s">
        <v>235</v>
      </c>
      <c r="AZ44" s="82" t="s">
        <v>235</v>
      </c>
      <c r="BA44" s="75" t="s">
        <v>235</v>
      </c>
      <c r="BB44" s="83" t="s">
        <v>235</v>
      </c>
      <c r="BC44" s="77" t="s">
        <v>235</v>
      </c>
      <c r="BD44" s="77" t="s">
        <v>235</v>
      </c>
      <c r="BE44" s="77" t="s">
        <v>235</v>
      </c>
      <c r="BF44" s="77" t="s">
        <v>235</v>
      </c>
      <c r="BG44" s="77" t="s">
        <v>235</v>
      </c>
      <c r="BH44" s="75">
        <f t="shared" si="16"/>
        <v>0</v>
      </c>
      <c r="BI44" s="75" t="s">
        <v>235</v>
      </c>
      <c r="BJ44" s="82" t="s">
        <v>235</v>
      </c>
      <c r="BK44" s="82" t="s">
        <v>235</v>
      </c>
      <c r="BL44" s="82" t="s">
        <v>235</v>
      </c>
      <c r="BM44" s="75" t="s">
        <v>235</v>
      </c>
      <c r="BN44" s="82" t="s">
        <v>235</v>
      </c>
      <c r="BO44" s="75" t="s">
        <v>235</v>
      </c>
      <c r="BP44" s="194" t="s">
        <v>235</v>
      </c>
      <c r="BQ44" s="75" t="s">
        <v>235</v>
      </c>
      <c r="BR44" s="75" t="s">
        <v>235</v>
      </c>
      <c r="BS44" s="94" t="s">
        <v>235</v>
      </c>
      <c r="BT44" s="75" t="s">
        <v>235</v>
      </c>
      <c r="BU44" s="75" t="s">
        <v>235</v>
      </c>
      <c r="BV44" s="194" t="s">
        <v>235</v>
      </c>
      <c r="BW44" s="518"/>
      <c r="BX44" s="518"/>
      <c r="BY44" s="512"/>
      <c r="BZ44" s="512"/>
      <c r="CA44" s="512"/>
      <c r="CB44" s="512"/>
      <c r="CC44" s="512"/>
      <c r="CD44" s="512"/>
      <c r="CE44" s="512"/>
      <c r="CF44" s="512"/>
      <c r="CG44" s="512"/>
      <c r="CH44" s="512"/>
      <c r="CI44" s="512"/>
      <c r="CJ44" s="512"/>
      <c r="CK44" s="512"/>
      <c r="CL44" s="512"/>
      <c r="CM44" s="373"/>
      <c r="CN44" s="373"/>
      <c r="CO44" s="373"/>
      <c r="CP44" s="373"/>
      <c r="CQ44" s="373"/>
      <c r="CR44" s="373"/>
      <c r="CS44" s="373"/>
      <c r="CT44" s="373"/>
      <c r="CU44" s="373"/>
      <c r="CV44" s="373"/>
      <c r="CW44" s="373"/>
      <c r="CX44" s="373"/>
      <c r="CY44" s="373"/>
      <c r="CZ44" s="512"/>
      <c r="DA44" s="512"/>
      <c r="DB44" s="512"/>
      <c r="DC44" s="512"/>
      <c r="DD44" s="512"/>
      <c r="DE44" s="512"/>
      <c r="DF44" s="512"/>
      <c r="DG44" s="512"/>
      <c r="DH44" s="512"/>
      <c r="DI44" s="512"/>
      <c r="DJ44" s="512"/>
      <c r="DK44" s="286"/>
      <c r="DL44" s="286"/>
      <c r="DM44" s="286"/>
      <c r="DN44" s="286"/>
      <c r="DO44" s="286"/>
      <c r="DP44" s="286"/>
      <c r="DQ44" s="286"/>
      <c r="DR44" s="88" t="s">
        <v>235</v>
      </c>
      <c r="DS44" s="88" t="s">
        <v>235</v>
      </c>
      <c r="DT44" s="88" t="s">
        <v>235</v>
      </c>
      <c r="DU44" s="88" t="s">
        <v>235</v>
      </c>
      <c r="DV44" s="88" t="s">
        <v>235</v>
      </c>
      <c r="DW44" s="286"/>
      <c r="DX44" s="88" t="s">
        <v>235</v>
      </c>
      <c r="DY44" s="286"/>
      <c r="DZ44" s="88" t="s">
        <v>235</v>
      </c>
      <c r="EA44" s="88" t="s">
        <v>235</v>
      </c>
      <c r="EB44" s="88" t="s">
        <v>235</v>
      </c>
      <c r="EC44" s="88" t="s">
        <v>235</v>
      </c>
      <c r="ED44" s="88" t="s">
        <v>235</v>
      </c>
      <c r="EE44" s="88" t="s">
        <v>235</v>
      </c>
      <c r="EF44" s="88" t="s">
        <v>235</v>
      </c>
      <c r="EG44" s="88" t="s">
        <v>235</v>
      </c>
      <c r="EH44" s="88" t="s">
        <v>235</v>
      </c>
      <c r="EI44" s="88" t="s">
        <v>235</v>
      </c>
      <c r="EJ44" s="88" t="s">
        <v>235</v>
      </c>
      <c r="EK44" s="88" t="s">
        <v>235</v>
      </c>
      <c r="EL44" s="88" t="s">
        <v>235</v>
      </c>
      <c r="EM44" s="88" t="s">
        <v>235</v>
      </c>
      <c r="EN44" s="88" t="s">
        <v>235</v>
      </c>
      <c r="EO44" s="88" t="s">
        <v>235</v>
      </c>
      <c r="EP44" s="88" t="s">
        <v>235</v>
      </c>
      <c r="EQ44" s="88" t="s">
        <v>235</v>
      </c>
      <c r="ER44" s="88" t="s">
        <v>235</v>
      </c>
      <c r="ES44" s="88" t="s">
        <v>235</v>
      </c>
      <c r="ET44" s="88" t="s">
        <v>235</v>
      </c>
      <c r="EU44" s="88" t="s">
        <v>235</v>
      </c>
      <c r="EV44" s="88" t="s">
        <v>235</v>
      </c>
      <c r="EW44" s="88" t="s">
        <v>235</v>
      </c>
      <c r="EX44" s="88" t="s">
        <v>235</v>
      </c>
      <c r="EY44" s="88" t="s">
        <v>235</v>
      </c>
      <c r="EZ44" s="88" t="s">
        <v>235</v>
      </c>
      <c r="FA44" s="88" t="s">
        <v>235</v>
      </c>
      <c r="FB44" s="88" t="s">
        <v>235</v>
      </c>
      <c r="FC44" s="88" t="s">
        <v>235</v>
      </c>
      <c r="FD44" s="88" t="s">
        <v>235</v>
      </c>
      <c r="FE44" s="88" t="s">
        <v>235</v>
      </c>
      <c r="FF44" s="88" t="s">
        <v>235</v>
      </c>
      <c r="FG44" s="88" t="s">
        <v>235</v>
      </c>
      <c r="FH44" s="88" t="s">
        <v>235</v>
      </c>
    </row>
    <row r="45" spans="1:164" ht="18" customHeight="1" x14ac:dyDescent="0.3">
      <c r="A45" s="290"/>
      <c r="B45" s="290"/>
      <c r="C45" s="275"/>
      <c r="D45" s="275"/>
      <c r="E45" s="546"/>
      <c r="F45" s="531" t="str">
        <f>F42</f>
        <v>Randomized multicenter phase 2 study of pomalidomide, cyclophosphamide, and dexamethasone in relapsed refractory myeloma.</v>
      </c>
      <c r="G45" s="547"/>
      <c r="H45" s="511"/>
      <c r="I45" s="494"/>
      <c r="J45" s="511"/>
      <c r="K45" s="548"/>
      <c r="L45" s="497"/>
      <c r="M45" s="550"/>
      <c r="N45" s="551"/>
      <c r="O45" s="554"/>
      <c r="P45" s="513"/>
      <c r="Q45" s="540"/>
      <c r="R45" s="70" t="s">
        <v>235</v>
      </c>
      <c r="S45" s="70" t="s">
        <v>235</v>
      </c>
      <c r="T45" s="70" t="s">
        <v>235</v>
      </c>
      <c r="U45" s="70" t="s">
        <v>235</v>
      </c>
      <c r="V45" s="71" t="s">
        <v>235</v>
      </c>
      <c r="W45" s="515"/>
      <c r="X45" s="71" t="s">
        <v>235</v>
      </c>
      <c r="Y45" s="541"/>
      <c r="Z45" s="75" t="s">
        <v>235</v>
      </c>
      <c r="AA45" s="511"/>
      <c r="AB45" s="73" t="s">
        <v>235</v>
      </c>
      <c r="AC45" s="513"/>
      <c r="AD45" s="89" t="s">
        <v>235</v>
      </c>
      <c r="AE45" s="89" t="s">
        <v>235</v>
      </c>
      <c r="AF45" s="515"/>
      <c r="AG45" s="515"/>
      <c r="AH45" s="515"/>
      <c r="AI45" s="82" t="s">
        <v>235</v>
      </c>
      <c r="AJ45" s="499"/>
      <c r="AK45" s="75" t="s">
        <v>235</v>
      </c>
      <c r="AL45" s="75" t="s">
        <v>235</v>
      </c>
      <c r="AM45" s="75" t="s">
        <v>235</v>
      </c>
      <c r="AN45" s="75" t="s">
        <v>235</v>
      </c>
      <c r="AO45" s="75" t="s">
        <v>235</v>
      </c>
      <c r="AP45" s="75" t="s">
        <v>235</v>
      </c>
      <c r="AQ45" s="75" t="s">
        <v>235</v>
      </c>
      <c r="AR45" s="83" t="s">
        <v>235</v>
      </c>
      <c r="AS45" s="84" t="s">
        <v>235</v>
      </c>
      <c r="AT45" s="499"/>
      <c r="AU45" s="75" t="s">
        <v>235</v>
      </c>
      <c r="AV45" s="276"/>
      <c r="AW45" s="75" t="s">
        <v>235</v>
      </c>
      <c r="AX45" s="75" t="s">
        <v>235</v>
      </c>
      <c r="AY45" s="75" t="s">
        <v>235</v>
      </c>
      <c r="AZ45" s="82" t="s">
        <v>235</v>
      </c>
      <c r="BA45" s="75" t="s">
        <v>235</v>
      </c>
      <c r="BB45" s="83" t="s">
        <v>235</v>
      </c>
      <c r="BC45" s="77" t="s">
        <v>235</v>
      </c>
      <c r="BD45" s="77" t="s">
        <v>235</v>
      </c>
      <c r="BE45" s="77" t="s">
        <v>235</v>
      </c>
      <c r="BF45" s="77" t="s">
        <v>235</v>
      </c>
      <c r="BG45" s="77" t="s">
        <v>235</v>
      </c>
      <c r="BH45" s="75">
        <f t="shared" si="16"/>
        <v>0</v>
      </c>
      <c r="BI45" s="75" t="s">
        <v>235</v>
      </c>
      <c r="BJ45" s="82" t="s">
        <v>235</v>
      </c>
      <c r="BK45" s="82" t="s">
        <v>235</v>
      </c>
      <c r="BL45" s="82" t="s">
        <v>235</v>
      </c>
      <c r="BM45" s="75" t="s">
        <v>235</v>
      </c>
      <c r="BN45" s="82" t="s">
        <v>235</v>
      </c>
      <c r="BO45" s="75" t="s">
        <v>235</v>
      </c>
      <c r="BP45" s="194" t="s">
        <v>235</v>
      </c>
      <c r="BQ45" s="75" t="s">
        <v>235</v>
      </c>
      <c r="BR45" s="75" t="s">
        <v>235</v>
      </c>
      <c r="BS45" s="94" t="s">
        <v>235</v>
      </c>
      <c r="BT45" s="75" t="s">
        <v>235</v>
      </c>
      <c r="BU45" s="75" t="s">
        <v>235</v>
      </c>
      <c r="BV45" s="194" t="s">
        <v>235</v>
      </c>
      <c r="BW45" s="519"/>
      <c r="BX45" s="519"/>
      <c r="BY45" s="513"/>
      <c r="BZ45" s="513"/>
      <c r="CA45" s="513"/>
      <c r="CB45" s="513"/>
      <c r="CC45" s="513"/>
      <c r="CD45" s="513"/>
      <c r="CE45" s="513"/>
      <c r="CF45" s="513"/>
      <c r="CG45" s="513"/>
      <c r="CH45" s="513"/>
      <c r="CI45" s="513"/>
      <c r="CJ45" s="513"/>
      <c r="CK45" s="513"/>
      <c r="CL45" s="513"/>
      <c r="CM45" s="374"/>
      <c r="CN45" s="374"/>
      <c r="CO45" s="374"/>
      <c r="CP45" s="374"/>
      <c r="CQ45" s="374"/>
      <c r="CR45" s="374"/>
      <c r="CS45" s="374"/>
      <c r="CT45" s="374"/>
      <c r="CU45" s="374"/>
      <c r="CV45" s="374"/>
      <c r="CW45" s="374"/>
      <c r="CX45" s="374"/>
      <c r="CY45" s="374"/>
      <c r="CZ45" s="513"/>
      <c r="DA45" s="513"/>
      <c r="DB45" s="513"/>
      <c r="DC45" s="513"/>
      <c r="DD45" s="513"/>
      <c r="DE45" s="513"/>
      <c r="DF45" s="513"/>
      <c r="DG45" s="513"/>
      <c r="DH45" s="513"/>
      <c r="DI45" s="513"/>
      <c r="DJ45" s="513"/>
      <c r="DK45" s="287"/>
      <c r="DL45" s="287"/>
      <c r="DM45" s="287"/>
      <c r="DN45" s="287"/>
      <c r="DO45" s="287"/>
      <c r="DP45" s="287"/>
      <c r="DQ45" s="287"/>
      <c r="DR45" s="88" t="s">
        <v>235</v>
      </c>
      <c r="DS45" s="88" t="s">
        <v>235</v>
      </c>
      <c r="DT45" s="88" t="s">
        <v>235</v>
      </c>
      <c r="DU45" s="88" t="s">
        <v>235</v>
      </c>
      <c r="DV45" s="88" t="s">
        <v>235</v>
      </c>
      <c r="DW45" s="287"/>
      <c r="DX45" s="88" t="s">
        <v>235</v>
      </c>
      <c r="DY45" s="287"/>
      <c r="DZ45" s="88" t="s">
        <v>235</v>
      </c>
      <c r="EA45" s="88" t="s">
        <v>235</v>
      </c>
      <c r="EB45" s="88" t="s">
        <v>235</v>
      </c>
      <c r="EC45" s="88" t="s">
        <v>235</v>
      </c>
      <c r="ED45" s="88" t="s">
        <v>235</v>
      </c>
      <c r="EE45" s="88" t="s">
        <v>235</v>
      </c>
      <c r="EF45" s="88" t="s">
        <v>235</v>
      </c>
      <c r="EG45" s="88" t="s">
        <v>235</v>
      </c>
      <c r="EH45" s="88" t="s">
        <v>235</v>
      </c>
      <c r="EI45" s="88" t="s">
        <v>235</v>
      </c>
      <c r="EJ45" s="88" t="s">
        <v>235</v>
      </c>
      <c r="EK45" s="88" t="s">
        <v>235</v>
      </c>
      <c r="EL45" s="88" t="s">
        <v>235</v>
      </c>
      <c r="EM45" s="88" t="s">
        <v>235</v>
      </c>
      <c r="EN45" s="88" t="s">
        <v>235</v>
      </c>
      <c r="EO45" s="88" t="s">
        <v>235</v>
      </c>
      <c r="EP45" s="88" t="s">
        <v>235</v>
      </c>
      <c r="EQ45" s="88" t="s">
        <v>235</v>
      </c>
      <c r="ER45" s="88" t="s">
        <v>235</v>
      </c>
      <c r="ES45" s="88" t="s">
        <v>235</v>
      </c>
      <c r="ET45" s="88" t="s">
        <v>235</v>
      </c>
      <c r="EU45" s="88" t="s">
        <v>235</v>
      </c>
      <c r="EV45" s="88" t="s">
        <v>235</v>
      </c>
      <c r="EW45" s="88" t="s">
        <v>235</v>
      </c>
      <c r="EX45" s="88" t="s">
        <v>235</v>
      </c>
      <c r="EY45" s="88" t="s">
        <v>235</v>
      </c>
      <c r="EZ45" s="88" t="s">
        <v>235</v>
      </c>
      <c r="FA45" s="88" t="s">
        <v>235</v>
      </c>
      <c r="FB45" s="88" t="s">
        <v>235</v>
      </c>
      <c r="FC45" s="88" t="s">
        <v>235</v>
      </c>
      <c r="FD45" s="88" t="s">
        <v>235</v>
      </c>
      <c r="FE45" s="88" t="s">
        <v>235</v>
      </c>
      <c r="FF45" s="88" t="s">
        <v>235</v>
      </c>
      <c r="FG45" s="88" t="s">
        <v>235</v>
      </c>
      <c r="FH45" s="88" t="s">
        <v>235</v>
      </c>
    </row>
    <row r="46" spans="1:164" ht="18" customHeight="1" x14ac:dyDescent="0.3">
      <c r="A46" s="288">
        <v>7</v>
      </c>
      <c r="B46" s="288">
        <v>11</v>
      </c>
      <c r="C46" s="260" t="s">
        <v>217</v>
      </c>
      <c r="D46" s="504" t="s">
        <v>307</v>
      </c>
      <c r="E46" s="507" t="s">
        <v>730</v>
      </c>
      <c r="F46" s="531" t="s">
        <v>308</v>
      </c>
      <c r="G46" s="494" t="s">
        <v>309</v>
      </c>
      <c r="H46" s="499" t="s">
        <v>310</v>
      </c>
      <c r="I46" s="494" t="s">
        <v>311</v>
      </c>
      <c r="J46" s="528" t="s">
        <v>312</v>
      </c>
      <c r="K46" s="529" t="s">
        <v>313</v>
      </c>
      <c r="L46" s="495" t="s">
        <v>225</v>
      </c>
      <c r="M46" s="530" t="s">
        <v>226</v>
      </c>
      <c r="N46" s="530" t="s">
        <v>227</v>
      </c>
      <c r="O46" s="501" t="s">
        <v>314</v>
      </c>
      <c r="P46" s="285" t="s">
        <v>229</v>
      </c>
      <c r="Q46" s="520">
        <v>2</v>
      </c>
      <c r="R46" s="95" t="s">
        <v>315</v>
      </c>
      <c r="S46" s="205" t="s">
        <v>231</v>
      </c>
      <c r="T46" s="205" t="s">
        <v>231</v>
      </c>
      <c r="U46" s="205" t="s">
        <v>231</v>
      </c>
      <c r="V46" s="97">
        <v>20</v>
      </c>
      <c r="W46" s="514">
        <f t="shared" ref="W46" si="17">V46+V47</f>
        <v>40</v>
      </c>
      <c r="X46" s="80">
        <v>64</v>
      </c>
      <c r="Y46" s="527">
        <f>((X46*V46)+(X47*V47))/W46</f>
        <v>65</v>
      </c>
      <c r="Z46" s="72">
        <v>9</v>
      </c>
      <c r="AA46" s="523">
        <f>Z46+Z47</f>
        <v>22</v>
      </c>
      <c r="AB46" s="73" t="s">
        <v>231</v>
      </c>
      <c r="AC46" s="285" t="s">
        <v>231</v>
      </c>
      <c r="AD46" s="99" t="str">
        <f>"ISS Stage:
1: "&amp;TEXT(4/V46,"0.0%")&amp;"
2: "&amp;TEXT(15/V46,"0.0%")&amp;"
3: "&amp;TEXT(1/V46,"0.0%")&amp;"
Unknown: "&amp;TEXT(0/V46,"0.0%")&amp;"
Two prior SCT: "&amp;TEXT(4/V46,"0.0%")&amp;"
Median prior LOT: 4
Number of prior LOT:
≥3L: 55%"</f>
        <v>ISS Stage:
1: 20.0%
2: 75.0%
3: 5.0%
Unknown: 0.0%
Two prior SCT: 20.0%
Median prior LOT: 4
Number of prior LOT:
≥3L: 55%</v>
      </c>
      <c r="AE46" s="99" t="str">
        <f>"ISS Stage:
1: "&amp;TEXT(4/W46,"0.0%")&amp;"
2: "&amp;TEXT(15/W46,"0.0%")&amp;"
3: "&amp;TEXT(1/W46,"0.0%")&amp;"
Unknown: "&amp;TEXT(0/W46,"0.0%")&amp;"
Two prior SCT: "&amp;TEXT(4/W46,"0.0%")&amp;"
Median prior LOT: 4
Number of prior LOT:
≥3L: 55%"</f>
        <v>ISS Stage:
1: 10.0%
2: 37.5%
3: 2.5%
Unknown: 0.0%
Two prior SCT: 10.0%
Median prior LOT: 4
Number of prior LOT:
≥3L: 55%</v>
      </c>
      <c r="AF46" s="514" t="s">
        <v>275</v>
      </c>
      <c r="AG46" s="514" t="s">
        <v>275</v>
      </c>
      <c r="AH46" s="514" t="s">
        <v>275</v>
      </c>
      <c r="AI46" s="233" t="s">
        <v>231</v>
      </c>
      <c r="AJ46" s="499" t="s">
        <v>231</v>
      </c>
      <c r="AK46" s="118" t="s">
        <v>231</v>
      </c>
      <c r="AL46" s="118" t="s">
        <v>231</v>
      </c>
      <c r="AM46" s="118" t="s">
        <v>231</v>
      </c>
      <c r="AN46" s="118" t="s">
        <v>231</v>
      </c>
      <c r="AO46" s="118" t="s">
        <v>231</v>
      </c>
      <c r="AP46" s="118" t="s">
        <v>231</v>
      </c>
      <c r="AQ46" s="118" t="s">
        <v>231</v>
      </c>
      <c r="AR46" s="75" t="s">
        <v>231</v>
      </c>
      <c r="AS46" s="94" t="s">
        <v>231</v>
      </c>
      <c r="AT46" s="499" t="s">
        <v>231</v>
      </c>
      <c r="AU46" s="72" t="s">
        <v>231</v>
      </c>
      <c r="AV46" s="516" t="s">
        <v>231</v>
      </c>
      <c r="AW46" s="72" t="s">
        <v>231</v>
      </c>
      <c r="AX46" s="72" t="s">
        <v>231</v>
      </c>
      <c r="AY46" s="72" t="s">
        <v>231</v>
      </c>
      <c r="AZ46" s="98" t="s">
        <v>231</v>
      </c>
      <c r="BA46" s="72" t="s">
        <v>231</v>
      </c>
      <c r="BB46" s="98" t="s">
        <v>231</v>
      </c>
      <c r="BC46" s="72" t="s">
        <v>231</v>
      </c>
      <c r="BD46" s="77" t="s">
        <v>231</v>
      </c>
      <c r="BE46" s="77" t="s">
        <v>231</v>
      </c>
      <c r="BF46" s="77" t="s">
        <v>231</v>
      </c>
      <c r="BG46" s="77" t="s">
        <v>231</v>
      </c>
      <c r="BH46" s="97">
        <v>20</v>
      </c>
      <c r="BI46" s="80">
        <f>BH46*50%</f>
        <v>10</v>
      </c>
      <c r="BJ46" s="81" t="s">
        <v>231</v>
      </c>
      <c r="BK46" s="98">
        <v>1</v>
      </c>
      <c r="BL46" s="81" t="s">
        <v>231</v>
      </c>
      <c r="BM46" s="72" t="s">
        <v>231</v>
      </c>
      <c r="BN46" s="81" t="s">
        <v>231</v>
      </c>
      <c r="BO46" s="121" t="s">
        <v>316</v>
      </c>
      <c r="BP46" s="121" t="s">
        <v>316</v>
      </c>
      <c r="BQ46" s="120" t="s">
        <v>231</v>
      </c>
      <c r="BR46" s="120" t="s">
        <v>231</v>
      </c>
      <c r="BS46" s="112" t="s">
        <v>231</v>
      </c>
      <c r="BT46" s="120" t="s">
        <v>231</v>
      </c>
      <c r="BU46" s="112" t="s">
        <v>231</v>
      </c>
      <c r="BV46" s="112" t="s">
        <v>231</v>
      </c>
      <c r="BW46" s="517" t="s">
        <v>235</v>
      </c>
      <c r="BX46" s="517" t="s">
        <v>235</v>
      </c>
      <c r="BY46" s="285" t="s">
        <v>235</v>
      </c>
      <c r="BZ46" s="285" t="s">
        <v>235</v>
      </c>
      <c r="CA46" s="285" t="s">
        <v>235</v>
      </c>
      <c r="CB46" s="285" t="s">
        <v>235</v>
      </c>
      <c r="CC46" s="285" t="s">
        <v>235</v>
      </c>
      <c r="CD46" s="285" t="s">
        <v>235</v>
      </c>
      <c r="CE46" s="285" t="s">
        <v>235</v>
      </c>
      <c r="CF46" s="285" t="s">
        <v>235</v>
      </c>
      <c r="CG46" s="285" t="s">
        <v>235</v>
      </c>
      <c r="CH46" s="285" t="s">
        <v>235</v>
      </c>
      <c r="CI46" s="285" t="s">
        <v>235</v>
      </c>
      <c r="CJ46" s="285" t="s">
        <v>235</v>
      </c>
      <c r="CK46" s="285" t="s">
        <v>235</v>
      </c>
      <c r="CL46" s="285" t="s">
        <v>235</v>
      </c>
      <c r="CM46" s="285" t="s">
        <v>235</v>
      </c>
      <c r="CN46" s="285" t="s">
        <v>235</v>
      </c>
      <c r="CO46" s="285" t="s">
        <v>235</v>
      </c>
      <c r="CP46" s="285" t="s">
        <v>235</v>
      </c>
      <c r="CQ46" s="285" t="s">
        <v>235</v>
      </c>
      <c r="CR46" s="285" t="s">
        <v>235</v>
      </c>
      <c r="CS46" s="285" t="s">
        <v>235</v>
      </c>
      <c r="CT46" s="285" t="s">
        <v>235</v>
      </c>
      <c r="CU46" s="285" t="s">
        <v>235</v>
      </c>
      <c r="CV46" s="285" t="s">
        <v>235</v>
      </c>
      <c r="CW46" s="285" t="s">
        <v>235</v>
      </c>
      <c r="CX46" s="285" t="s">
        <v>235</v>
      </c>
      <c r="CY46" s="285" t="s">
        <v>235</v>
      </c>
      <c r="CZ46" s="285" t="s">
        <v>235</v>
      </c>
      <c r="DA46" s="285" t="s">
        <v>235</v>
      </c>
      <c r="DB46" s="285" t="s">
        <v>235</v>
      </c>
      <c r="DC46" s="285" t="s">
        <v>235</v>
      </c>
      <c r="DD46" s="285" t="s">
        <v>235</v>
      </c>
      <c r="DE46" s="285" t="s">
        <v>235</v>
      </c>
      <c r="DF46" s="285" t="s">
        <v>235</v>
      </c>
      <c r="DG46" s="285" t="s">
        <v>235</v>
      </c>
      <c r="DH46" s="285" t="s">
        <v>235</v>
      </c>
      <c r="DI46" s="285" t="s">
        <v>235</v>
      </c>
      <c r="DJ46" s="285" t="s">
        <v>235</v>
      </c>
      <c r="DK46" s="285" t="s">
        <v>235</v>
      </c>
      <c r="DL46" s="285" t="s">
        <v>235</v>
      </c>
      <c r="DM46" s="285" t="s">
        <v>235</v>
      </c>
      <c r="DN46" s="285" t="s">
        <v>235</v>
      </c>
      <c r="DO46" s="285" t="s">
        <v>235</v>
      </c>
      <c r="DP46" s="285" t="s">
        <v>235</v>
      </c>
      <c r="DQ46" s="285" t="s">
        <v>235</v>
      </c>
      <c r="DR46" s="88" t="s">
        <v>235</v>
      </c>
      <c r="DS46" s="88" t="s">
        <v>235</v>
      </c>
      <c r="DT46" s="88" t="s">
        <v>235</v>
      </c>
      <c r="DU46" s="88" t="s">
        <v>235</v>
      </c>
      <c r="DV46" s="88" t="s">
        <v>235</v>
      </c>
      <c r="DW46" s="285" t="s">
        <v>235</v>
      </c>
      <c r="DX46" s="88" t="s">
        <v>235</v>
      </c>
      <c r="DY46" s="285" t="s">
        <v>235</v>
      </c>
      <c r="DZ46" s="88" t="s">
        <v>235</v>
      </c>
      <c r="EA46" s="88" t="s">
        <v>235</v>
      </c>
      <c r="EB46" s="88" t="s">
        <v>235</v>
      </c>
      <c r="EC46" s="88" t="s">
        <v>235</v>
      </c>
      <c r="ED46" s="88" t="s">
        <v>235</v>
      </c>
      <c r="EE46" s="88" t="s">
        <v>235</v>
      </c>
      <c r="EF46" s="88" t="s">
        <v>235</v>
      </c>
      <c r="EG46" s="88" t="s">
        <v>235</v>
      </c>
      <c r="EH46" s="88" t="s">
        <v>235</v>
      </c>
      <c r="EI46" s="88" t="s">
        <v>235</v>
      </c>
      <c r="EJ46" s="88" t="s">
        <v>235</v>
      </c>
      <c r="EK46" s="88" t="s">
        <v>235</v>
      </c>
      <c r="EL46" s="88" t="s">
        <v>235</v>
      </c>
      <c r="EM46" s="88" t="s">
        <v>235</v>
      </c>
      <c r="EN46" s="88" t="s">
        <v>235</v>
      </c>
      <c r="EO46" s="88" t="s">
        <v>235</v>
      </c>
      <c r="EP46" s="88" t="s">
        <v>235</v>
      </c>
      <c r="EQ46" s="88" t="s">
        <v>235</v>
      </c>
      <c r="ER46" s="88" t="s">
        <v>235</v>
      </c>
      <c r="ES46" s="88" t="s">
        <v>235</v>
      </c>
      <c r="ET46" s="88" t="s">
        <v>235</v>
      </c>
      <c r="EU46" s="88" t="s">
        <v>235</v>
      </c>
      <c r="EV46" s="88" t="s">
        <v>235</v>
      </c>
      <c r="EW46" s="88" t="s">
        <v>235</v>
      </c>
      <c r="EX46" s="88" t="s">
        <v>235</v>
      </c>
      <c r="EY46" s="88" t="s">
        <v>235</v>
      </c>
      <c r="EZ46" s="88" t="s">
        <v>235</v>
      </c>
      <c r="FA46" s="88" t="s">
        <v>235</v>
      </c>
      <c r="FB46" s="88" t="s">
        <v>235</v>
      </c>
      <c r="FC46" s="88" t="s">
        <v>235</v>
      </c>
      <c r="FD46" s="88" t="s">
        <v>235</v>
      </c>
      <c r="FE46" s="88" t="s">
        <v>235</v>
      </c>
      <c r="FF46" s="88" t="s">
        <v>235</v>
      </c>
      <c r="FG46" s="88" t="s">
        <v>235</v>
      </c>
      <c r="FH46" s="88" t="s">
        <v>235</v>
      </c>
    </row>
    <row r="47" spans="1:164" ht="18" customHeight="1" x14ac:dyDescent="0.3">
      <c r="A47" s="289"/>
      <c r="B47" s="289"/>
      <c r="C47" s="274"/>
      <c r="D47" s="505"/>
      <c r="E47" s="508"/>
      <c r="F47" s="531"/>
      <c r="G47" s="494"/>
      <c r="H47" s="499"/>
      <c r="I47" s="494"/>
      <c r="J47" s="528"/>
      <c r="K47" s="494"/>
      <c r="L47" s="496"/>
      <c r="M47" s="530"/>
      <c r="N47" s="530"/>
      <c r="O47" s="502"/>
      <c r="P47" s="512"/>
      <c r="Q47" s="521"/>
      <c r="R47" s="97" t="s">
        <v>317</v>
      </c>
      <c r="S47" s="200" t="s">
        <v>231</v>
      </c>
      <c r="T47" s="200" t="s">
        <v>231</v>
      </c>
      <c r="U47" s="200" t="s">
        <v>231</v>
      </c>
      <c r="V47" s="97">
        <v>20</v>
      </c>
      <c r="W47" s="515"/>
      <c r="X47" s="72">
        <v>66</v>
      </c>
      <c r="Y47" s="527"/>
      <c r="Z47" s="72">
        <v>13</v>
      </c>
      <c r="AA47" s="511"/>
      <c r="AB47" s="73" t="s">
        <v>231</v>
      </c>
      <c r="AC47" s="512"/>
      <c r="AD47" s="99" t="str">
        <f>"ISS Stage:
1: "&amp;TEXT(10/V47,"0.0%")&amp;"
2: "&amp;TEXT(7/V47,"0.0%")&amp;"
3: "&amp;TEXT(2/V47,"0.0%")&amp;"
Unknown: "&amp;TEXT(1/V47,"0.0%")&amp;"
2 prior SCT: "&amp;TEXT(3/V47,"0.0%")&amp;"
Median prior LOT: 3
Number of prior LOT:
≥3L: 20%"</f>
        <v>ISS Stage:
1: 50.0%
2: 35.0%
3: 10.0%
Unknown: 5.0%
2 prior SCT: 15.0%
Median prior LOT: 3
Number of prior LOT:
≥3L: 20%</v>
      </c>
      <c r="AE47" s="99" t="e">
        <f>"ISS Stage:
1: "&amp;TEXT(10/W47,"0.0%")&amp;"
2: "&amp;TEXT(7/W47,"0.0%")&amp;"
3: "&amp;TEXT(2/W47,"0.0%")&amp;"
Unknown: "&amp;TEXT(1/W47,"0.0%")&amp;"
2 prior SCT: "&amp;TEXT(3/W47,"0.0%")&amp;"
Median prior LOT: 3
Number of prior LOT:
≥3L: 20%"</f>
        <v>#DIV/0!</v>
      </c>
      <c r="AF47" s="515"/>
      <c r="AG47" s="515"/>
      <c r="AH47" s="515"/>
      <c r="AI47" s="233" t="s">
        <v>231</v>
      </c>
      <c r="AJ47" s="499"/>
      <c r="AK47" s="118" t="s">
        <v>231</v>
      </c>
      <c r="AL47" s="118" t="s">
        <v>231</v>
      </c>
      <c r="AM47" s="118" t="s">
        <v>231</v>
      </c>
      <c r="AN47" s="118" t="s">
        <v>231</v>
      </c>
      <c r="AO47" s="118" t="s">
        <v>231</v>
      </c>
      <c r="AP47" s="118" t="s">
        <v>231</v>
      </c>
      <c r="AQ47" s="118" t="s">
        <v>231</v>
      </c>
      <c r="AR47" s="75" t="s">
        <v>231</v>
      </c>
      <c r="AS47" s="94" t="s">
        <v>231</v>
      </c>
      <c r="AT47" s="499"/>
      <c r="AU47" s="72" t="s">
        <v>231</v>
      </c>
      <c r="AV47" s="516"/>
      <c r="AW47" s="72" t="s">
        <v>231</v>
      </c>
      <c r="AX47" s="72" t="s">
        <v>231</v>
      </c>
      <c r="AY47" s="72" t="s">
        <v>231</v>
      </c>
      <c r="AZ47" s="98" t="s">
        <v>231</v>
      </c>
      <c r="BA47" s="72" t="s">
        <v>231</v>
      </c>
      <c r="BB47" s="98" t="s">
        <v>231</v>
      </c>
      <c r="BC47" s="72" t="s">
        <v>231</v>
      </c>
      <c r="BD47" s="77" t="s">
        <v>231</v>
      </c>
      <c r="BE47" s="77" t="s">
        <v>231</v>
      </c>
      <c r="BF47" s="77" t="s">
        <v>231</v>
      </c>
      <c r="BG47" s="77" t="s">
        <v>231</v>
      </c>
      <c r="BH47" s="97">
        <v>20</v>
      </c>
      <c r="BI47" s="80">
        <f>BH47*50%</f>
        <v>10</v>
      </c>
      <c r="BJ47" s="81" t="s">
        <v>231</v>
      </c>
      <c r="BK47" s="98">
        <v>0</v>
      </c>
      <c r="BL47" s="81" t="s">
        <v>231</v>
      </c>
      <c r="BM47" s="107" t="s">
        <v>231</v>
      </c>
      <c r="BN47" s="81" t="s">
        <v>231</v>
      </c>
      <c r="BO47" s="121" t="s">
        <v>318</v>
      </c>
      <c r="BP47" s="121" t="s">
        <v>318</v>
      </c>
      <c r="BQ47" s="120" t="s">
        <v>231</v>
      </c>
      <c r="BR47" s="120" t="s">
        <v>231</v>
      </c>
      <c r="BS47" s="112" t="s">
        <v>231</v>
      </c>
      <c r="BT47" s="120" t="s">
        <v>231</v>
      </c>
      <c r="BU47" s="112" t="s">
        <v>231</v>
      </c>
      <c r="BV47" s="112" t="s">
        <v>231</v>
      </c>
      <c r="BW47" s="518"/>
      <c r="BX47" s="518"/>
      <c r="BY47" s="512"/>
      <c r="BZ47" s="512"/>
      <c r="CA47" s="512"/>
      <c r="CB47" s="512"/>
      <c r="CC47" s="512"/>
      <c r="CD47" s="512"/>
      <c r="CE47" s="512"/>
      <c r="CF47" s="512"/>
      <c r="CG47" s="512"/>
      <c r="CH47" s="512"/>
      <c r="CI47" s="512"/>
      <c r="CJ47" s="512"/>
      <c r="CK47" s="512"/>
      <c r="CL47" s="512"/>
      <c r="CM47" s="373"/>
      <c r="CN47" s="373"/>
      <c r="CO47" s="373"/>
      <c r="CP47" s="373"/>
      <c r="CQ47" s="373"/>
      <c r="CR47" s="373"/>
      <c r="CS47" s="373"/>
      <c r="CT47" s="373"/>
      <c r="CU47" s="373"/>
      <c r="CV47" s="373"/>
      <c r="CW47" s="373"/>
      <c r="CX47" s="373"/>
      <c r="CY47" s="373"/>
      <c r="CZ47" s="512"/>
      <c r="DA47" s="512"/>
      <c r="DB47" s="512"/>
      <c r="DC47" s="512"/>
      <c r="DD47" s="512"/>
      <c r="DE47" s="512"/>
      <c r="DF47" s="512"/>
      <c r="DG47" s="512"/>
      <c r="DH47" s="512"/>
      <c r="DI47" s="512"/>
      <c r="DJ47" s="512"/>
      <c r="DK47" s="286"/>
      <c r="DL47" s="286"/>
      <c r="DM47" s="286"/>
      <c r="DN47" s="286"/>
      <c r="DO47" s="286"/>
      <c r="DP47" s="286"/>
      <c r="DQ47" s="286"/>
      <c r="DR47" s="88" t="s">
        <v>235</v>
      </c>
      <c r="DS47" s="88" t="s">
        <v>235</v>
      </c>
      <c r="DT47" s="88" t="s">
        <v>235</v>
      </c>
      <c r="DU47" s="88" t="s">
        <v>235</v>
      </c>
      <c r="DV47" s="88" t="s">
        <v>235</v>
      </c>
      <c r="DW47" s="286"/>
      <c r="DX47" s="88" t="s">
        <v>235</v>
      </c>
      <c r="DY47" s="286"/>
      <c r="DZ47" s="88" t="s">
        <v>235</v>
      </c>
      <c r="EA47" s="88" t="s">
        <v>235</v>
      </c>
      <c r="EB47" s="88" t="s">
        <v>235</v>
      </c>
      <c r="EC47" s="88" t="s">
        <v>235</v>
      </c>
      <c r="ED47" s="88" t="s">
        <v>235</v>
      </c>
      <c r="EE47" s="88" t="s">
        <v>235</v>
      </c>
      <c r="EF47" s="88" t="s">
        <v>235</v>
      </c>
      <c r="EG47" s="88" t="s">
        <v>235</v>
      </c>
      <c r="EH47" s="88" t="s">
        <v>235</v>
      </c>
      <c r="EI47" s="88" t="s">
        <v>235</v>
      </c>
      <c r="EJ47" s="88" t="s">
        <v>235</v>
      </c>
      <c r="EK47" s="88" t="s">
        <v>235</v>
      </c>
      <c r="EL47" s="88" t="s">
        <v>235</v>
      </c>
      <c r="EM47" s="88" t="s">
        <v>235</v>
      </c>
      <c r="EN47" s="88" t="s">
        <v>235</v>
      </c>
      <c r="EO47" s="88" t="s">
        <v>235</v>
      </c>
      <c r="EP47" s="88" t="s">
        <v>235</v>
      </c>
      <c r="EQ47" s="88" t="s">
        <v>235</v>
      </c>
      <c r="ER47" s="88" t="s">
        <v>235</v>
      </c>
      <c r="ES47" s="88" t="s">
        <v>235</v>
      </c>
      <c r="ET47" s="88" t="s">
        <v>235</v>
      </c>
      <c r="EU47" s="88" t="s">
        <v>235</v>
      </c>
      <c r="EV47" s="88" t="s">
        <v>235</v>
      </c>
      <c r="EW47" s="88" t="s">
        <v>235</v>
      </c>
      <c r="EX47" s="88" t="s">
        <v>235</v>
      </c>
      <c r="EY47" s="88" t="s">
        <v>235</v>
      </c>
      <c r="EZ47" s="88" t="s">
        <v>235</v>
      </c>
      <c r="FA47" s="88" t="s">
        <v>235</v>
      </c>
      <c r="FB47" s="88" t="s">
        <v>235</v>
      </c>
      <c r="FC47" s="88" t="s">
        <v>235</v>
      </c>
      <c r="FD47" s="88" t="s">
        <v>235</v>
      </c>
      <c r="FE47" s="88" t="s">
        <v>235</v>
      </c>
      <c r="FF47" s="88" t="s">
        <v>235</v>
      </c>
      <c r="FG47" s="88" t="s">
        <v>235</v>
      </c>
      <c r="FH47" s="88" t="s">
        <v>235</v>
      </c>
    </row>
    <row r="48" spans="1:164" ht="18" customHeight="1" x14ac:dyDescent="0.3">
      <c r="A48" s="289"/>
      <c r="B48" s="289"/>
      <c r="C48" s="274"/>
      <c r="D48" s="505"/>
      <c r="E48" s="508"/>
      <c r="F48" s="531"/>
      <c r="G48" s="494"/>
      <c r="H48" s="499"/>
      <c r="I48" s="494"/>
      <c r="J48" s="528"/>
      <c r="K48" s="494"/>
      <c r="L48" s="496"/>
      <c r="M48" s="530"/>
      <c r="N48" s="530"/>
      <c r="O48" s="502"/>
      <c r="P48" s="512"/>
      <c r="Q48" s="521"/>
      <c r="R48" s="70" t="s">
        <v>235</v>
      </c>
      <c r="S48" s="70" t="s">
        <v>235</v>
      </c>
      <c r="T48" s="70" t="s">
        <v>235</v>
      </c>
      <c r="U48" s="70" t="s">
        <v>235</v>
      </c>
      <c r="V48" s="71" t="s">
        <v>235</v>
      </c>
      <c r="W48" s="515"/>
      <c r="X48" s="71" t="s">
        <v>235</v>
      </c>
      <c r="Y48" s="527"/>
      <c r="Z48" s="75" t="s">
        <v>235</v>
      </c>
      <c r="AA48" s="511"/>
      <c r="AB48" s="73" t="s">
        <v>235</v>
      </c>
      <c r="AC48" s="512"/>
      <c r="AD48" s="94" t="s">
        <v>235</v>
      </c>
      <c r="AE48" s="198" t="s">
        <v>235</v>
      </c>
      <c r="AF48" s="515"/>
      <c r="AG48" s="515"/>
      <c r="AH48" s="515"/>
      <c r="AI48" s="82" t="s">
        <v>235</v>
      </c>
      <c r="AJ48" s="499"/>
      <c r="AK48" s="75" t="s">
        <v>235</v>
      </c>
      <c r="AL48" s="75" t="s">
        <v>235</v>
      </c>
      <c r="AM48" s="75" t="s">
        <v>235</v>
      </c>
      <c r="AN48" s="75" t="s">
        <v>235</v>
      </c>
      <c r="AO48" s="75" t="s">
        <v>235</v>
      </c>
      <c r="AP48" s="75" t="s">
        <v>235</v>
      </c>
      <c r="AQ48" s="75" t="s">
        <v>235</v>
      </c>
      <c r="AR48" s="75" t="s">
        <v>235</v>
      </c>
      <c r="AS48" s="94" t="s">
        <v>235</v>
      </c>
      <c r="AT48" s="499"/>
      <c r="AU48" s="75" t="s">
        <v>235</v>
      </c>
      <c r="AV48" s="516"/>
      <c r="AW48" s="75" t="s">
        <v>235</v>
      </c>
      <c r="AX48" s="75" t="s">
        <v>235</v>
      </c>
      <c r="AY48" s="75" t="s">
        <v>235</v>
      </c>
      <c r="AZ48" s="82" t="s">
        <v>235</v>
      </c>
      <c r="BA48" s="75" t="s">
        <v>235</v>
      </c>
      <c r="BB48" s="82" t="s">
        <v>235</v>
      </c>
      <c r="BC48" s="75" t="s">
        <v>235</v>
      </c>
      <c r="BD48" s="77" t="s">
        <v>235</v>
      </c>
      <c r="BE48" s="77" t="s">
        <v>235</v>
      </c>
      <c r="BF48" s="77" t="s">
        <v>235</v>
      </c>
      <c r="BG48" s="77" t="s">
        <v>235</v>
      </c>
      <c r="BH48" s="75" t="s">
        <v>235</v>
      </c>
      <c r="BI48" s="75" t="s">
        <v>235</v>
      </c>
      <c r="BJ48" s="82" t="s">
        <v>235</v>
      </c>
      <c r="BK48" s="82" t="s">
        <v>235</v>
      </c>
      <c r="BL48" s="82" t="s">
        <v>235</v>
      </c>
      <c r="BM48" s="75" t="s">
        <v>235</v>
      </c>
      <c r="BN48" s="82" t="s">
        <v>235</v>
      </c>
      <c r="BO48" s="75" t="s">
        <v>235</v>
      </c>
      <c r="BP48" s="194" t="s">
        <v>235</v>
      </c>
      <c r="BQ48" s="75" t="s">
        <v>235</v>
      </c>
      <c r="BR48" s="75" t="s">
        <v>235</v>
      </c>
      <c r="BS48" s="94" t="s">
        <v>235</v>
      </c>
      <c r="BT48" s="75" t="s">
        <v>235</v>
      </c>
      <c r="BU48" s="75" t="s">
        <v>235</v>
      </c>
      <c r="BV48" s="194" t="s">
        <v>235</v>
      </c>
      <c r="BW48" s="518"/>
      <c r="BX48" s="518"/>
      <c r="BY48" s="512"/>
      <c r="BZ48" s="512"/>
      <c r="CA48" s="512"/>
      <c r="CB48" s="512"/>
      <c r="CC48" s="512"/>
      <c r="CD48" s="512"/>
      <c r="CE48" s="512"/>
      <c r="CF48" s="512"/>
      <c r="CG48" s="512"/>
      <c r="CH48" s="512"/>
      <c r="CI48" s="512"/>
      <c r="CJ48" s="512"/>
      <c r="CK48" s="512"/>
      <c r="CL48" s="512"/>
      <c r="CM48" s="373"/>
      <c r="CN48" s="373"/>
      <c r="CO48" s="373"/>
      <c r="CP48" s="373"/>
      <c r="CQ48" s="373"/>
      <c r="CR48" s="373"/>
      <c r="CS48" s="373"/>
      <c r="CT48" s="373"/>
      <c r="CU48" s="373"/>
      <c r="CV48" s="373"/>
      <c r="CW48" s="373"/>
      <c r="CX48" s="373"/>
      <c r="CY48" s="373"/>
      <c r="CZ48" s="512"/>
      <c r="DA48" s="512"/>
      <c r="DB48" s="512"/>
      <c r="DC48" s="512"/>
      <c r="DD48" s="512"/>
      <c r="DE48" s="512"/>
      <c r="DF48" s="512"/>
      <c r="DG48" s="512"/>
      <c r="DH48" s="512"/>
      <c r="DI48" s="512"/>
      <c r="DJ48" s="512"/>
      <c r="DK48" s="286"/>
      <c r="DL48" s="286"/>
      <c r="DM48" s="286"/>
      <c r="DN48" s="286"/>
      <c r="DO48" s="286"/>
      <c r="DP48" s="286"/>
      <c r="DQ48" s="286"/>
      <c r="DR48" s="88" t="s">
        <v>235</v>
      </c>
      <c r="DS48" s="88" t="s">
        <v>235</v>
      </c>
      <c r="DT48" s="88" t="s">
        <v>235</v>
      </c>
      <c r="DU48" s="88" t="s">
        <v>235</v>
      </c>
      <c r="DV48" s="88" t="s">
        <v>235</v>
      </c>
      <c r="DW48" s="286"/>
      <c r="DX48" s="88" t="s">
        <v>235</v>
      </c>
      <c r="DY48" s="286"/>
      <c r="DZ48" s="88" t="s">
        <v>235</v>
      </c>
      <c r="EA48" s="88" t="s">
        <v>235</v>
      </c>
      <c r="EB48" s="88" t="s">
        <v>235</v>
      </c>
      <c r="EC48" s="88" t="s">
        <v>235</v>
      </c>
      <c r="ED48" s="88" t="s">
        <v>235</v>
      </c>
      <c r="EE48" s="88" t="s">
        <v>235</v>
      </c>
      <c r="EF48" s="88" t="s">
        <v>235</v>
      </c>
      <c r="EG48" s="88" t="s">
        <v>235</v>
      </c>
      <c r="EH48" s="88" t="s">
        <v>235</v>
      </c>
      <c r="EI48" s="88" t="s">
        <v>235</v>
      </c>
      <c r="EJ48" s="88" t="s">
        <v>235</v>
      </c>
      <c r="EK48" s="88" t="s">
        <v>235</v>
      </c>
      <c r="EL48" s="88" t="s">
        <v>235</v>
      </c>
      <c r="EM48" s="88" t="s">
        <v>235</v>
      </c>
      <c r="EN48" s="88" t="s">
        <v>235</v>
      </c>
      <c r="EO48" s="88" t="s">
        <v>235</v>
      </c>
      <c r="EP48" s="88" t="s">
        <v>235</v>
      </c>
      <c r="EQ48" s="88" t="s">
        <v>235</v>
      </c>
      <c r="ER48" s="88" t="s">
        <v>235</v>
      </c>
      <c r="ES48" s="88" t="s">
        <v>235</v>
      </c>
      <c r="ET48" s="88" t="s">
        <v>235</v>
      </c>
      <c r="EU48" s="88" t="s">
        <v>235</v>
      </c>
      <c r="EV48" s="88" t="s">
        <v>235</v>
      </c>
      <c r="EW48" s="88" t="s">
        <v>235</v>
      </c>
      <c r="EX48" s="88" t="s">
        <v>235</v>
      </c>
      <c r="EY48" s="88" t="s">
        <v>235</v>
      </c>
      <c r="EZ48" s="88" t="s">
        <v>235</v>
      </c>
      <c r="FA48" s="88" t="s">
        <v>235</v>
      </c>
      <c r="FB48" s="88" t="s">
        <v>235</v>
      </c>
      <c r="FC48" s="88" t="s">
        <v>235</v>
      </c>
      <c r="FD48" s="88" t="s">
        <v>235</v>
      </c>
      <c r="FE48" s="88" t="s">
        <v>235</v>
      </c>
      <c r="FF48" s="88" t="s">
        <v>235</v>
      </c>
      <c r="FG48" s="88" t="s">
        <v>235</v>
      </c>
      <c r="FH48" s="88" t="s">
        <v>235</v>
      </c>
    </row>
    <row r="49" spans="1:164" ht="18" customHeight="1" x14ac:dyDescent="0.3">
      <c r="A49" s="290"/>
      <c r="B49" s="290"/>
      <c r="C49" s="275"/>
      <c r="D49" s="506"/>
      <c r="E49" s="509"/>
      <c r="F49" s="531"/>
      <c r="G49" s="494"/>
      <c r="H49" s="499"/>
      <c r="I49" s="494"/>
      <c r="J49" s="528"/>
      <c r="K49" s="494"/>
      <c r="L49" s="497"/>
      <c r="M49" s="530"/>
      <c r="N49" s="530"/>
      <c r="O49" s="503"/>
      <c r="P49" s="513"/>
      <c r="Q49" s="522"/>
      <c r="R49" s="70" t="s">
        <v>235</v>
      </c>
      <c r="S49" s="70" t="s">
        <v>235</v>
      </c>
      <c r="T49" s="70" t="s">
        <v>235</v>
      </c>
      <c r="U49" s="70" t="s">
        <v>235</v>
      </c>
      <c r="V49" s="71" t="s">
        <v>235</v>
      </c>
      <c r="W49" s="515"/>
      <c r="X49" s="71" t="s">
        <v>235</v>
      </c>
      <c r="Y49" s="527"/>
      <c r="Z49" s="75" t="s">
        <v>235</v>
      </c>
      <c r="AA49" s="511"/>
      <c r="AB49" s="73" t="s">
        <v>235</v>
      </c>
      <c r="AC49" s="513"/>
      <c r="AD49" s="94" t="s">
        <v>235</v>
      </c>
      <c r="AE49" s="198" t="s">
        <v>235</v>
      </c>
      <c r="AF49" s="515"/>
      <c r="AG49" s="515"/>
      <c r="AH49" s="515"/>
      <c r="AI49" s="82" t="s">
        <v>235</v>
      </c>
      <c r="AJ49" s="499"/>
      <c r="AK49" s="75" t="s">
        <v>235</v>
      </c>
      <c r="AL49" s="75" t="s">
        <v>235</v>
      </c>
      <c r="AM49" s="75" t="s">
        <v>235</v>
      </c>
      <c r="AN49" s="75" t="s">
        <v>235</v>
      </c>
      <c r="AO49" s="75" t="s">
        <v>235</v>
      </c>
      <c r="AP49" s="75" t="s">
        <v>235</v>
      </c>
      <c r="AQ49" s="75" t="s">
        <v>235</v>
      </c>
      <c r="AR49" s="75" t="s">
        <v>235</v>
      </c>
      <c r="AS49" s="94" t="s">
        <v>235</v>
      </c>
      <c r="AT49" s="499"/>
      <c r="AU49" s="75" t="s">
        <v>235</v>
      </c>
      <c r="AV49" s="516"/>
      <c r="AW49" s="75" t="s">
        <v>235</v>
      </c>
      <c r="AX49" s="75" t="s">
        <v>235</v>
      </c>
      <c r="AY49" s="75" t="s">
        <v>235</v>
      </c>
      <c r="AZ49" s="82" t="s">
        <v>235</v>
      </c>
      <c r="BA49" s="75" t="s">
        <v>235</v>
      </c>
      <c r="BB49" s="82" t="s">
        <v>235</v>
      </c>
      <c r="BC49" s="75" t="s">
        <v>235</v>
      </c>
      <c r="BD49" s="77" t="s">
        <v>235</v>
      </c>
      <c r="BE49" s="77" t="s">
        <v>235</v>
      </c>
      <c r="BF49" s="77" t="s">
        <v>235</v>
      </c>
      <c r="BG49" s="77" t="s">
        <v>235</v>
      </c>
      <c r="BH49" s="75" t="s">
        <v>235</v>
      </c>
      <c r="BI49" s="75" t="s">
        <v>235</v>
      </c>
      <c r="BJ49" s="82" t="s">
        <v>235</v>
      </c>
      <c r="BK49" s="82" t="s">
        <v>235</v>
      </c>
      <c r="BL49" s="82" t="s">
        <v>235</v>
      </c>
      <c r="BM49" s="75" t="s">
        <v>235</v>
      </c>
      <c r="BN49" s="82" t="s">
        <v>235</v>
      </c>
      <c r="BO49" s="75" t="s">
        <v>235</v>
      </c>
      <c r="BP49" s="194" t="s">
        <v>235</v>
      </c>
      <c r="BQ49" s="75" t="s">
        <v>235</v>
      </c>
      <c r="BR49" s="75" t="s">
        <v>235</v>
      </c>
      <c r="BS49" s="94" t="s">
        <v>235</v>
      </c>
      <c r="BT49" s="75" t="s">
        <v>235</v>
      </c>
      <c r="BU49" s="75" t="s">
        <v>235</v>
      </c>
      <c r="BV49" s="194" t="s">
        <v>235</v>
      </c>
      <c r="BW49" s="519"/>
      <c r="BX49" s="519"/>
      <c r="BY49" s="513"/>
      <c r="BZ49" s="513"/>
      <c r="CA49" s="513"/>
      <c r="CB49" s="513"/>
      <c r="CC49" s="513"/>
      <c r="CD49" s="513"/>
      <c r="CE49" s="513"/>
      <c r="CF49" s="513"/>
      <c r="CG49" s="513"/>
      <c r="CH49" s="513"/>
      <c r="CI49" s="513"/>
      <c r="CJ49" s="513"/>
      <c r="CK49" s="513"/>
      <c r="CL49" s="513"/>
      <c r="CM49" s="374"/>
      <c r="CN49" s="374"/>
      <c r="CO49" s="374"/>
      <c r="CP49" s="374"/>
      <c r="CQ49" s="374"/>
      <c r="CR49" s="374"/>
      <c r="CS49" s="374"/>
      <c r="CT49" s="374"/>
      <c r="CU49" s="374"/>
      <c r="CV49" s="374"/>
      <c r="CW49" s="374"/>
      <c r="CX49" s="374"/>
      <c r="CY49" s="374"/>
      <c r="CZ49" s="513"/>
      <c r="DA49" s="513"/>
      <c r="DB49" s="513"/>
      <c r="DC49" s="513"/>
      <c r="DD49" s="513"/>
      <c r="DE49" s="513"/>
      <c r="DF49" s="513"/>
      <c r="DG49" s="513"/>
      <c r="DH49" s="513"/>
      <c r="DI49" s="513"/>
      <c r="DJ49" s="513"/>
      <c r="DK49" s="287"/>
      <c r="DL49" s="287"/>
      <c r="DM49" s="287"/>
      <c r="DN49" s="287"/>
      <c r="DO49" s="287"/>
      <c r="DP49" s="287"/>
      <c r="DQ49" s="287"/>
      <c r="DR49" s="88" t="s">
        <v>235</v>
      </c>
      <c r="DS49" s="88" t="s">
        <v>235</v>
      </c>
      <c r="DT49" s="88" t="s">
        <v>235</v>
      </c>
      <c r="DU49" s="88" t="s">
        <v>235</v>
      </c>
      <c r="DV49" s="88" t="s">
        <v>235</v>
      </c>
      <c r="DW49" s="287"/>
      <c r="DX49" s="88" t="s">
        <v>235</v>
      </c>
      <c r="DY49" s="287"/>
      <c r="DZ49" s="88" t="s">
        <v>235</v>
      </c>
      <c r="EA49" s="88" t="s">
        <v>235</v>
      </c>
      <c r="EB49" s="88" t="s">
        <v>235</v>
      </c>
      <c r="EC49" s="88" t="s">
        <v>235</v>
      </c>
      <c r="ED49" s="88" t="s">
        <v>235</v>
      </c>
      <c r="EE49" s="88" t="s">
        <v>235</v>
      </c>
      <c r="EF49" s="88" t="s">
        <v>235</v>
      </c>
      <c r="EG49" s="88" t="s">
        <v>235</v>
      </c>
      <c r="EH49" s="88" t="s">
        <v>235</v>
      </c>
      <c r="EI49" s="88" t="s">
        <v>235</v>
      </c>
      <c r="EJ49" s="88" t="s">
        <v>235</v>
      </c>
      <c r="EK49" s="88" t="s">
        <v>235</v>
      </c>
      <c r="EL49" s="88" t="s">
        <v>235</v>
      </c>
      <c r="EM49" s="88" t="s">
        <v>235</v>
      </c>
      <c r="EN49" s="88" t="s">
        <v>235</v>
      </c>
      <c r="EO49" s="88" t="s">
        <v>235</v>
      </c>
      <c r="EP49" s="88" t="s">
        <v>235</v>
      </c>
      <c r="EQ49" s="88" t="s">
        <v>235</v>
      </c>
      <c r="ER49" s="88" t="s">
        <v>235</v>
      </c>
      <c r="ES49" s="88" t="s">
        <v>235</v>
      </c>
      <c r="ET49" s="88" t="s">
        <v>235</v>
      </c>
      <c r="EU49" s="88" t="s">
        <v>235</v>
      </c>
      <c r="EV49" s="88" t="s">
        <v>235</v>
      </c>
      <c r="EW49" s="88" t="s">
        <v>235</v>
      </c>
      <c r="EX49" s="88" t="s">
        <v>235</v>
      </c>
      <c r="EY49" s="88" t="s">
        <v>235</v>
      </c>
      <c r="EZ49" s="88" t="s">
        <v>235</v>
      </c>
      <c r="FA49" s="88" t="s">
        <v>235</v>
      </c>
      <c r="FB49" s="88" t="s">
        <v>235</v>
      </c>
      <c r="FC49" s="88" t="s">
        <v>235</v>
      </c>
      <c r="FD49" s="88" t="s">
        <v>235</v>
      </c>
      <c r="FE49" s="88" t="s">
        <v>235</v>
      </c>
      <c r="FF49" s="88" t="s">
        <v>235</v>
      </c>
      <c r="FG49" s="88" t="s">
        <v>235</v>
      </c>
      <c r="FH49" s="88" t="s">
        <v>235</v>
      </c>
    </row>
    <row r="50" spans="1:164" ht="18" customHeight="1" x14ac:dyDescent="0.3">
      <c r="A50" s="288">
        <v>8</v>
      </c>
      <c r="B50" s="288" t="s">
        <v>321</v>
      </c>
      <c r="C50" s="260" t="s">
        <v>322</v>
      </c>
      <c r="D50" s="504" t="s">
        <v>323</v>
      </c>
      <c r="E50" s="507" t="s">
        <v>730</v>
      </c>
      <c r="F50" s="532" t="s">
        <v>324</v>
      </c>
      <c r="G50" s="494" t="s">
        <v>325</v>
      </c>
      <c r="H50" s="499" t="s">
        <v>326</v>
      </c>
      <c r="I50" s="494" t="s">
        <v>327</v>
      </c>
      <c r="J50" s="533" t="s">
        <v>328</v>
      </c>
      <c r="K50" s="535" t="s">
        <v>329</v>
      </c>
      <c r="L50" s="495" t="s">
        <v>225</v>
      </c>
      <c r="M50" s="537" t="s">
        <v>330</v>
      </c>
      <c r="N50" s="530" t="s">
        <v>331</v>
      </c>
      <c r="O50" s="501" t="s">
        <v>332</v>
      </c>
      <c r="P50" s="285" t="s">
        <v>229</v>
      </c>
      <c r="Q50" s="520">
        <v>2</v>
      </c>
      <c r="R50" s="96" t="s">
        <v>333</v>
      </c>
      <c r="S50" s="204" t="s">
        <v>231</v>
      </c>
      <c r="T50" s="204" t="s">
        <v>231</v>
      </c>
      <c r="U50" s="204" t="s">
        <v>231</v>
      </c>
      <c r="V50" s="96">
        <v>97</v>
      </c>
      <c r="W50" s="514">
        <f t="shared" ref="W50" si="18">V50+V51</f>
        <v>196</v>
      </c>
      <c r="X50" s="123">
        <v>65</v>
      </c>
      <c r="Y50" s="527">
        <f>(X50*V50+X51*V51)/W50</f>
        <v>66.010204081632651</v>
      </c>
      <c r="Z50" s="123">
        <v>51</v>
      </c>
      <c r="AA50" s="523">
        <f>Z50+Z51</f>
        <v>107</v>
      </c>
      <c r="AB50" s="72" t="s">
        <v>231</v>
      </c>
      <c r="AC50" s="523" t="str">
        <f>AB50</f>
        <v>NR</v>
      </c>
      <c r="AD50" s="99" t="str">
        <f>"Race:
White: "&amp;TEXT(72/V50,"0.0%")&amp;"
Black: "&amp;TEXT(16/V50,"0.0%")&amp;"
Asian: "&amp;TEXT(2/V50,"0.0%")&amp;"
ISS Stage:
1: "&amp;TEXT(21/V50,"0.0%")&amp;"
2: "&amp;TEXT(33/V50,"0.0%")&amp;"
3: "&amp;TEXT(42/V50,"0.0%")&amp;"
Unknown: "&amp;TEXT(1/V50,"0.0%")&amp;"
High Cytogenetic Risk: "&amp;TEXT(41/V50,"0.0%")&amp;"
Prior therapies:
Bortezomib: "&amp;TEXT(95/V50,"0.0%")&amp;"
Carfilzomib: "&amp;TEXT(74/V50,"0.0%")&amp;"
Lenalidomide: "&amp;TEXT(97/V50,"0.0%")&amp;"
Pomalidomide: "&amp;TEXT(89/V50,"0.0%")&amp;"
Daratumumab: "&amp;TEXT(97/V50,"0.0%")&amp;"
Isatuximab: "&amp;TEXT(3/V50,"0.0%")&amp;"
Refractory disease: "&amp;TEXT(97/V50,"0.0%")&amp;"
Median prior LOT: 7
Number of prior LOT:
≤4L: 16%
&gt;4L: 84%"</f>
        <v>Race:
White: 74.2%
Black: 16.5%
Asian: 2.1%
ISS Stage:
1: 21.6%
2: 34.0%
3: 43.3%
Unknown: 1.0%
High Cytogenetic Risk: 42.3%
Prior therapies:
Bortezomib: 97.9%
Carfilzomib: 76.3%
Lenalidomide: 100.0%
Pomalidomide: 91.8%
Daratumumab: 100.0%
Isatuximab: 3.1%
Refractory disease: 100.0%
Median prior LOT: 7
Number of prior LOT:
≤4L: 16%
&gt;4L: 84%</v>
      </c>
      <c r="AE50" s="99" t="str">
        <f>"Race:
White: "&amp;TEXT(72/W50,"0.0%")&amp;"
Black: "&amp;TEXT(16/W50,"0.0%")&amp;"
Asian: "&amp;TEXT(2/W50,"0.0%")&amp;"
ISS Stage:
1: "&amp;TEXT(21/W50,"0.0%")&amp;"
2: "&amp;TEXT(33/W50,"0.0%")&amp;"
3: "&amp;TEXT(42/W50,"0.0%")&amp;"
Unknown: "&amp;TEXT(1/W50,"0.0%")&amp;"
High Cytogenetic Risk: "&amp;TEXT(41/W50,"0.0%")&amp;"
Prior therapies:
Bortezomib: "&amp;TEXT(95/W50,"0.0%")&amp;"
Carfilzomib: "&amp;TEXT(74/W50,"0.0%")&amp;"
Lenalidomide: "&amp;TEXT(97/W50,"0.0%")&amp;"
Pomalidomide: "&amp;TEXT(89/W50,"0.0%")&amp;"
Daratumumab: "&amp;TEXT(97/W50,"0.0%")&amp;"
Isatuximab: "&amp;TEXT(3/W50,"0.0%")&amp;"
Refractory disease: "&amp;TEXT(97/W50,"0.0%")&amp;"
Median prior LOT: 7
Number of prior LOT:
≤4L: 16%
&gt;4L: 84%"</f>
        <v>Race:
White: 36.7%
Black: 8.2%
Asian: 1.0%
ISS Stage:
1: 10.7%
2: 16.8%
3: 21.4%
Unknown: 0.5%
High Cytogenetic Risk: 20.9%
Prior therapies:
Bortezomib: 48.5%
Carfilzomib: 37.8%
Lenalidomide: 49.5%
Pomalidomide: 45.4%
Daratumumab: 49.5%
Isatuximab: 1.5%
Refractory disease: 49.5%
Median prior LOT: 7
Number of prior LOT:
≤4L: 16%
&gt;4L: 84%</v>
      </c>
      <c r="AF50" s="514" t="s">
        <v>275</v>
      </c>
      <c r="AG50" s="514" t="s">
        <v>275</v>
      </c>
      <c r="AH50" s="514" t="s">
        <v>275</v>
      </c>
      <c r="AI50" s="232">
        <v>97</v>
      </c>
      <c r="AJ50" s="499">
        <v>196</v>
      </c>
      <c r="AK50" s="102">
        <v>13.7</v>
      </c>
      <c r="AL50" s="102">
        <v>9.9</v>
      </c>
      <c r="AM50" s="102" t="s">
        <v>231</v>
      </c>
      <c r="AN50" s="72" t="s">
        <v>231</v>
      </c>
      <c r="AO50" s="72" t="s">
        <v>231</v>
      </c>
      <c r="AP50" s="72" t="s">
        <v>231</v>
      </c>
      <c r="AQ50" s="72" t="s">
        <v>231</v>
      </c>
      <c r="AR50" s="103" t="s">
        <v>334</v>
      </c>
      <c r="AS50" s="94">
        <v>12</v>
      </c>
      <c r="AT50" s="499" t="s">
        <v>233</v>
      </c>
      <c r="AU50" s="101">
        <v>97</v>
      </c>
      <c r="AV50" s="516">
        <v>196</v>
      </c>
      <c r="AW50" s="104">
        <v>2.8</v>
      </c>
      <c r="AX50" s="104">
        <v>1.6</v>
      </c>
      <c r="AY50" s="104">
        <v>3.6</v>
      </c>
      <c r="AZ50" s="124" t="s">
        <v>231</v>
      </c>
      <c r="BA50" s="102" t="s">
        <v>231</v>
      </c>
      <c r="BB50" s="124" t="s">
        <v>231</v>
      </c>
      <c r="BC50" s="102" t="s">
        <v>231</v>
      </c>
      <c r="BD50" s="77" t="s">
        <v>231</v>
      </c>
      <c r="BE50" s="77" t="s">
        <v>231</v>
      </c>
      <c r="BF50" s="77" t="s">
        <v>231</v>
      </c>
      <c r="BG50" s="77" t="s">
        <v>231</v>
      </c>
      <c r="BH50" s="108">
        <v>97</v>
      </c>
      <c r="BI50" s="108">
        <v>31</v>
      </c>
      <c r="BJ50" s="81" t="s">
        <v>231</v>
      </c>
      <c r="BK50" s="125">
        <v>5</v>
      </c>
      <c r="BL50" s="81" t="s">
        <v>231</v>
      </c>
      <c r="BM50" s="72" t="s">
        <v>231</v>
      </c>
      <c r="BN50" s="81" t="s">
        <v>231</v>
      </c>
      <c r="BO50" s="126" t="s">
        <v>335</v>
      </c>
      <c r="BP50" s="126" t="s">
        <v>335</v>
      </c>
      <c r="BQ50" s="101">
        <v>95</v>
      </c>
      <c r="BR50" s="101">
        <v>80</v>
      </c>
      <c r="BS50" s="112" t="s">
        <v>231</v>
      </c>
      <c r="BT50" s="72">
        <v>40</v>
      </c>
      <c r="BU50" s="80" t="str">
        <f>"Treatment discontinuation due to AEs: "&amp;TEXT(9/BQ50,"0.0%")</f>
        <v>Treatment discontinuation due to AEs: 9.5%</v>
      </c>
      <c r="BV50" s="199" t="str">
        <f>"Treatment discontinuation due to AEs: "&amp;TEXT(9/BR50,"0.0%")</f>
        <v>Treatment discontinuation due to AEs: 11.3%</v>
      </c>
      <c r="BW50" s="517" t="s">
        <v>235</v>
      </c>
      <c r="BX50" s="517" t="s">
        <v>235</v>
      </c>
      <c r="BY50" s="285" t="s">
        <v>235</v>
      </c>
      <c r="BZ50" s="285" t="s">
        <v>235</v>
      </c>
      <c r="CA50" s="285" t="s">
        <v>235</v>
      </c>
      <c r="CB50" s="285" t="s">
        <v>235</v>
      </c>
      <c r="CC50" s="285" t="s">
        <v>235</v>
      </c>
      <c r="CD50" s="285" t="s">
        <v>235</v>
      </c>
      <c r="CE50" s="285" t="s">
        <v>235</v>
      </c>
      <c r="CF50" s="285" t="s">
        <v>235</v>
      </c>
      <c r="CG50" s="285" t="s">
        <v>235</v>
      </c>
      <c r="CH50" s="285" t="s">
        <v>235</v>
      </c>
      <c r="CI50" s="285" t="s">
        <v>235</v>
      </c>
      <c r="CJ50" s="285" t="s">
        <v>235</v>
      </c>
      <c r="CK50" s="285" t="s">
        <v>235</v>
      </c>
      <c r="CL50" s="285" t="s">
        <v>235</v>
      </c>
      <c r="CM50" s="285" t="s">
        <v>235</v>
      </c>
      <c r="CN50" s="285" t="s">
        <v>235</v>
      </c>
      <c r="CO50" s="285" t="s">
        <v>235</v>
      </c>
      <c r="CP50" s="285" t="s">
        <v>235</v>
      </c>
      <c r="CQ50" s="285" t="s">
        <v>235</v>
      </c>
      <c r="CR50" s="285" t="s">
        <v>235</v>
      </c>
      <c r="CS50" s="285" t="s">
        <v>235</v>
      </c>
      <c r="CT50" s="285" t="s">
        <v>235</v>
      </c>
      <c r="CU50" s="285" t="s">
        <v>235</v>
      </c>
      <c r="CV50" s="285" t="s">
        <v>235</v>
      </c>
      <c r="CW50" s="285" t="s">
        <v>235</v>
      </c>
      <c r="CX50" s="285" t="s">
        <v>235</v>
      </c>
      <c r="CY50" s="285" t="s">
        <v>235</v>
      </c>
      <c r="CZ50" s="285" t="s">
        <v>235</v>
      </c>
      <c r="DA50" s="285" t="s">
        <v>235</v>
      </c>
      <c r="DB50" s="285" t="s">
        <v>235</v>
      </c>
      <c r="DC50" s="285" t="s">
        <v>235</v>
      </c>
      <c r="DD50" s="285" t="s">
        <v>235</v>
      </c>
      <c r="DE50" s="285" t="s">
        <v>235</v>
      </c>
      <c r="DF50" s="285" t="s">
        <v>235</v>
      </c>
      <c r="DG50" s="285" t="s">
        <v>235</v>
      </c>
      <c r="DH50" s="285" t="s">
        <v>235</v>
      </c>
      <c r="DI50" s="285" t="s">
        <v>235</v>
      </c>
      <c r="DJ50" s="285" t="s">
        <v>235</v>
      </c>
      <c r="DK50" s="285" t="s">
        <v>235</v>
      </c>
      <c r="DL50" s="285" t="s">
        <v>235</v>
      </c>
      <c r="DM50" s="285" t="s">
        <v>235</v>
      </c>
      <c r="DN50" s="285" t="s">
        <v>235</v>
      </c>
      <c r="DO50" s="285" t="s">
        <v>235</v>
      </c>
      <c r="DP50" s="285" t="s">
        <v>235</v>
      </c>
      <c r="DQ50" s="285" t="s">
        <v>235</v>
      </c>
      <c r="DR50" s="88" t="s">
        <v>235</v>
      </c>
      <c r="DS50" s="88" t="s">
        <v>235</v>
      </c>
      <c r="DT50" s="88" t="s">
        <v>235</v>
      </c>
      <c r="DU50" s="88" t="s">
        <v>235</v>
      </c>
      <c r="DV50" s="88" t="s">
        <v>235</v>
      </c>
      <c r="DW50" s="285" t="s">
        <v>235</v>
      </c>
      <c r="DX50" s="88" t="s">
        <v>235</v>
      </c>
      <c r="DY50" s="285" t="s">
        <v>235</v>
      </c>
      <c r="DZ50" s="88" t="s">
        <v>235</v>
      </c>
      <c r="EA50" s="88" t="s">
        <v>235</v>
      </c>
      <c r="EB50" s="88" t="s">
        <v>235</v>
      </c>
      <c r="EC50" s="88" t="s">
        <v>235</v>
      </c>
      <c r="ED50" s="88" t="s">
        <v>235</v>
      </c>
      <c r="EE50" s="88" t="s">
        <v>235</v>
      </c>
      <c r="EF50" s="88" t="s">
        <v>235</v>
      </c>
      <c r="EG50" s="88" t="s">
        <v>235</v>
      </c>
      <c r="EH50" s="88" t="s">
        <v>235</v>
      </c>
      <c r="EI50" s="88" t="s">
        <v>235</v>
      </c>
      <c r="EJ50" s="88" t="s">
        <v>235</v>
      </c>
      <c r="EK50" s="88" t="s">
        <v>235</v>
      </c>
      <c r="EL50" s="88" t="s">
        <v>235</v>
      </c>
      <c r="EM50" s="88" t="s">
        <v>235</v>
      </c>
      <c r="EN50" s="88" t="s">
        <v>235</v>
      </c>
      <c r="EO50" s="88" t="s">
        <v>235</v>
      </c>
      <c r="EP50" s="88" t="s">
        <v>235</v>
      </c>
      <c r="EQ50" s="88" t="s">
        <v>235</v>
      </c>
      <c r="ER50" s="88" t="s">
        <v>235</v>
      </c>
      <c r="ES50" s="88" t="s">
        <v>235</v>
      </c>
      <c r="ET50" s="88" t="s">
        <v>235</v>
      </c>
      <c r="EU50" s="88" t="s">
        <v>235</v>
      </c>
      <c r="EV50" s="88" t="s">
        <v>235</v>
      </c>
      <c r="EW50" s="88" t="s">
        <v>235</v>
      </c>
      <c r="EX50" s="88" t="s">
        <v>235</v>
      </c>
      <c r="EY50" s="88" t="s">
        <v>235</v>
      </c>
      <c r="EZ50" s="88" t="s">
        <v>235</v>
      </c>
      <c r="FA50" s="88" t="s">
        <v>235</v>
      </c>
      <c r="FB50" s="88" t="s">
        <v>235</v>
      </c>
      <c r="FC50" s="88" t="s">
        <v>235</v>
      </c>
      <c r="FD50" s="88" t="s">
        <v>235</v>
      </c>
      <c r="FE50" s="88" t="s">
        <v>235</v>
      </c>
      <c r="FF50" s="88" t="s">
        <v>235</v>
      </c>
      <c r="FG50" s="88" t="s">
        <v>235</v>
      </c>
      <c r="FH50" s="88" t="s">
        <v>235</v>
      </c>
    </row>
    <row r="51" spans="1:164" ht="18" customHeight="1" x14ac:dyDescent="0.3">
      <c r="A51" s="289"/>
      <c r="B51" s="289"/>
      <c r="C51" s="274"/>
      <c r="D51" s="505"/>
      <c r="E51" s="508"/>
      <c r="F51" s="532"/>
      <c r="G51" s="494"/>
      <c r="H51" s="499"/>
      <c r="I51" s="494"/>
      <c r="J51" s="534"/>
      <c r="K51" s="536"/>
      <c r="L51" s="496"/>
      <c r="M51" s="537"/>
      <c r="N51" s="530"/>
      <c r="O51" s="502"/>
      <c r="P51" s="512"/>
      <c r="Q51" s="521"/>
      <c r="R51" s="96" t="s">
        <v>333</v>
      </c>
      <c r="S51" s="204" t="s">
        <v>231</v>
      </c>
      <c r="T51" s="204" t="s">
        <v>231</v>
      </c>
      <c r="U51" s="204" t="s">
        <v>231</v>
      </c>
      <c r="V51" s="96">
        <v>99</v>
      </c>
      <c r="W51" s="515"/>
      <c r="X51" s="123">
        <v>67</v>
      </c>
      <c r="Y51" s="527"/>
      <c r="Z51" s="123">
        <v>56</v>
      </c>
      <c r="AA51" s="511"/>
      <c r="AB51" s="72" t="s">
        <v>231</v>
      </c>
      <c r="AC51" s="523"/>
      <c r="AD51" s="99" t="str">
        <f>"Race:
White: "&amp;TEXT(83/V51,"0.0%")&amp;"
Black: "&amp;TEXT(11/V51,"0.0%")&amp;"
Asian: "&amp;TEXT(1/V51,"0.0%")&amp;"
ISS Stage:
1: "&amp;TEXT(18/V51,"0.0%")&amp;"
2: "&amp;TEXT(51/V51,"0.0%")&amp;"
3: "&amp;TEXT(30/V51,"0.0%")&amp;"
Unknown: "&amp;TEXT(0/V51,"0.0%")&amp;"
High Cytogenetic Risk: "&amp;TEXT(47/V51,"0.0%")&amp;"
Prior therapies:
Bortezomib: "&amp;TEXT(97/V51,"0.0%")&amp;"
Carfilzomib: "&amp;TEXT(64/V51,"0.0%")&amp;"
Lenalidomide: "&amp;TEXT(99/V51,"0.0%")&amp;"
Pomalidomide: "&amp;TEXT(84/V51,"0.0%")&amp;"
Daratumumab: "&amp;TEXT(96/V51,"0.0%")&amp;"
Isatuximab: "&amp;TEXT(2/V51,"0.0%")&amp;"
Refractory disease: "&amp;TEXT(99/V51,"0.0%")&amp;"
Median prior LOT: 6
Number of prior LOT:
≤4L: 17%
&gt;4L: 83%"</f>
        <v>Race:
White: 83.8%
Black: 11.1%
Asian: 1.0%
ISS Stage:
1: 18.2%
2: 51.5%
3: 30.3%
Unknown: 0.0%
High Cytogenetic Risk: 47.5%
Prior therapies:
Bortezomib: 98.0%
Carfilzomib: 64.6%
Lenalidomide: 100.0%
Pomalidomide: 84.8%
Daratumumab: 97.0%
Isatuximab: 2.0%
Refractory disease: 100.0%
Median prior LOT: 6
Number of prior LOT:
≤4L: 17%
&gt;4L: 83%</v>
      </c>
      <c r="AE51" s="99" t="e">
        <f>"Race:
White: "&amp;TEXT(83/W51,"0.0%")&amp;"
Black: "&amp;TEXT(11/W51,"0.0%")&amp;"
Asian: "&amp;TEXT(1/W51,"0.0%")&amp;"
ISS Stage:
1: "&amp;TEXT(18/W51,"0.0%")&amp;"
2: "&amp;TEXT(51/W51,"0.0%")&amp;"
3: "&amp;TEXT(30/W51,"0.0%")&amp;"
Unknown: "&amp;TEXT(0/W51,"0.0%")&amp;"
High Cytogenetic Risk: "&amp;TEXT(47/W51,"0.0%")&amp;"
Prior therapies:
Bortezomib: "&amp;TEXT(97/W51,"0.0%")&amp;"
Carfilzomib: "&amp;TEXT(64/W51,"0.0%")&amp;"
Lenalidomide: "&amp;TEXT(99/W51,"0.0%")&amp;"
Pomalidomide: "&amp;TEXT(84/W51,"0.0%")&amp;"
Daratumumab: "&amp;TEXT(96/W51,"0.0%")&amp;"
Isatuximab: "&amp;TEXT(2/W51,"0.0%")&amp;"
Refractory disease: "&amp;TEXT(99/W51,"0.0%")&amp;"
Median prior LOT: 6
Number of prior LOT:
≤4L: 17%
&gt;4L: 83%"</f>
        <v>#DIV/0!</v>
      </c>
      <c r="AF51" s="515"/>
      <c r="AG51" s="515"/>
      <c r="AH51" s="515"/>
      <c r="AI51" s="232">
        <v>99</v>
      </c>
      <c r="AJ51" s="499"/>
      <c r="AK51" s="102">
        <v>13.8</v>
      </c>
      <c r="AL51" s="127">
        <v>1</v>
      </c>
      <c r="AM51" s="127" t="s">
        <v>231</v>
      </c>
      <c r="AN51" s="75" t="s">
        <v>231</v>
      </c>
      <c r="AO51" s="75" t="s">
        <v>231</v>
      </c>
      <c r="AP51" s="75" t="s">
        <v>231</v>
      </c>
      <c r="AQ51" s="75" t="s">
        <v>231</v>
      </c>
      <c r="AR51" s="103" t="s">
        <v>334</v>
      </c>
      <c r="AS51" s="94">
        <v>12</v>
      </c>
      <c r="AT51" s="499"/>
      <c r="AU51" s="101">
        <v>99</v>
      </c>
      <c r="AV51" s="516"/>
      <c r="AW51" s="104">
        <v>3.9</v>
      </c>
      <c r="AX51" s="104">
        <v>2</v>
      </c>
      <c r="AY51" s="104">
        <v>5.8</v>
      </c>
      <c r="AZ51" s="124" t="s">
        <v>231</v>
      </c>
      <c r="BA51" s="102" t="s">
        <v>231</v>
      </c>
      <c r="BB51" s="124" t="s">
        <v>231</v>
      </c>
      <c r="BC51" s="102" t="s">
        <v>231</v>
      </c>
      <c r="BD51" s="77" t="s">
        <v>231</v>
      </c>
      <c r="BE51" s="77" t="s">
        <v>231</v>
      </c>
      <c r="BF51" s="77" t="s">
        <v>231</v>
      </c>
      <c r="BG51" s="77" t="s">
        <v>231</v>
      </c>
      <c r="BH51" s="108">
        <v>99</v>
      </c>
      <c r="BI51" s="108">
        <v>35</v>
      </c>
      <c r="BJ51" s="81" t="s">
        <v>231</v>
      </c>
      <c r="BK51" s="125">
        <v>3</v>
      </c>
      <c r="BL51" s="81" t="s">
        <v>231</v>
      </c>
      <c r="BM51" s="107" t="s">
        <v>231</v>
      </c>
      <c r="BN51" s="81" t="s">
        <v>231</v>
      </c>
      <c r="BO51" s="126" t="s">
        <v>336</v>
      </c>
      <c r="BP51" s="126" t="s">
        <v>336</v>
      </c>
      <c r="BQ51" s="101">
        <v>99</v>
      </c>
      <c r="BR51" s="101">
        <v>83</v>
      </c>
      <c r="BS51" s="112" t="s">
        <v>231</v>
      </c>
      <c r="BT51" s="72">
        <v>47</v>
      </c>
      <c r="BU51" s="80" t="str">
        <f>"Treatment discontinuation due to AEs: "&amp;TEXT(12/BQ51,"0.0%")</f>
        <v>Treatment discontinuation due to AEs: 12.1%</v>
      </c>
      <c r="BV51" s="199" t="str">
        <f>"Treatment discontinuation due to AEs: "&amp;TEXT(12/BR51,"0.0%")</f>
        <v>Treatment discontinuation due to AEs: 14.5%</v>
      </c>
      <c r="BW51" s="518"/>
      <c r="BX51" s="518"/>
      <c r="BY51" s="512"/>
      <c r="BZ51" s="512"/>
      <c r="CA51" s="512"/>
      <c r="CB51" s="512"/>
      <c r="CC51" s="512"/>
      <c r="CD51" s="512"/>
      <c r="CE51" s="512"/>
      <c r="CF51" s="512"/>
      <c r="CG51" s="512"/>
      <c r="CH51" s="512"/>
      <c r="CI51" s="512"/>
      <c r="CJ51" s="512"/>
      <c r="CK51" s="512"/>
      <c r="CL51" s="512"/>
      <c r="CM51" s="373"/>
      <c r="CN51" s="373"/>
      <c r="CO51" s="373"/>
      <c r="CP51" s="373"/>
      <c r="CQ51" s="373"/>
      <c r="CR51" s="373"/>
      <c r="CS51" s="373"/>
      <c r="CT51" s="373"/>
      <c r="CU51" s="373"/>
      <c r="CV51" s="373"/>
      <c r="CW51" s="373"/>
      <c r="CX51" s="373"/>
      <c r="CY51" s="373"/>
      <c r="CZ51" s="512"/>
      <c r="DA51" s="512"/>
      <c r="DB51" s="512"/>
      <c r="DC51" s="512"/>
      <c r="DD51" s="512"/>
      <c r="DE51" s="512"/>
      <c r="DF51" s="512"/>
      <c r="DG51" s="512"/>
      <c r="DH51" s="512"/>
      <c r="DI51" s="512"/>
      <c r="DJ51" s="512"/>
      <c r="DK51" s="286"/>
      <c r="DL51" s="286"/>
      <c r="DM51" s="286"/>
      <c r="DN51" s="286"/>
      <c r="DO51" s="286"/>
      <c r="DP51" s="286"/>
      <c r="DQ51" s="286"/>
      <c r="DR51" s="88" t="s">
        <v>235</v>
      </c>
      <c r="DS51" s="88" t="s">
        <v>235</v>
      </c>
      <c r="DT51" s="88" t="s">
        <v>235</v>
      </c>
      <c r="DU51" s="88" t="s">
        <v>235</v>
      </c>
      <c r="DV51" s="88" t="s">
        <v>235</v>
      </c>
      <c r="DW51" s="286"/>
      <c r="DX51" s="88" t="s">
        <v>235</v>
      </c>
      <c r="DY51" s="286"/>
      <c r="DZ51" s="88" t="s">
        <v>235</v>
      </c>
      <c r="EA51" s="88" t="s">
        <v>235</v>
      </c>
      <c r="EB51" s="88" t="s">
        <v>235</v>
      </c>
      <c r="EC51" s="88" t="s">
        <v>235</v>
      </c>
      <c r="ED51" s="88" t="s">
        <v>235</v>
      </c>
      <c r="EE51" s="88" t="s">
        <v>235</v>
      </c>
      <c r="EF51" s="88" t="s">
        <v>235</v>
      </c>
      <c r="EG51" s="88" t="s">
        <v>235</v>
      </c>
      <c r="EH51" s="88" t="s">
        <v>235</v>
      </c>
      <c r="EI51" s="88" t="s">
        <v>235</v>
      </c>
      <c r="EJ51" s="88" t="s">
        <v>235</v>
      </c>
      <c r="EK51" s="88" t="s">
        <v>235</v>
      </c>
      <c r="EL51" s="88" t="s">
        <v>235</v>
      </c>
      <c r="EM51" s="88" t="s">
        <v>235</v>
      </c>
      <c r="EN51" s="88" t="s">
        <v>235</v>
      </c>
      <c r="EO51" s="88" t="s">
        <v>235</v>
      </c>
      <c r="EP51" s="88" t="s">
        <v>235</v>
      </c>
      <c r="EQ51" s="88" t="s">
        <v>235</v>
      </c>
      <c r="ER51" s="88" t="s">
        <v>235</v>
      </c>
      <c r="ES51" s="88" t="s">
        <v>235</v>
      </c>
      <c r="ET51" s="88" t="s">
        <v>235</v>
      </c>
      <c r="EU51" s="88" t="s">
        <v>235</v>
      </c>
      <c r="EV51" s="88" t="s">
        <v>235</v>
      </c>
      <c r="EW51" s="88" t="s">
        <v>235</v>
      </c>
      <c r="EX51" s="88" t="s">
        <v>235</v>
      </c>
      <c r="EY51" s="88" t="s">
        <v>235</v>
      </c>
      <c r="EZ51" s="88" t="s">
        <v>235</v>
      </c>
      <c r="FA51" s="88" t="s">
        <v>235</v>
      </c>
      <c r="FB51" s="88" t="s">
        <v>235</v>
      </c>
      <c r="FC51" s="88" t="s">
        <v>235</v>
      </c>
      <c r="FD51" s="88" t="s">
        <v>235</v>
      </c>
      <c r="FE51" s="88" t="s">
        <v>235</v>
      </c>
      <c r="FF51" s="88" t="s">
        <v>235</v>
      </c>
      <c r="FG51" s="88" t="s">
        <v>235</v>
      </c>
      <c r="FH51" s="88" t="s">
        <v>235</v>
      </c>
    </row>
    <row r="52" spans="1:164" ht="18" customHeight="1" x14ac:dyDescent="0.3">
      <c r="A52" s="289"/>
      <c r="B52" s="289"/>
      <c r="C52" s="274"/>
      <c r="D52" s="505"/>
      <c r="E52" s="508"/>
      <c r="F52" s="532"/>
      <c r="G52" s="494"/>
      <c r="H52" s="499"/>
      <c r="I52" s="494"/>
      <c r="J52" s="534"/>
      <c r="K52" s="536"/>
      <c r="L52" s="496"/>
      <c r="M52" s="537"/>
      <c r="N52" s="530"/>
      <c r="O52" s="502"/>
      <c r="P52" s="512"/>
      <c r="Q52" s="521"/>
      <c r="R52" s="70" t="s">
        <v>235</v>
      </c>
      <c r="S52" s="70" t="s">
        <v>235</v>
      </c>
      <c r="T52" s="70" t="s">
        <v>235</v>
      </c>
      <c r="U52" s="70" t="s">
        <v>235</v>
      </c>
      <c r="V52" s="71" t="s">
        <v>235</v>
      </c>
      <c r="W52" s="515"/>
      <c r="X52" s="71" t="s">
        <v>235</v>
      </c>
      <c r="Y52" s="527"/>
      <c r="Z52" s="71" t="s">
        <v>235</v>
      </c>
      <c r="AA52" s="511"/>
      <c r="AB52" s="71" t="s">
        <v>235</v>
      </c>
      <c r="AC52" s="523"/>
      <c r="AD52" s="122" t="s">
        <v>235</v>
      </c>
      <c r="AE52" s="214" t="s">
        <v>235</v>
      </c>
      <c r="AF52" s="515"/>
      <c r="AG52" s="515"/>
      <c r="AH52" s="515"/>
      <c r="AI52" s="82" t="s">
        <v>235</v>
      </c>
      <c r="AJ52" s="499"/>
      <c r="AK52" s="75" t="s">
        <v>235</v>
      </c>
      <c r="AL52" s="75" t="s">
        <v>235</v>
      </c>
      <c r="AM52" s="75" t="s">
        <v>235</v>
      </c>
      <c r="AN52" s="75" t="s">
        <v>235</v>
      </c>
      <c r="AO52" s="75" t="s">
        <v>235</v>
      </c>
      <c r="AP52" s="75" t="s">
        <v>235</v>
      </c>
      <c r="AQ52" s="75" t="s">
        <v>235</v>
      </c>
      <c r="AR52" s="75" t="s">
        <v>235</v>
      </c>
      <c r="AS52" s="94" t="s">
        <v>235</v>
      </c>
      <c r="AT52" s="499"/>
      <c r="AU52" s="75" t="s">
        <v>235</v>
      </c>
      <c r="AV52" s="516"/>
      <c r="AW52" s="75" t="s">
        <v>235</v>
      </c>
      <c r="AX52" s="75" t="s">
        <v>235</v>
      </c>
      <c r="AY52" s="75" t="s">
        <v>235</v>
      </c>
      <c r="AZ52" s="82" t="s">
        <v>235</v>
      </c>
      <c r="BA52" s="75" t="s">
        <v>235</v>
      </c>
      <c r="BB52" s="82" t="s">
        <v>235</v>
      </c>
      <c r="BC52" s="75" t="s">
        <v>235</v>
      </c>
      <c r="BD52" s="77" t="s">
        <v>235</v>
      </c>
      <c r="BE52" s="77" t="s">
        <v>235</v>
      </c>
      <c r="BF52" s="77" t="s">
        <v>235</v>
      </c>
      <c r="BG52" s="77" t="s">
        <v>235</v>
      </c>
      <c r="BH52" s="75" t="s">
        <v>235</v>
      </c>
      <c r="BI52" s="75" t="s">
        <v>235</v>
      </c>
      <c r="BJ52" s="82" t="s">
        <v>235</v>
      </c>
      <c r="BK52" s="82" t="s">
        <v>235</v>
      </c>
      <c r="BL52" s="82" t="s">
        <v>235</v>
      </c>
      <c r="BM52" s="75" t="s">
        <v>235</v>
      </c>
      <c r="BN52" s="82" t="s">
        <v>235</v>
      </c>
      <c r="BO52" s="75" t="s">
        <v>235</v>
      </c>
      <c r="BP52" s="194" t="s">
        <v>235</v>
      </c>
      <c r="BQ52" s="75" t="s">
        <v>235</v>
      </c>
      <c r="BR52" s="75" t="s">
        <v>235</v>
      </c>
      <c r="BS52" s="94" t="s">
        <v>235</v>
      </c>
      <c r="BT52" s="75" t="s">
        <v>235</v>
      </c>
      <c r="BU52" s="75" t="s">
        <v>235</v>
      </c>
      <c r="BV52" s="194" t="s">
        <v>235</v>
      </c>
      <c r="BW52" s="518"/>
      <c r="BX52" s="518"/>
      <c r="BY52" s="512"/>
      <c r="BZ52" s="512"/>
      <c r="CA52" s="512"/>
      <c r="CB52" s="512"/>
      <c r="CC52" s="512"/>
      <c r="CD52" s="512"/>
      <c r="CE52" s="512"/>
      <c r="CF52" s="512"/>
      <c r="CG52" s="512"/>
      <c r="CH52" s="512"/>
      <c r="CI52" s="512"/>
      <c r="CJ52" s="512"/>
      <c r="CK52" s="512"/>
      <c r="CL52" s="512"/>
      <c r="CM52" s="373"/>
      <c r="CN52" s="373"/>
      <c r="CO52" s="373"/>
      <c r="CP52" s="373"/>
      <c r="CQ52" s="373"/>
      <c r="CR52" s="373"/>
      <c r="CS52" s="373"/>
      <c r="CT52" s="373"/>
      <c r="CU52" s="373"/>
      <c r="CV52" s="373"/>
      <c r="CW52" s="373"/>
      <c r="CX52" s="373"/>
      <c r="CY52" s="373"/>
      <c r="CZ52" s="512"/>
      <c r="DA52" s="512"/>
      <c r="DB52" s="512"/>
      <c r="DC52" s="512"/>
      <c r="DD52" s="512"/>
      <c r="DE52" s="512"/>
      <c r="DF52" s="512"/>
      <c r="DG52" s="512"/>
      <c r="DH52" s="512"/>
      <c r="DI52" s="512"/>
      <c r="DJ52" s="512"/>
      <c r="DK52" s="286"/>
      <c r="DL52" s="286"/>
      <c r="DM52" s="286"/>
      <c r="DN52" s="286"/>
      <c r="DO52" s="286"/>
      <c r="DP52" s="286"/>
      <c r="DQ52" s="286"/>
      <c r="DR52" s="88" t="s">
        <v>235</v>
      </c>
      <c r="DS52" s="88" t="s">
        <v>235</v>
      </c>
      <c r="DT52" s="88" t="s">
        <v>235</v>
      </c>
      <c r="DU52" s="88" t="s">
        <v>235</v>
      </c>
      <c r="DV52" s="88" t="s">
        <v>235</v>
      </c>
      <c r="DW52" s="286"/>
      <c r="DX52" s="88" t="s">
        <v>235</v>
      </c>
      <c r="DY52" s="286"/>
      <c r="DZ52" s="88" t="s">
        <v>235</v>
      </c>
      <c r="EA52" s="88" t="s">
        <v>235</v>
      </c>
      <c r="EB52" s="88" t="s">
        <v>235</v>
      </c>
      <c r="EC52" s="88" t="s">
        <v>235</v>
      </c>
      <c r="ED52" s="88" t="s">
        <v>235</v>
      </c>
      <c r="EE52" s="88" t="s">
        <v>235</v>
      </c>
      <c r="EF52" s="88" t="s">
        <v>235</v>
      </c>
      <c r="EG52" s="88" t="s">
        <v>235</v>
      </c>
      <c r="EH52" s="88" t="s">
        <v>235</v>
      </c>
      <c r="EI52" s="88" t="s">
        <v>235</v>
      </c>
      <c r="EJ52" s="88" t="s">
        <v>235</v>
      </c>
      <c r="EK52" s="88" t="s">
        <v>235</v>
      </c>
      <c r="EL52" s="88" t="s">
        <v>235</v>
      </c>
      <c r="EM52" s="88" t="s">
        <v>235</v>
      </c>
      <c r="EN52" s="88" t="s">
        <v>235</v>
      </c>
      <c r="EO52" s="88" t="s">
        <v>235</v>
      </c>
      <c r="EP52" s="88" t="s">
        <v>235</v>
      </c>
      <c r="EQ52" s="88" t="s">
        <v>235</v>
      </c>
      <c r="ER52" s="88" t="s">
        <v>235</v>
      </c>
      <c r="ES52" s="88" t="s">
        <v>235</v>
      </c>
      <c r="ET52" s="88" t="s">
        <v>235</v>
      </c>
      <c r="EU52" s="88" t="s">
        <v>235</v>
      </c>
      <c r="EV52" s="88" t="s">
        <v>235</v>
      </c>
      <c r="EW52" s="88" t="s">
        <v>235</v>
      </c>
      <c r="EX52" s="88" t="s">
        <v>235</v>
      </c>
      <c r="EY52" s="88" t="s">
        <v>235</v>
      </c>
      <c r="EZ52" s="88" t="s">
        <v>235</v>
      </c>
      <c r="FA52" s="88" t="s">
        <v>235</v>
      </c>
      <c r="FB52" s="88" t="s">
        <v>235</v>
      </c>
      <c r="FC52" s="88" t="s">
        <v>235</v>
      </c>
      <c r="FD52" s="88" t="s">
        <v>235</v>
      </c>
      <c r="FE52" s="88" t="s">
        <v>235</v>
      </c>
      <c r="FF52" s="88" t="s">
        <v>235</v>
      </c>
      <c r="FG52" s="88" t="s">
        <v>235</v>
      </c>
      <c r="FH52" s="88" t="s">
        <v>235</v>
      </c>
    </row>
    <row r="53" spans="1:164" ht="18" customHeight="1" x14ac:dyDescent="0.3">
      <c r="A53" s="290"/>
      <c r="B53" s="290"/>
      <c r="C53" s="275"/>
      <c r="D53" s="506"/>
      <c r="E53" s="509"/>
      <c r="F53" s="532"/>
      <c r="G53" s="494"/>
      <c r="H53" s="499"/>
      <c r="I53" s="494"/>
      <c r="J53" s="534"/>
      <c r="K53" s="536"/>
      <c r="L53" s="497"/>
      <c r="M53" s="537"/>
      <c r="N53" s="530"/>
      <c r="O53" s="503"/>
      <c r="P53" s="513"/>
      <c r="Q53" s="522"/>
      <c r="R53" s="70" t="s">
        <v>235</v>
      </c>
      <c r="S53" s="70" t="s">
        <v>235</v>
      </c>
      <c r="T53" s="70" t="s">
        <v>235</v>
      </c>
      <c r="U53" s="70" t="s">
        <v>235</v>
      </c>
      <c r="V53" s="71" t="s">
        <v>235</v>
      </c>
      <c r="W53" s="515"/>
      <c r="X53" s="71" t="s">
        <v>235</v>
      </c>
      <c r="Y53" s="527"/>
      <c r="Z53" s="71" t="s">
        <v>235</v>
      </c>
      <c r="AA53" s="511"/>
      <c r="AB53" s="71" t="s">
        <v>235</v>
      </c>
      <c r="AC53" s="523"/>
      <c r="AD53" s="122" t="s">
        <v>235</v>
      </c>
      <c r="AE53" s="214" t="s">
        <v>235</v>
      </c>
      <c r="AF53" s="515"/>
      <c r="AG53" s="515"/>
      <c r="AH53" s="515"/>
      <c r="AI53" s="82" t="s">
        <v>235</v>
      </c>
      <c r="AJ53" s="499"/>
      <c r="AK53" s="75" t="s">
        <v>235</v>
      </c>
      <c r="AL53" s="75" t="s">
        <v>235</v>
      </c>
      <c r="AM53" s="75" t="s">
        <v>235</v>
      </c>
      <c r="AN53" s="75" t="s">
        <v>235</v>
      </c>
      <c r="AO53" s="75" t="s">
        <v>235</v>
      </c>
      <c r="AP53" s="75" t="s">
        <v>235</v>
      </c>
      <c r="AQ53" s="75" t="s">
        <v>235</v>
      </c>
      <c r="AR53" s="75" t="s">
        <v>235</v>
      </c>
      <c r="AS53" s="94" t="s">
        <v>235</v>
      </c>
      <c r="AT53" s="499"/>
      <c r="AU53" s="75" t="s">
        <v>235</v>
      </c>
      <c r="AV53" s="516"/>
      <c r="AW53" s="75" t="s">
        <v>235</v>
      </c>
      <c r="AX53" s="75" t="s">
        <v>235</v>
      </c>
      <c r="AY53" s="75" t="s">
        <v>235</v>
      </c>
      <c r="AZ53" s="82" t="s">
        <v>235</v>
      </c>
      <c r="BA53" s="75" t="s">
        <v>235</v>
      </c>
      <c r="BB53" s="82" t="s">
        <v>235</v>
      </c>
      <c r="BC53" s="75" t="s">
        <v>235</v>
      </c>
      <c r="BD53" s="77" t="s">
        <v>235</v>
      </c>
      <c r="BE53" s="77" t="s">
        <v>235</v>
      </c>
      <c r="BF53" s="77" t="s">
        <v>235</v>
      </c>
      <c r="BG53" s="77" t="s">
        <v>235</v>
      </c>
      <c r="BH53" s="75" t="s">
        <v>235</v>
      </c>
      <c r="BI53" s="75" t="s">
        <v>235</v>
      </c>
      <c r="BJ53" s="82" t="s">
        <v>235</v>
      </c>
      <c r="BK53" s="82" t="s">
        <v>235</v>
      </c>
      <c r="BL53" s="82" t="s">
        <v>235</v>
      </c>
      <c r="BM53" s="75" t="s">
        <v>235</v>
      </c>
      <c r="BN53" s="82" t="s">
        <v>235</v>
      </c>
      <c r="BO53" s="75" t="s">
        <v>235</v>
      </c>
      <c r="BP53" s="194" t="s">
        <v>235</v>
      </c>
      <c r="BQ53" s="75" t="s">
        <v>235</v>
      </c>
      <c r="BR53" s="75" t="s">
        <v>235</v>
      </c>
      <c r="BS53" s="94" t="s">
        <v>235</v>
      </c>
      <c r="BT53" s="75" t="s">
        <v>235</v>
      </c>
      <c r="BU53" s="75" t="s">
        <v>235</v>
      </c>
      <c r="BV53" s="194" t="s">
        <v>235</v>
      </c>
      <c r="BW53" s="519"/>
      <c r="BX53" s="519"/>
      <c r="BY53" s="513"/>
      <c r="BZ53" s="513"/>
      <c r="CA53" s="513"/>
      <c r="CB53" s="513"/>
      <c r="CC53" s="513"/>
      <c r="CD53" s="513"/>
      <c r="CE53" s="513"/>
      <c r="CF53" s="513"/>
      <c r="CG53" s="513"/>
      <c r="CH53" s="513"/>
      <c r="CI53" s="513"/>
      <c r="CJ53" s="513"/>
      <c r="CK53" s="513"/>
      <c r="CL53" s="513"/>
      <c r="CM53" s="374"/>
      <c r="CN53" s="374"/>
      <c r="CO53" s="374"/>
      <c r="CP53" s="374"/>
      <c r="CQ53" s="374"/>
      <c r="CR53" s="374"/>
      <c r="CS53" s="374"/>
      <c r="CT53" s="374"/>
      <c r="CU53" s="374"/>
      <c r="CV53" s="374"/>
      <c r="CW53" s="374"/>
      <c r="CX53" s="374"/>
      <c r="CY53" s="374"/>
      <c r="CZ53" s="513"/>
      <c r="DA53" s="513"/>
      <c r="DB53" s="513"/>
      <c r="DC53" s="513"/>
      <c r="DD53" s="513"/>
      <c r="DE53" s="513"/>
      <c r="DF53" s="513"/>
      <c r="DG53" s="513"/>
      <c r="DH53" s="513"/>
      <c r="DI53" s="513"/>
      <c r="DJ53" s="513"/>
      <c r="DK53" s="287"/>
      <c r="DL53" s="287"/>
      <c r="DM53" s="287"/>
      <c r="DN53" s="287"/>
      <c r="DO53" s="287"/>
      <c r="DP53" s="287"/>
      <c r="DQ53" s="287"/>
      <c r="DR53" s="88" t="s">
        <v>235</v>
      </c>
      <c r="DS53" s="88" t="s">
        <v>235</v>
      </c>
      <c r="DT53" s="88" t="s">
        <v>235</v>
      </c>
      <c r="DU53" s="88" t="s">
        <v>235</v>
      </c>
      <c r="DV53" s="88" t="s">
        <v>235</v>
      </c>
      <c r="DW53" s="287"/>
      <c r="DX53" s="88" t="s">
        <v>235</v>
      </c>
      <c r="DY53" s="287"/>
      <c r="DZ53" s="88" t="s">
        <v>235</v>
      </c>
      <c r="EA53" s="88" t="s">
        <v>235</v>
      </c>
      <c r="EB53" s="88" t="s">
        <v>235</v>
      </c>
      <c r="EC53" s="88" t="s">
        <v>235</v>
      </c>
      <c r="ED53" s="88" t="s">
        <v>235</v>
      </c>
      <c r="EE53" s="88" t="s">
        <v>235</v>
      </c>
      <c r="EF53" s="88" t="s">
        <v>235</v>
      </c>
      <c r="EG53" s="88" t="s">
        <v>235</v>
      </c>
      <c r="EH53" s="88" t="s">
        <v>235</v>
      </c>
      <c r="EI53" s="88" t="s">
        <v>235</v>
      </c>
      <c r="EJ53" s="88" t="s">
        <v>235</v>
      </c>
      <c r="EK53" s="88" t="s">
        <v>235</v>
      </c>
      <c r="EL53" s="88" t="s">
        <v>235</v>
      </c>
      <c r="EM53" s="88" t="s">
        <v>235</v>
      </c>
      <c r="EN53" s="88" t="s">
        <v>235</v>
      </c>
      <c r="EO53" s="88" t="s">
        <v>235</v>
      </c>
      <c r="EP53" s="88" t="s">
        <v>235</v>
      </c>
      <c r="EQ53" s="88" t="s">
        <v>235</v>
      </c>
      <c r="ER53" s="88" t="s">
        <v>235</v>
      </c>
      <c r="ES53" s="88" t="s">
        <v>235</v>
      </c>
      <c r="ET53" s="88" t="s">
        <v>235</v>
      </c>
      <c r="EU53" s="88" t="s">
        <v>235</v>
      </c>
      <c r="EV53" s="88" t="s">
        <v>235</v>
      </c>
      <c r="EW53" s="88" t="s">
        <v>235</v>
      </c>
      <c r="EX53" s="88" t="s">
        <v>235</v>
      </c>
      <c r="EY53" s="88" t="s">
        <v>235</v>
      </c>
      <c r="EZ53" s="88" t="s">
        <v>235</v>
      </c>
      <c r="FA53" s="88" t="s">
        <v>235</v>
      </c>
      <c r="FB53" s="88" t="s">
        <v>235</v>
      </c>
      <c r="FC53" s="88" t="s">
        <v>235</v>
      </c>
      <c r="FD53" s="88" t="s">
        <v>235</v>
      </c>
      <c r="FE53" s="88" t="s">
        <v>235</v>
      </c>
      <c r="FF53" s="88" t="s">
        <v>235</v>
      </c>
      <c r="FG53" s="88" t="s">
        <v>235</v>
      </c>
      <c r="FH53" s="88" t="s">
        <v>235</v>
      </c>
    </row>
    <row r="54" spans="1:164" ht="18" customHeight="1" x14ac:dyDescent="0.3">
      <c r="A54" s="241">
        <v>9</v>
      </c>
      <c r="B54" s="255">
        <v>15</v>
      </c>
      <c r="C54" s="238" t="s">
        <v>217</v>
      </c>
      <c r="D54" s="246" t="s">
        <v>337</v>
      </c>
      <c r="E54" s="256" t="s">
        <v>730</v>
      </c>
      <c r="F54" s="254" t="s">
        <v>338</v>
      </c>
      <c r="G54" s="243" t="s">
        <v>339</v>
      </c>
      <c r="H54" s="242" t="s">
        <v>281</v>
      </c>
      <c r="I54" s="243" t="s">
        <v>340</v>
      </c>
      <c r="J54" s="239" t="s">
        <v>341</v>
      </c>
      <c r="K54" s="252" t="s">
        <v>342</v>
      </c>
      <c r="L54" s="244" t="s">
        <v>225</v>
      </c>
      <c r="M54" s="253" t="s">
        <v>343</v>
      </c>
      <c r="N54" s="242" t="s">
        <v>227</v>
      </c>
      <c r="O54" s="251" t="s">
        <v>344</v>
      </c>
      <c r="P54" s="237" t="s">
        <v>229</v>
      </c>
      <c r="Q54" s="250">
        <v>1</v>
      </c>
      <c r="R54" s="128" t="s">
        <v>236</v>
      </c>
      <c r="S54" s="128" t="s">
        <v>231</v>
      </c>
      <c r="T54" s="128" t="s">
        <v>231</v>
      </c>
      <c r="U54" s="128" t="s">
        <v>231</v>
      </c>
      <c r="V54" s="129">
        <v>682</v>
      </c>
      <c r="W54" s="247">
        <f>V54</f>
        <v>682</v>
      </c>
      <c r="X54" s="129">
        <v>66</v>
      </c>
      <c r="Y54" s="247">
        <f>X54</f>
        <v>66</v>
      </c>
      <c r="Z54" s="129">
        <v>381</v>
      </c>
      <c r="AA54" s="247">
        <f>Z54</f>
        <v>381</v>
      </c>
      <c r="AB54" s="98">
        <v>614</v>
      </c>
      <c r="AC54" s="248">
        <f>AB54</f>
        <v>614</v>
      </c>
      <c r="AD54" s="99" t="str">
        <f>"ECOG PS:
2-3: "&amp;TEXT(68/W54,"0.0%")&amp;"
ISS Stage:
1-2: "&amp;TEXT(414/W54,"0.0%")&amp;"
3: "&amp;TEXT(236/W54,"0.0%")&amp;"
Missing: "&amp;TEXT(32/W54,"0.0%")&amp;"
Prior SCT: "&amp;TEXT(451/W54,"0.0%")&amp;"
Prior therapies:
Bortezomib: "&amp;TEXT(682/W54,"0.0%")&amp;"
Lenalidomide: "&amp;TEXT(682/W54,"0.0%")&amp;"
Dexamethasone: "&amp;TEXT(666/W54,"0.0%")&amp;"
Thalidomide: "&amp;TEXT(372/W54,"0.0%")&amp;"
Carfilzomib: "&amp;TEXT(24/W54,"0.0%")&amp;"
Median prior LOT: 5
Number of prior LOT, ≥3L: 93.4%"</f>
        <v>ECOG PS:
2-3: 10.0%
ISS Stage:
1-2: 60.7%
3: 34.6%
Missing: 4.7%
Prior SCT: 66.1%
Prior therapies:
Bortezomib: 100.0%
Lenalidomide: 100.0%
Dexamethasone: 97.7%
Thalidomide: 54.5%
Carfilzomib: 3.5%
Median prior LOT: 5
Number of prior LOT, ≥3L: 93.4%</v>
      </c>
      <c r="AE54" s="99" t="str">
        <f>"ECOG PS:
2-3: "&amp;TEXT(68/X54,"0.0%")&amp;"
ISS Stage:
1-2: "&amp;TEXT(414/X54,"0.0%")&amp;"
3: "&amp;TEXT(236/X54,"0.0%")&amp;"
Missing: "&amp;TEXT(32/X54,"0.0%")&amp;"
Prior SCT: "&amp;TEXT(451/X54,"0.0%")&amp;"
Prior therapies:
Bortezomib: "&amp;TEXT(682/X54,"0.0%")&amp;"
Lenalidomide: "&amp;TEXT(682/X54,"0.0%")&amp;"
Dexamethasone: "&amp;TEXT(666/X54,"0.0%")&amp;"
Thalidomide: "&amp;TEXT(372/X54,"0.0%")&amp;"
Carfilzomib: "&amp;TEXT(24/X54,"0.0%")&amp;"
Median prior LOT: 5
Number of prior LOT, ≥3L: 93.4%"</f>
        <v>ECOG PS:
2-3: 103.0%
ISS Stage:
1-2: 627.3%
3: 357.6%
Missing: 48.5%
Prior SCT: 683.3%
Prior therapies:
Bortezomib: 1033.3%
Lenalidomide: 1033.3%
Dexamethasone: 1009.1%
Thalidomide: 563.6%
Carfilzomib: 36.4%
Median prior LOT: 5
Number of prior LOT, ≥3L: 93.4%</v>
      </c>
      <c r="AF54" s="240" t="s">
        <v>345</v>
      </c>
      <c r="AG54" s="240" t="s">
        <v>345</v>
      </c>
      <c r="AH54" s="240" t="s">
        <v>345</v>
      </c>
      <c r="AI54" s="135">
        <v>682</v>
      </c>
      <c r="AJ54" s="242">
        <v>682</v>
      </c>
      <c r="AK54" s="129">
        <v>11.9</v>
      </c>
      <c r="AL54" s="129">
        <v>10.6</v>
      </c>
      <c r="AM54" s="75">
        <v>13.4</v>
      </c>
      <c r="AN54" s="75" t="s">
        <v>231</v>
      </c>
      <c r="AO54" s="75" t="s">
        <v>231</v>
      </c>
      <c r="AP54" s="75" t="s">
        <v>231</v>
      </c>
      <c r="AQ54" s="75" t="s">
        <v>231</v>
      </c>
      <c r="AR54" s="75" t="s">
        <v>231</v>
      </c>
      <c r="AS54" s="94" t="s">
        <v>231</v>
      </c>
      <c r="AT54" s="242" t="s">
        <v>233</v>
      </c>
      <c r="AU54" s="129">
        <v>682</v>
      </c>
      <c r="AV54" s="249">
        <v>682</v>
      </c>
      <c r="AW54" s="129">
        <v>4.5999999999999996</v>
      </c>
      <c r="AX54" s="129">
        <v>3.9</v>
      </c>
      <c r="AY54" s="129">
        <v>4.9000000000000004</v>
      </c>
      <c r="AZ54" s="124" t="s">
        <v>231</v>
      </c>
      <c r="BA54" s="102" t="s">
        <v>231</v>
      </c>
      <c r="BB54" s="124" t="s">
        <v>231</v>
      </c>
      <c r="BC54" s="102" t="s">
        <v>231</v>
      </c>
      <c r="BD54" s="77" t="s">
        <v>231</v>
      </c>
      <c r="BE54" s="77" t="s">
        <v>231</v>
      </c>
      <c r="BF54" s="77" t="s">
        <v>231</v>
      </c>
      <c r="BG54" s="77" t="s">
        <v>231</v>
      </c>
      <c r="BH54" s="129">
        <v>682</v>
      </c>
      <c r="BI54" s="130">
        <f>32.6%*BH54</f>
        <v>222.33200000000002</v>
      </c>
      <c r="BJ54" s="131" t="s">
        <v>231</v>
      </c>
      <c r="BK54" s="131">
        <f>BH54*0.6%</f>
        <v>4.0920000000000005</v>
      </c>
      <c r="BL54" s="131" t="s">
        <v>231</v>
      </c>
      <c r="BM54" s="72" t="s">
        <v>231</v>
      </c>
      <c r="BN54" s="131" t="s">
        <v>231</v>
      </c>
      <c r="BO54" s="132" t="s">
        <v>346</v>
      </c>
      <c r="BP54" s="132" t="s">
        <v>346</v>
      </c>
      <c r="BQ54" s="129">
        <v>676</v>
      </c>
      <c r="BR54" s="129" t="s">
        <v>231</v>
      </c>
      <c r="BS54" s="112" t="s">
        <v>231</v>
      </c>
      <c r="BT54" s="130">
        <f>BQ54*62.9%</f>
        <v>425.20400000000001</v>
      </c>
      <c r="BU54" s="75" t="s">
        <v>231</v>
      </c>
      <c r="BV54" s="194" t="s">
        <v>231</v>
      </c>
      <c r="BW54" s="245" t="s">
        <v>235</v>
      </c>
      <c r="BX54" s="245" t="s">
        <v>235</v>
      </c>
      <c r="BY54" s="237" t="s">
        <v>235</v>
      </c>
      <c r="BZ54" s="237" t="s">
        <v>235</v>
      </c>
      <c r="CA54" s="237" t="s">
        <v>235</v>
      </c>
      <c r="CB54" s="237" t="s">
        <v>235</v>
      </c>
      <c r="CC54" s="237" t="s">
        <v>235</v>
      </c>
      <c r="CD54" s="237" t="s">
        <v>235</v>
      </c>
      <c r="CE54" s="237" t="s">
        <v>235</v>
      </c>
      <c r="CF54" s="237" t="s">
        <v>235</v>
      </c>
      <c r="CG54" s="237" t="s">
        <v>235</v>
      </c>
      <c r="CH54" s="237" t="s">
        <v>235</v>
      </c>
      <c r="CI54" s="237" t="s">
        <v>235</v>
      </c>
      <c r="CJ54" s="237" t="s">
        <v>235</v>
      </c>
      <c r="CK54" s="237" t="s">
        <v>235</v>
      </c>
      <c r="CL54" s="237" t="s">
        <v>235</v>
      </c>
      <c r="CM54" s="237" t="s">
        <v>235</v>
      </c>
      <c r="CN54" s="237" t="s">
        <v>235</v>
      </c>
      <c r="CO54" s="237" t="s">
        <v>235</v>
      </c>
      <c r="CP54" s="237" t="s">
        <v>235</v>
      </c>
      <c r="CQ54" s="237" t="s">
        <v>235</v>
      </c>
      <c r="CR54" s="237" t="s">
        <v>235</v>
      </c>
      <c r="CS54" s="237" t="s">
        <v>235</v>
      </c>
      <c r="CT54" s="237" t="s">
        <v>235</v>
      </c>
      <c r="CU54" s="237" t="s">
        <v>235</v>
      </c>
      <c r="CV54" s="237" t="s">
        <v>235</v>
      </c>
      <c r="CW54" s="237" t="s">
        <v>235</v>
      </c>
      <c r="CX54" s="237" t="s">
        <v>235</v>
      </c>
      <c r="CY54" s="237" t="s">
        <v>235</v>
      </c>
      <c r="CZ54" s="237" t="s">
        <v>235</v>
      </c>
      <c r="DA54" s="237" t="s">
        <v>235</v>
      </c>
      <c r="DB54" s="237" t="s">
        <v>235</v>
      </c>
      <c r="DC54" s="237" t="s">
        <v>235</v>
      </c>
      <c r="DD54" s="237" t="s">
        <v>235</v>
      </c>
      <c r="DE54" s="237" t="s">
        <v>235</v>
      </c>
      <c r="DF54" s="237" t="s">
        <v>235</v>
      </c>
      <c r="DG54" s="237" t="s">
        <v>235</v>
      </c>
      <c r="DH54" s="237" t="s">
        <v>235</v>
      </c>
      <c r="DI54" s="237" t="s">
        <v>235</v>
      </c>
      <c r="DJ54" s="237" t="s">
        <v>235</v>
      </c>
      <c r="DK54" s="237" t="s">
        <v>235</v>
      </c>
      <c r="DL54" s="237" t="s">
        <v>235</v>
      </c>
      <c r="DM54" s="237" t="s">
        <v>235</v>
      </c>
      <c r="DN54" s="237" t="s">
        <v>235</v>
      </c>
      <c r="DO54" s="237" t="s">
        <v>235</v>
      </c>
      <c r="DP54" s="237" t="s">
        <v>235</v>
      </c>
      <c r="DQ54" s="237" t="s">
        <v>235</v>
      </c>
      <c r="DR54" s="88" t="s">
        <v>235</v>
      </c>
      <c r="DS54" s="88" t="s">
        <v>235</v>
      </c>
      <c r="DT54" s="88" t="s">
        <v>235</v>
      </c>
      <c r="DU54" s="88" t="s">
        <v>235</v>
      </c>
      <c r="DV54" s="88" t="s">
        <v>235</v>
      </c>
      <c r="DW54" s="237" t="s">
        <v>235</v>
      </c>
      <c r="DX54" s="88" t="s">
        <v>235</v>
      </c>
      <c r="DY54" s="237" t="s">
        <v>235</v>
      </c>
      <c r="DZ54" s="88" t="s">
        <v>235</v>
      </c>
      <c r="EA54" s="88" t="s">
        <v>235</v>
      </c>
      <c r="EB54" s="88" t="s">
        <v>235</v>
      </c>
      <c r="EC54" s="88" t="s">
        <v>235</v>
      </c>
      <c r="ED54" s="88" t="s">
        <v>235</v>
      </c>
      <c r="EE54" s="88" t="s">
        <v>235</v>
      </c>
      <c r="EF54" s="88" t="s">
        <v>235</v>
      </c>
      <c r="EG54" s="88" t="s">
        <v>235</v>
      </c>
      <c r="EH54" s="88" t="s">
        <v>235</v>
      </c>
      <c r="EI54" s="88" t="s">
        <v>235</v>
      </c>
      <c r="EJ54" s="88" t="s">
        <v>235</v>
      </c>
      <c r="EK54" s="88" t="s">
        <v>235</v>
      </c>
      <c r="EL54" s="88" t="s">
        <v>235</v>
      </c>
      <c r="EM54" s="88" t="s">
        <v>235</v>
      </c>
      <c r="EN54" s="88" t="s">
        <v>235</v>
      </c>
      <c r="EO54" s="88" t="s">
        <v>235</v>
      </c>
      <c r="EP54" s="88" t="s">
        <v>235</v>
      </c>
      <c r="EQ54" s="88" t="s">
        <v>235</v>
      </c>
      <c r="ER54" s="88" t="s">
        <v>235</v>
      </c>
      <c r="ES54" s="88" t="s">
        <v>235</v>
      </c>
      <c r="ET54" s="88" t="s">
        <v>235</v>
      </c>
      <c r="EU54" s="88" t="s">
        <v>235</v>
      </c>
      <c r="EV54" s="88" t="s">
        <v>235</v>
      </c>
      <c r="EW54" s="88" t="s">
        <v>235</v>
      </c>
      <c r="EX54" s="88" t="s">
        <v>235</v>
      </c>
      <c r="EY54" s="88" t="s">
        <v>235</v>
      </c>
      <c r="EZ54" s="88" t="s">
        <v>235</v>
      </c>
      <c r="FA54" s="88" t="s">
        <v>235</v>
      </c>
      <c r="FB54" s="88" t="s">
        <v>235</v>
      </c>
      <c r="FC54" s="88" t="s">
        <v>235</v>
      </c>
      <c r="FD54" s="88" t="s">
        <v>235</v>
      </c>
      <c r="FE54" s="88" t="s">
        <v>235</v>
      </c>
      <c r="FF54" s="88" t="s">
        <v>235</v>
      </c>
      <c r="FG54" s="88" t="s">
        <v>235</v>
      </c>
      <c r="FH54" s="88" t="s">
        <v>235</v>
      </c>
    </row>
    <row r="55" spans="1:164" ht="18" customHeight="1" x14ac:dyDescent="0.3">
      <c r="A55" s="288">
        <v>10</v>
      </c>
      <c r="B55" s="288">
        <v>16</v>
      </c>
      <c r="C55" s="260" t="s">
        <v>217</v>
      </c>
      <c r="D55" s="504" t="s">
        <v>347</v>
      </c>
      <c r="E55" s="507" t="s">
        <v>730</v>
      </c>
      <c r="F55" s="510" t="s">
        <v>348</v>
      </c>
      <c r="G55" s="494" t="s">
        <v>349</v>
      </c>
      <c r="H55" s="499" t="s">
        <v>281</v>
      </c>
      <c r="I55" s="494" t="s">
        <v>350</v>
      </c>
      <c r="J55" s="307" t="s">
        <v>351</v>
      </c>
      <c r="K55" s="493" t="s">
        <v>352</v>
      </c>
      <c r="L55" s="495" t="s">
        <v>225</v>
      </c>
      <c r="M55" s="498" t="s">
        <v>353</v>
      </c>
      <c r="N55" s="499" t="s">
        <v>227</v>
      </c>
      <c r="O55" s="501" t="s">
        <v>354</v>
      </c>
      <c r="P55" s="507" t="s">
        <v>274</v>
      </c>
      <c r="Q55" s="520">
        <v>1</v>
      </c>
      <c r="R55" s="118" t="s">
        <v>236</v>
      </c>
      <c r="S55" s="203" t="s">
        <v>231</v>
      </c>
      <c r="T55" s="203" t="s">
        <v>231</v>
      </c>
      <c r="U55" s="203" t="s">
        <v>231</v>
      </c>
      <c r="V55" s="80">
        <v>81</v>
      </c>
      <c r="W55" s="523">
        <f>V55</f>
        <v>81</v>
      </c>
      <c r="X55" s="72">
        <v>72</v>
      </c>
      <c r="Y55" s="523">
        <f>X55</f>
        <v>72</v>
      </c>
      <c r="Z55" s="72">
        <v>49</v>
      </c>
      <c r="AA55" s="523">
        <f>Z55</f>
        <v>49</v>
      </c>
      <c r="AB55" s="98">
        <v>62</v>
      </c>
      <c r="AC55" s="524">
        <f>AB55</f>
        <v>62</v>
      </c>
      <c r="AD55" s="99" t="str">
        <f>"ECOG PS:
2: "&amp;TEXT(19/W55,"0.0%")&amp;"
ISS Stage:
1: "&amp;TEXT(0/W55,"0.0%")&amp;"
2: "&amp;TEXT(9/W55,"0.0%")&amp;"
3: "&amp;TEXT(72/W55,"0.0%")&amp;"
Prior SCT: "&amp;TEXT(20/W55,"0.0%")&amp;"
Prior therapies:
Bortezomib: "&amp;TEXT(79/W55,"0.0%")&amp;"
Lenalidomide: "&amp;TEXT(81/W55,"0.0%")&amp;"
Thalidomide: "&amp;TEXT(32/W55,"0.0%")&amp;"
Carfilzomib: "&amp;TEXT(4/W55,"0.0%")&amp;"
Ixazomib: "&amp;TEXT(2/W55,"0.0%")&amp;"
Cyclophosphamide: "&amp;TEXT(51/W55,"0.0%")&amp;"
Melphalan: "&amp;TEXT(43/W55,"0.0%")&amp;"
Median prior LOT: 4"</f>
        <v>ECOG PS:
2: 23.5%
ISS Stage:
1: 0.0%
2: 11.1%
3: 88.9%
Prior SCT: 24.7%
Prior therapies:
Bortezomib: 97.5%
Lenalidomide: 100.0%
Thalidomide: 39.5%
Carfilzomib: 4.9%
Ixazomib: 2.5%
Cyclophosphamide: 63.0%
Melphalan: 53.1%
Median prior LOT: 4</v>
      </c>
      <c r="AE55" s="99" t="str">
        <f>"ECOG PS:
2: "&amp;TEXT(19/X55,"0.0%")&amp;"
ISS Stage:
1: "&amp;TEXT(0/X55,"0.0%")&amp;"
2: "&amp;TEXT(9/X55,"0.0%")&amp;"
3: "&amp;TEXT(72/X55,"0.0%")&amp;"
Prior SCT: "&amp;TEXT(20/X55,"0.0%")&amp;"
Prior therapies:
Bortezomib: "&amp;TEXT(79/X55,"0.0%")&amp;"
Lenalidomide: "&amp;TEXT(81/X55,"0.0%")&amp;"
Thalidomide: "&amp;TEXT(32/X55,"0.0%")&amp;"
Carfilzomib: "&amp;TEXT(4/X55,"0.0%")&amp;"
Ixazomib: "&amp;TEXT(2/X55,"0.0%")&amp;"
Cyclophosphamide: "&amp;TEXT(51/X55,"0.0%")&amp;"
Melphalan: "&amp;TEXT(43/X55,"0.0%")&amp;"
Median prior LOT: 4"</f>
        <v>ECOG PS:
2: 26.4%
ISS Stage:
1: 0.0%
2: 12.5%
3: 100.0%
Prior SCT: 27.8%
Prior therapies:
Bortezomib: 109.7%
Lenalidomide: 112.5%
Thalidomide: 44.4%
Carfilzomib: 5.6%
Ixazomib: 2.8%
Cyclophosphamide: 70.8%
Melphalan: 59.7%
Median prior LOT: 4</v>
      </c>
      <c r="AF55" s="514" t="s">
        <v>320</v>
      </c>
      <c r="AG55" s="514" t="s">
        <v>320</v>
      </c>
      <c r="AH55" s="514" t="s">
        <v>320</v>
      </c>
      <c r="AI55" s="149">
        <v>81</v>
      </c>
      <c r="AJ55" s="499">
        <v>81</v>
      </c>
      <c r="AK55" s="106">
        <v>9.6999999999999993</v>
      </c>
      <c r="AL55" s="133">
        <v>7.13</v>
      </c>
      <c r="AM55" s="75">
        <v>13.35</v>
      </c>
      <c r="AN55" s="75" t="s">
        <v>231</v>
      </c>
      <c r="AO55" s="75" t="s">
        <v>231</v>
      </c>
      <c r="AP55" s="75" t="s">
        <v>231</v>
      </c>
      <c r="AQ55" s="75" t="s">
        <v>231</v>
      </c>
      <c r="AR55" s="75" t="s">
        <v>231</v>
      </c>
      <c r="AS55" s="94" t="s">
        <v>231</v>
      </c>
      <c r="AT55" s="499" t="s">
        <v>233</v>
      </c>
      <c r="AU55" s="72">
        <v>81</v>
      </c>
      <c r="AV55" s="516">
        <v>81</v>
      </c>
      <c r="AW55" s="106">
        <v>5.2</v>
      </c>
      <c r="AX55" s="109">
        <v>3.72</v>
      </c>
      <c r="AY55" s="109">
        <v>6.51</v>
      </c>
      <c r="AZ55" s="124" t="s">
        <v>231</v>
      </c>
      <c r="BA55" s="102" t="s">
        <v>231</v>
      </c>
      <c r="BB55" s="124" t="s">
        <v>231</v>
      </c>
      <c r="BC55" s="102" t="s">
        <v>231</v>
      </c>
      <c r="BD55" s="77" t="s">
        <v>231</v>
      </c>
      <c r="BE55" s="77" t="s">
        <v>231</v>
      </c>
      <c r="BF55" s="77" t="s">
        <v>231</v>
      </c>
      <c r="BG55" s="77" t="s">
        <v>231</v>
      </c>
      <c r="BH55" s="80">
        <v>81</v>
      </c>
      <c r="BI55" s="80">
        <v>26</v>
      </c>
      <c r="BJ55" s="131" t="s">
        <v>231</v>
      </c>
      <c r="BK55" s="81">
        <v>0</v>
      </c>
      <c r="BL55" s="131" t="s">
        <v>231</v>
      </c>
      <c r="BM55" s="72">
        <v>16</v>
      </c>
      <c r="BN55" s="131" t="s">
        <v>231</v>
      </c>
      <c r="BO55" s="132" t="s">
        <v>355</v>
      </c>
      <c r="BP55" s="132" t="s">
        <v>355</v>
      </c>
      <c r="BQ55" s="72">
        <v>81</v>
      </c>
      <c r="BR55" s="72" t="s">
        <v>231</v>
      </c>
      <c r="BS55" s="112" t="s">
        <v>231</v>
      </c>
      <c r="BT55" s="134" t="s">
        <v>231</v>
      </c>
      <c r="BU55" s="80" t="str">
        <f>"Treatment discontinuation due to AEs: "&amp;TEXT(14/BQ55,"0.0%")</f>
        <v>Treatment discontinuation due to AEs: 17.3%</v>
      </c>
      <c r="BV55" s="199" t="e">
        <f>"Treatment discontinuation due to AEs: "&amp;TEXT(14/BR55,"0.0%")</f>
        <v>#VALUE!</v>
      </c>
      <c r="BW55" s="517" t="s">
        <v>235</v>
      </c>
      <c r="BX55" s="517" t="s">
        <v>235</v>
      </c>
      <c r="BY55" s="285" t="s">
        <v>235</v>
      </c>
      <c r="BZ55" s="285" t="s">
        <v>235</v>
      </c>
      <c r="CA55" s="285" t="s">
        <v>235</v>
      </c>
      <c r="CB55" s="285" t="s">
        <v>235</v>
      </c>
      <c r="CC55" s="285" t="s">
        <v>235</v>
      </c>
      <c r="CD55" s="285" t="s">
        <v>235</v>
      </c>
      <c r="CE55" s="285" t="s">
        <v>235</v>
      </c>
      <c r="CF55" s="285" t="s">
        <v>235</v>
      </c>
      <c r="CG55" s="285" t="s">
        <v>235</v>
      </c>
      <c r="CH55" s="285" t="s">
        <v>235</v>
      </c>
      <c r="CI55" s="285" t="s">
        <v>235</v>
      </c>
      <c r="CJ55" s="285" t="s">
        <v>235</v>
      </c>
      <c r="CK55" s="285" t="s">
        <v>235</v>
      </c>
      <c r="CL55" s="285" t="s">
        <v>235</v>
      </c>
      <c r="CM55" s="285" t="s">
        <v>235</v>
      </c>
      <c r="CN55" s="285" t="s">
        <v>235</v>
      </c>
      <c r="CO55" s="285" t="s">
        <v>235</v>
      </c>
      <c r="CP55" s="285" t="s">
        <v>235</v>
      </c>
      <c r="CQ55" s="285" t="s">
        <v>235</v>
      </c>
      <c r="CR55" s="285" t="s">
        <v>235</v>
      </c>
      <c r="CS55" s="285" t="s">
        <v>235</v>
      </c>
      <c r="CT55" s="285" t="s">
        <v>235</v>
      </c>
      <c r="CU55" s="285" t="s">
        <v>235</v>
      </c>
      <c r="CV55" s="285" t="s">
        <v>235</v>
      </c>
      <c r="CW55" s="285" t="s">
        <v>235</v>
      </c>
      <c r="CX55" s="285" t="s">
        <v>235</v>
      </c>
      <c r="CY55" s="285" t="s">
        <v>235</v>
      </c>
      <c r="CZ55" s="285" t="s">
        <v>235</v>
      </c>
      <c r="DA55" s="285" t="s">
        <v>235</v>
      </c>
      <c r="DB55" s="285" t="s">
        <v>235</v>
      </c>
      <c r="DC55" s="285" t="s">
        <v>235</v>
      </c>
      <c r="DD55" s="285" t="s">
        <v>235</v>
      </c>
      <c r="DE55" s="285" t="s">
        <v>235</v>
      </c>
      <c r="DF55" s="285" t="s">
        <v>235</v>
      </c>
      <c r="DG55" s="285" t="s">
        <v>235</v>
      </c>
      <c r="DH55" s="285" t="s">
        <v>235</v>
      </c>
      <c r="DI55" s="285" t="s">
        <v>235</v>
      </c>
      <c r="DJ55" s="285" t="s">
        <v>235</v>
      </c>
      <c r="DK55" s="285" t="s">
        <v>235</v>
      </c>
      <c r="DL55" s="285" t="s">
        <v>235</v>
      </c>
      <c r="DM55" s="285" t="s">
        <v>235</v>
      </c>
      <c r="DN55" s="285" t="s">
        <v>235</v>
      </c>
      <c r="DO55" s="285" t="s">
        <v>235</v>
      </c>
      <c r="DP55" s="285" t="s">
        <v>235</v>
      </c>
      <c r="DQ55" s="285" t="s">
        <v>235</v>
      </c>
      <c r="DR55" s="88" t="s">
        <v>235</v>
      </c>
      <c r="DS55" s="88" t="s">
        <v>235</v>
      </c>
      <c r="DT55" s="88" t="s">
        <v>235</v>
      </c>
      <c r="DU55" s="88" t="s">
        <v>235</v>
      </c>
      <c r="DV55" s="88" t="s">
        <v>235</v>
      </c>
      <c r="DW55" s="285" t="s">
        <v>235</v>
      </c>
      <c r="DX55" s="88" t="s">
        <v>235</v>
      </c>
      <c r="DY55" s="285" t="s">
        <v>235</v>
      </c>
      <c r="DZ55" s="88" t="s">
        <v>235</v>
      </c>
      <c r="EA55" s="88" t="s">
        <v>235</v>
      </c>
      <c r="EB55" s="88" t="s">
        <v>235</v>
      </c>
      <c r="EC55" s="88" t="s">
        <v>235</v>
      </c>
      <c r="ED55" s="88" t="s">
        <v>235</v>
      </c>
      <c r="EE55" s="88" t="s">
        <v>235</v>
      </c>
      <c r="EF55" s="88" t="s">
        <v>235</v>
      </c>
      <c r="EG55" s="88" t="s">
        <v>235</v>
      </c>
      <c r="EH55" s="88" t="s">
        <v>235</v>
      </c>
      <c r="EI55" s="88" t="s">
        <v>235</v>
      </c>
      <c r="EJ55" s="88" t="s">
        <v>235</v>
      </c>
      <c r="EK55" s="88" t="s">
        <v>235</v>
      </c>
      <c r="EL55" s="88" t="s">
        <v>235</v>
      </c>
      <c r="EM55" s="88" t="s">
        <v>235</v>
      </c>
      <c r="EN55" s="88" t="s">
        <v>235</v>
      </c>
      <c r="EO55" s="88" t="s">
        <v>235</v>
      </c>
      <c r="EP55" s="88" t="s">
        <v>235</v>
      </c>
      <c r="EQ55" s="88" t="s">
        <v>235</v>
      </c>
      <c r="ER55" s="88" t="s">
        <v>235</v>
      </c>
      <c r="ES55" s="88" t="s">
        <v>235</v>
      </c>
      <c r="ET55" s="88" t="s">
        <v>235</v>
      </c>
      <c r="EU55" s="88" t="s">
        <v>235</v>
      </c>
      <c r="EV55" s="88" t="s">
        <v>235</v>
      </c>
      <c r="EW55" s="88" t="s">
        <v>235</v>
      </c>
      <c r="EX55" s="88" t="s">
        <v>235</v>
      </c>
      <c r="EY55" s="88" t="s">
        <v>235</v>
      </c>
      <c r="EZ55" s="88" t="s">
        <v>235</v>
      </c>
      <c r="FA55" s="88" t="s">
        <v>235</v>
      </c>
      <c r="FB55" s="88" t="s">
        <v>235</v>
      </c>
      <c r="FC55" s="88" t="s">
        <v>235</v>
      </c>
      <c r="FD55" s="88" t="s">
        <v>235</v>
      </c>
      <c r="FE55" s="88" t="s">
        <v>235</v>
      </c>
      <c r="FF55" s="88" t="s">
        <v>235</v>
      </c>
      <c r="FG55" s="88" t="s">
        <v>235</v>
      </c>
      <c r="FH55" s="88" t="s">
        <v>235</v>
      </c>
    </row>
    <row r="56" spans="1:164" ht="18" customHeight="1" x14ac:dyDescent="0.3">
      <c r="A56" s="289"/>
      <c r="B56" s="289"/>
      <c r="C56" s="274"/>
      <c r="D56" s="505"/>
      <c r="E56" s="508"/>
      <c r="F56" s="510"/>
      <c r="G56" s="494"/>
      <c r="H56" s="511"/>
      <c r="I56" s="494"/>
      <c r="J56" s="307"/>
      <c r="K56" s="494"/>
      <c r="L56" s="496"/>
      <c r="M56" s="498"/>
      <c r="N56" s="500"/>
      <c r="O56" s="502"/>
      <c r="P56" s="508"/>
      <c r="Q56" s="521"/>
      <c r="R56" s="70" t="s">
        <v>235</v>
      </c>
      <c r="S56" s="70" t="s">
        <v>235</v>
      </c>
      <c r="T56" s="70" t="s">
        <v>235</v>
      </c>
      <c r="U56" s="70" t="s">
        <v>235</v>
      </c>
      <c r="V56" s="71" t="s">
        <v>235</v>
      </c>
      <c r="W56" s="523"/>
      <c r="X56" s="71" t="s">
        <v>235</v>
      </c>
      <c r="Y56" s="523"/>
      <c r="Z56" s="71" t="s">
        <v>235</v>
      </c>
      <c r="AA56" s="523"/>
      <c r="AB56" s="71" t="s">
        <v>235</v>
      </c>
      <c r="AC56" s="525"/>
      <c r="AD56" s="94" t="s">
        <v>235</v>
      </c>
      <c r="AE56" s="198" t="s">
        <v>235</v>
      </c>
      <c r="AF56" s="515"/>
      <c r="AG56" s="515"/>
      <c r="AH56" s="515"/>
      <c r="AI56" s="82" t="s">
        <v>235</v>
      </c>
      <c r="AJ56" s="499"/>
      <c r="AK56" s="75" t="s">
        <v>235</v>
      </c>
      <c r="AL56" s="75" t="s">
        <v>235</v>
      </c>
      <c r="AM56" s="75" t="s">
        <v>235</v>
      </c>
      <c r="AN56" s="75" t="s">
        <v>235</v>
      </c>
      <c r="AO56" s="75" t="s">
        <v>235</v>
      </c>
      <c r="AP56" s="75" t="s">
        <v>235</v>
      </c>
      <c r="AQ56" s="75" t="s">
        <v>235</v>
      </c>
      <c r="AR56" s="75" t="s">
        <v>235</v>
      </c>
      <c r="AS56" s="94" t="s">
        <v>235</v>
      </c>
      <c r="AT56" s="499"/>
      <c r="AU56" s="75" t="s">
        <v>235</v>
      </c>
      <c r="AV56" s="516"/>
      <c r="AW56" s="75" t="s">
        <v>235</v>
      </c>
      <c r="AX56" s="75" t="s">
        <v>235</v>
      </c>
      <c r="AY56" s="75" t="s">
        <v>235</v>
      </c>
      <c r="AZ56" s="82" t="s">
        <v>235</v>
      </c>
      <c r="BA56" s="75" t="s">
        <v>235</v>
      </c>
      <c r="BB56" s="82" t="s">
        <v>235</v>
      </c>
      <c r="BC56" s="75" t="s">
        <v>235</v>
      </c>
      <c r="BD56" s="77" t="s">
        <v>235</v>
      </c>
      <c r="BE56" s="77" t="s">
        <v>235</v>
      </c>
      <c r="BF56" s="77" t="s">
        <v>235</v>
      </c>
      <c r="BG56" s="77" t="s">
        <v>235</v>
      </c>
      <c r="BH56" s="75" t="s">
        <v>235</v>
      </c>
      <c r="BI56" s="75" t="s">
        <v>235</v>
      </c>
      <c r="BJ56" s="75" t="s">
        <v>235</v>
      </c>
      <c r="BK56" s="82" t="s">
        <v>235</v>
      </c>
      <c r="BL56" s="75" t="s">
        <v>235</v>
      </c>
      <c r="BM56" s="75" t="s">
        <v>235</v>
      </c>
      <c r="BN56" s="75" t="s">
        <v>235</v>
      </c>
      <c r="BO56" s="83" t="s">
        <v>235</v>
      </c>
      <c r="BP56" s="83" t="s">
        <v>235</v>
      </c>
      <c r="BQ56" s="75" t="s">
        <v>235</v>
      </c>
      <c r="BR56" s="75" t="s">
        <v>235</v>
      </c>
      <c r="BS56" s="94" t="s">
        <v>235</v>
      </c>
      <c r="BT56" s="75" t="s">
        <v>235</v>
      </c>
      <c r="BU56" s="75" t="s">
        <v>235</v>
      </c>
      <c r="BV56" s="194" t="s">
        <v>235</v>
      </c>
      <c r="BW56" s="518"/>
      <c r="BX56" s="518"/>
      <c r="BY56" s="512"/>
      <c r="BZ56" s="512"/>
      <c r="CA56" s="512"/>
      <c r="CB56" s="512"/>
      <c r="CC56" s="512"/>
      <c r="CD56" s="512"/>
      <c r="CE56" s="512"/>
      <c r="CF56" s="512"/>
      <c r="CG56" s="512"/>
      <c r="CH56" s="512"/>
      <c r="CI56" s="512"/>
      <c r="CJ56" s="512"/>
      <c r="CK56" s="512"/>
      <c r="CL56" s="512"/>
      <c r="CM56" s="373"/>
      <c r="CN56" s="373"/>
      <c r="CO56" s="373"/>
      <c r="CP56" s="373"/>
      <c r="CQ56" s="373"/>
      <c r="CR56" s="373"/>
      <c r="CS56" s="373"/>
      <c r="CT56" s="373"/>
      <c r="CU56" s="373"/>
      <c r="CV56" s="373"/>
      <c r="CW56" s="373"/>
      <c r="CX56" s="373"/>
      <c r="CY56" s="373"/>
      <c r="CZ56" s="512"/>
      <c r="DA56" s="512"/>
      <c r="DB56" s="512"/>
      <c r="DC56" s="512"/>
      <c r="DD56" s="512"/>
      <c r="DE56" s="512"/>
      <c r="DF56" s="512"/>
      <c r="DG56" s="512"/>
      <c r="DH56" s="512"/>
      <c r="DI56" s="512"/>
      <c r="DJ56" s="512"/>
      <c r="DK56" s="286"/>
      <c r="DL56" s="286"/>
      <c r="DM56" s="286"/>
      <c r="DN56" s="286"/>
      <c r="DO56" s="286"/>
      <c r="DP56" s="286"/>
      <c r="DQ56" s="286"/>
      <c r="DR56" s="88" t="s">
        <v>235</v>
      </c>
      <c r="DS56" s="88" t="s">
        <v>235</v>
      </c>
      <c r="DT56" s="88" t="s">
        <v>235</v>
      </c>
      <c r="DU56" s="88" t="s">
        <v>235</v>
      </c>
      <c r="DV56" s="88" t="s">
        <v>235</v>
      </c>
      <c r="DW56" s="286"/>
      <c r="DX56" s="88" t="s">
        <v>235</v>
      </c>
      <c r="DY56" s="286"/>
      <c r="DZ56" s="88" t="s">
        <v>235</v>
      </c>
      <c r="EA56" s="88" t="s">
        <v>235</v>
      </c>
      <c r="EB56" s="88" t="s">
        <v>235</v>
      </c>
      <c r="EC56" s="88" t="s">
        <v>235</v>
      </c>
      <c r="ED56" s="88" t="s">
        <v>235</v>
      </c>
      <c r="EE56" s="88" t="s">
        <v>235</v>
      </c>
      <c r="EF56" s="88" t="s">
        <v>235</v>
      </c>
      <c r="EG56" s="88" t="s">
        <v>235</v>
      </c>
      <c r="EH56" s="88" t="s">
        <v>235</v>
      </c>
      <c r="EI56" s="88" t="s">
        <v>235</v>
      </c>
      <c r="EJ56" s="88" t="s">
        <v>235</v>
      </c>
      <c r="EK56" s="88" t="s">
        <v>235</v>
      </c>
      <c r="EL56" s="88" t="s">
        <v>235</v>
      </c>
      <c r="EM56" s="88" t="s">
        <v>235</v>
      </c>
      <c r="EN56" s="88" t="s">
        <v>235</v>
      </c>
      <c r="EO56" s="88" t="s">
        <v>235</v>
      </c>
      <c r="EP56" s="88" t="s">
        <v>235</v>
      </c>
      <c r="EQ56" s="88" t="s">
        <v>235</v>
      </c>
      <c r="ER56" s="88" t="s">
        <v>235</v>
      </c>
      <c r="ES56" s="88" t="s">
        <v>235</v>
      </c>
      <c r="ET56" s="88" t="s">
        <v>235</v>
      </c>
      <c r="EU56" s="88" t="s">
        <v>235</v>
      </c>
      <c r="EV56" s="88" t="s">
        <v>235</v>
      </c>
      <c r="EW56" s="88" t="s">
        <v>235</v>
      </c>
      <c r="EX56" s="88" t="s">
        <v>235</v>
      </c>
      <c r="EY56" s="88" t="s">
        <v>235</v>
      </c>
      <c r="EZ56" s="88" t="s">
        <v>235</v>
      </c>
      <c r="FA56" s="88" t="s">
        <v>235</v>
      </c>
      <c r="FB56" s="88" t="s">
        <v>235</v>
      </c>
      <c r="FC56" s="88" t="s">
        <v>235</v>
      </c>
      <c r="FD56" s="88" t="s">
        <v>235</v>
      </c>
      <c r="FE56" s="88" t="s">
        <v>235</v>
      </c>
      <c r="FF56" s="88" t="s">
        <v>235</v>
      </c>
      <c r="FG56" s="88" t="s">
        <v>235</v>
      </c>
      <c r="FH56" s="88" t="s">
        <v>235</v>
      </c>
    </row>
    <row r="57" spans="1:164" ht="18" customHeight="1" x14ac:dyDescent="0.3">
      <c r="A57" s="289"/>
      <c r="B57" s="289"/>
      <c r="C57" s="274"/>
      <c r="D57" s="505"/>
      <c r="E57" s="508"/>
      <c r="F57" s="510"/>
      <c r="G57" s="494"/>
      <c r="H57" s="511"/>
      <c r="I57" s="494"/>
      <c r="J57" s="307"/>
      <c r="K57" s="494"/>
      <c r="L57" s="496"/>
      <c r="M57" s="498"/>
      <c r="N57" s="500"/>
      <c r="O57" s="502"/>
      <c r="P57" s="508"/>
      <c r="Q57" s="521"/>
      <c r="R57" s="70" t="s">
        <v>235</v>
      </c>
      <c r="S57" s="70" t="s">
        <v>235</v>
      </c>
      <c r="T57" s="70" t="s">
        <v>235</v>
      </c>
      <c r="U57" s="70" t="s">
        <v>235</v>
      </c>
      <c r="V57" s="71" t="s">
        <v>235</v>
      </c>
      <c r="W57" s="523"/>
      <c r="X57" s="71" t="s">
        <v>235</v>
      </c>
      <c r="Y57" s="523"/>
      <c r="Z57" s="71" t="s">
        <v>235</v>
      </c>
      <c r="AA57" s="523"/>
      <c r="AB57" s="71" t="s">
        <v>235</v>
      </c>
      <c r="AC57" s="525"/>
      <c r="AD57" s="94" t="s">
        <v>235</v>
      </c>
      <c r="AE57" s="198" t="s">
        <v>235</v>
      </c>
      <c r="AF57" s="515"/>
      <c r="AG57" s="515"/>
      <c r="AH57" s="515"/>
      <c r="AI57" s="82" t="s">
        <v>235</v>
      </c>
      <c r="AJ57" s="499"/>
      <c r="AK57" s="75" t="s">
        <v>235</v>
      </c>
      <c r="AL57" s="75" t="s">
        <v>235</v>
      </c>
      <c r="AM57" s="75" t="s">
        <v>235</v>
      </c>
      <c r="AN57" s="75" t="s">
        <v>235</v>
      </c>
      <c r="AO57" s="75" t="s">
        <v>235</v>
      </c>
      <c r="AP57" s="75" t="s">
        <v>235</v>
      </c>
      <c r="AQ57" s="75" t="s">
        <v>235</v>
      </c>
      <c r="AR57" s="75" t="s">
        <v>235</v>
      </c>
      <c r="AS57" s="94" t="s">
        <v>235</v>
      </c>
      <c r="AT57" s="499"/>
      <c r="AU57" s="75" t="s">
        <v>235</v>
      </c>
      <c r="AV57" s="516"/>
      <c r="AW57" s="75" t="s">
        <v>235</v>
      </c>
      <c r="AX57" s="75" t="s">
        <v>235</v>
      </c>
      <c r="AY57" s="75" t="s">
        <v>235</v>
      </c>
      <c r="AZ57" s="82" t="s">
        <v>235</v>
      </c>
      <c r="BA57" s="75" t="s">
        <v>235</v>
      </c>
      <c r="BB57" s="82" t="s">
        <v>235</v>
      </c>
      <c r="BC57" s="75" t="s">
        <v>235</v>
      </c>
      <c r="BD57" s="77" t="s">
        <v>235</v>
      </c>
      <c r="BE57" s="77" t="s">
        <v>235</v>
      </c>
      <c r="BF57" s="77" t="s">
        <v>235</v>
      </c>
      <c r="BG57" s="77" t="s">
        <v>235</v>
      </c>
      <c r="BH57" s="75" t="s">
        <v>235</v>
      </c>
      <c r="BI57" s="75" t="s">
        <v>235</v>
      </c>
      <c r="BJ57" s="75" t="s">
        <v>235</v>
      </c>
      <c r="BK57" s="82" t="s">
        <v>235</v>
      </c>
      <c r="BL57" s="75" t="s">
        <v>235</v>
      </c>
      <c r="BM57" s="75" t="s">
        <v>235</v>
      </c>
      <c r="BN57" s="75" t="s">
        <v>235</v>
      </c>
      <c r="BO57" s="83" t="s">
        <v>235</v>
      </c>
      <c r="BP57" s="83" t="s">
        <v>235</v>
      </c>
      <c r="BQ57" s="75" t="s">
        <v>235</v>
      </c>
      <c r="BR57" s="75" t="s">
        <v>235</v>
      </c>
      <c r="BS57" s="94" t="s">
        <v>235</v>
      </c>
      <c r="BT57" s="75" t="s">
        <v>235</v>
      </c>
      <c r="BU57" s="75" t="s">
        <v>235</v>
      </c>
      <c r="BV57" s="194" t="s">
        <v>235</v>
      </c>
      <c r="BW57" s="518"/>
      <c r="BX57" s="518"/>
      <c r="BY57" s="512"/>
      <c r="BZ57" s="512"/>
      <c r="CA57" s="512"/>
      <c r="CB57" s="512"/>
      <c r="CC57" s="512"/>
      <c r="CD57" s="512"/>
      <c r="CE57" s="512"/>
      <c r="CF57" s="512"/>
      <c r="CG57" s="512"/>
      <c r="CH57" s="512"/>
      <c r="CI57" s="512"/>
      <c r="CJ57" s="512"/>
      <c r="CK57" s="512"/>
      <c r="CL57" s="512"/>
      <c r="CM57" s="373"/>
      <c r="CN57" s="373"/>
      <c r="CO57" s="373"/>
      <c r="CP57" s="373"/>
      <c r="CQ57" s="373"/>
      <c r="CR57" s="373"/>
      <c r="CS57" s="373"/>
      <c r="CT57" s="373"/>
      <c r="CU57" s="373"/>
      <c r="CV57" s="373"/>
      <c r="CW57" s="373"/>
      <c r="CX57" s="373"/>
      <c r="CY57" s="373"/>
      <c r="CZ57" s="512"/>
      <c r="DA57" s="512"/>
      <c r="DB57" s="512"/>
      <c r="DC57" s="512"/>
      <c r="DD57" s="512"/>
      <c r="DE57" s="512"/>
      <c r="DF57" s="512"/>
      <c r="DG57" s="512"/>
      <c r="DH57" s="512"/>
      <c r="DI57" s="512"/>
      <c r="DJ57" s="512"/>
      <c r="DK57" s="286"/>
      <c r="DL57" s="286"/>
      <c r="DM57" s="286"/>
      <c r="DN57" s="286"/>
      <c r="DO57" s="286"/>
      <c r="DP57" s="286"/>
      <c r="DQ57" s="286"/>
      <c r="DR57" s="88" t="s">
        <v>235</v>
      </c>
      <c r="DS57" s="88" t="s">
        <v>235</v>
      </c>
      <c r="DT57" s="88" t="s">
        <v>235</v>
      </c>
      <c r="DU57" s="88" t="s">
        <v>235</v>
      </c>
      <c r="DV57" s="88" t="s">
        <v>235</v>
      </c>
      <c r="DW57" s="286"/>
      <c r="DX57" s="88" t="s">
        <v>235</v>
      </c>
      <c r="DY57" s="286"/>
      <c r="DZ57" s="88" t="s">
        <v>235</v>
      </c>
      <c r="EA57" s="88" t="s">
        <v>235</v>
      </c>
      <c r="EB57" s="88" t="s">
        <v>235</v>
      </c>
      <c r="EC57" s="88" t="s">
        <v>235</v>
      </c>
      <c r="ED57" s="88" t="s">
        <v>235</v>
      </c>
      <c r="EE57" s="88" t="s">
        <v>235</v>
      </c>
      <c r="EF57" s="88" t="s">
        <v>235</v>
      </c>
      <c r="EG57" s="88" t="s">
        <v>235</v>
      </c>
      <c r="EH57" s="88" t="s">
        <v>235</v>
      </c>
      <c r="EI57" s="88" t="s">
        <v>235</v>
      </c>
      <c r="EJ57" s="88" t="s">
        <v>235</v>
      </c>
      <c r="EK57" s="88" t="s">
        <v>235</v>
      </c>
      <c r="EL57" s="88" t="s">
        <v>235</v>
      </c>
      <c r="EM57" s="88" t="s">
        <v>235</v>
      </c>
      <c r="EN57" s="88" t="s">
        <v>235</v>
      </c>
      <c r="EO57" s="88" t="s">
        <v>235</v>
      </c>
      <c r="EP57" s="88" t="s">
        <v>235</v>
      </c>
      <c r="EQ57" s="88" t="s">
        <v>235</v>
      </c>
      <c r="ER57" s="88" t="s">
        <v>235</v>
      </c>
      <c r="ES57" s="88" t="s">
        <v>235</v>
      </c>
      <c r="ET57" s="88" t="s">
        <v>235</v>
      </c>
      <c r="EU57" s="88" t="s">
        <v>235</v>
      </c>
      <c r="EV57" s="88" t="s">
        <v>235</v>
      </c>
      <c r="EW57" s="88" t="s">
        <v>235</v>
      </c>
      <c r="EX57" s="88" t="s">
        <v>235</v>
      </c>
      <c r="EY57" s="88" t="s">
        <v>235</v>
      </c>
      <c r="EZ57" s="88" t="s">
        <v>235</v>
      </c>
      <c r="FA57" s="88" t="s">
        <v>235</v>
      </c>
      <c r="FB57" s="88" t="s">
        <v>235</v>
      </c>
      <c r="FC57" s="88" t="s">
        <v>235</v>
      </c>
      <c r="FD57" s="88" t="s">
        <v>235</v>
      </c>
      <c r="FE57" s="88" t="s">
        <v>235</v>
      </c>
      <c r="FF57" s="88" t="s">
        <v>235</v>
      </c>
      <c r="FG57" s="88" t="s">
        <v>235</v>
      </c>
      <c r="FH57" s="88" t="s">
        <v>235</v>
      </c>
    </row>
    <row r="58" spans="1:164" ht="18" customHeight="1" x14ac:dyDescent="0.3">
      <c r="A58" s="290"/>
      <c r="B58" s="290"/>
      <c r="C58" s="275"/>
      <c r="D58" s="506"/>
      <c r="E58" s="509"/>
      <c r="F58" s="510"/>
      <c r="G58" s="494"/>
      <c r="H58" s="511"/>
      <c r="I58" s="494"/>
      <c r="J58" s="307"/>
      <c r="K58" s="494"/>
      <c r="L58" s="497"/>
      <c r="M58" s="498"/>
      <c r="N58" s="500"/>
      <c r="O58" s="503"/>
      <c r="P58" s="509"/>
      <c r="Q58" s="522"/>
      <c r="R58" s="70" t="s">
        <v>235</v>
      </c>
      <c r="S58" s="70" t="s">
        <v>235</v>
      </c>
      <c r="T58" s="70" t="s">
        <v>235</v>
      </c>
      <c r="U58" s="70" t="s">
        <v>235</v>
      </c>
      <c r="V58" s="71" t="s">
        <v>235</v>
      </c>
      <c r="W58" s="523"/>
      <c r="X58" s="71" t="s">
        <v>235</v>
      </c>
      <c r="Y58" s="523"/>
      <c r="Z58" s="71" t="s">
        <v>235</v>
      </c>
      <c r="AA58" s="523"/>
      <c r="AB58" s="71" t="s">
        <v>235</v>
      </c>
      <c r="AC58" s="526"/>
      <c r="AD58" s="94" t="s">
        <v>235</v>
      </c>
      <c r="AE58" s="198" t="s">
        <v>235</v>
      </c>
      <c r="AF58" s="515"/>
      <c r="AG58" s="515"/>
      <c r="AH58" s="515"/>
      <c r="AI58" s="82" t="s">
        <v>235</v>
      </c>
      <c r="AJ58" s="499"/>
      <c r="AK58" s="75" t="s">
        <v>235</v>
      </c>
      <c r="AL58" s="75" t="s">
        <v>235</v>
      </c>
      <c r="AM58" s="75" t="s">
        <v>235</v>
      </c>
      <c r="AN58" s="75" t="s">
        <v>235</v>
      </c>
      <c r="AO58" s="75" t="s">
        <v>235</v>
      </c>
      <c r="AP58" s="75" t="s">
        <v>235</v>
      </c>
      <c r="AQ58" s="75" t="s">
        <v>235</v>
      </c>
      <c r="AR58" s="75" t="s">
        <v>235</v>
      </c>
      <c r="AS58" s="94" t="s">
        <v>235</v>
      </c>
      <c r="AT58" s="499"/>
      <c r="AU58" s="75" t="s">
        <v>235</v>
      </c>
      <c r="AV58" s="516"/>
      <c r="AW58" s="75" t="s">
        <v>235</v>
      </c>
      <c r="AX58" s="75" t="s">
        <v>235</v>
      </c>
      <c r="AY58" s="75" t="s">
        <v>235</v>
      </c>
      <c r="AZ58" s="82" t="s">
        <v>235</v>
      </c>
      <c r="BA58" s="75" t="s">
        <v>235</v>
      </c>
      <c r="BB58" s="82" t="s">
        <v>235</v>
      </c>
      <c r="BC58" s="75" t="s">
        <v>235</v>
      </c>
      <c r="BD58" s="77" t="s">
        <v>235</v>
      </c>
      <c r="BE58" s="77" t="s">
        <v>235</v>
      </c>
      <c r="BF58" s="77" t="s">
        <v>235</v>
      </c>
      <c r="BG58" s="77" t="s">
        <v>235</v>
      </c>
      <c r="BH58" s="75" t="s">
        <v>235</v>
      </c>
      <c r="BI58" s="75" t="s">
        <v>235</v>
      </c>
      <c r="BJ58" s="75" t="s">
        <v>235</v>
      </c>
      <c r="BK58" s="82" t="s">
        <v>235</v>
      </c>
      <c r="BL58" s="75" t="s">
        <v>235</v>
      </c>
      <c r="BM58" s="75" t="s">
        <v>235</v>
      </c>
      <c r="BN58" s="75" t="s">
        <v>235</v>
      </c>
      <c r="BO58" s="90" t="s">
        <v>235</v>
      </c>
      <c r="BP58" s="206" t="s">
        <v>235</v>
      </c>
      <c r="BQ58" s="75" t="s">
        <v>235</v>
      </c>
      <c r="BR58" s="75" t="s">
        <v>235</v>
      </c>
      <c r="BS58" s="94" t="s">
        <v>235</v>
      </c>
      <c r="BT58" s="75" t="s">
        <v>235</v>
      </c>
      <c r="BU58" s="75" t="s">
        <v>235</v>
      </c>
      <c r="BV58" s="194" t="s">
        <v>235</v>
      </c>
      <c r="BW58" s="519"/>
      <c r="BX58" s="519"/>
      <c r="BY58" s="513"/>
      <c r="BZ58" s="513"/>
      <c r="CA58" s="513"/>
      <c r="CB58" s="513"/>
      <c r="CC58" s="513"/>
      <c r="CD58" s="513"/>
      <c r="CE58" s="513"/>
      <c r="CF58" s="513"/>
      <c r="CG58" s="513"/>
      <c r="CH58" s="513"/>
      <c r="CI58" s="513"/>
      <c r="CJ58" s="513"/>
      <c r="CK58" s="513"/>
      <c r="CL58" s="513"/>
      <c r="CM58" s="374"/>
      <c r="CN58" s="374"/>
      <c r="CO58" s="374"/>
      <c r="CP58" s="374"/>
      <c r="CQ58" s="374"/>
      <c r="CR58" s="374"/>
      <c r="CS58" s="374"/>
      <c r="CT58" s="374"/>
      <c r="CU58" s="374"/>
      <c r="CV58" s="374"/>
      <c r="CW58" s="374"/>
      <c r="CX58" s="374"/>
      <c r="CY58" s="374"/>
      <c r="CZ58" s="513"/>
      <c r="DA58" s="513"/>
      <c r="DB58" s="513"/>
      <c r="DC58" s="513"/>
      <c r="DD58" s="513"/>
      <c r="DE58" s="513"/>
      <c r="DF58" s="513"/>
      <c r="DG58" s="513"/>
      <c r="DH58" s="513"/>
      <c r="DI58" s="513"/>
      <c r="DJ58" s="513"/>
      <c r="DK58" s="287"/>
      <c r="DL58" s="287"/>
      <c r="DM58" s="287"/>
      <c r="DN58" s="287"/>
      <c r="DO58" s="287"/>
      <c r="DP58" s="287"/>
      <c r="DQ58" s="287"/>
      <c r="DR58" s="88" t="s">
        <v>235</v>
      </c>
      <c r="DS58" s="88" t="s">
        <v>235</v>
      </c>
      <c r="DT58" s="88" t="s">
        <v>235</v>
      </c>
      <c r="DU58" s="88" t="s">
        <v>235</v>
      </c>
      <c r="DV58" s="88" t="s">
        <v>235</v>
      </c>
      <c r="DW58" s="287"/>
      <c r="DX58" s="88" t="s">
        <v>235</v>
      </c>
      <c r="DY58" s="287"/>
      <c r="DZ58" s="88" t="s">
        <v>235</v>
      </c>
      <c r="EA58" s="88" t="s">
        <v>235</v>
      </c>
      <c r="EB58" s="88" t="s">
        <v>235</v>
      </c>
      <c r="EC58" s="88" t="s">
        <v>235</v>
      </c>
      <c r="ED58" s="88" t="s">
        <v>235</v>
      </c>
      <c r="EE58" s="88" t="s">
        <v>235</v>
      </c>
      <c r="EF58" s="88" t="s">
        <v>235</v>
      </c>
      <c r="EG58" s="88" t="s">
        <v>235</v>
      </c>
      <c r="EH58" s="88" t="s">
        <v>235</v>
      </c>
      <c r="EI58" s="88" t="s">
        <v>235</v>
      </c>
      <c r="EJ58" s="88" t="s">
        <v>235</v>
      </c>
      <c r="EK58" s="88" t="s">
        <v>235</v>
      </c>
      <c r="EL58" s="88" t="s">
        <v>235</v>
      </c>
      <c r="EM58" s="88" t="s">
        <v>235</v>
      </c>
      <c r="EN58" s="88" t="s">
        <v>235</v>
      </c>
      <c r="EO58" s="88" t="s">
        <v>235</v>
      </c>
      <c r="EP58" s="88" t="s">
        <v>235</v>
      </c>
      <c r="EQ58" s="88" t="s">
        <v>235</v>
      </c>
      <c r="ER58" s="88" t="s">
        <v>235</v>
      </c>
      <c r="ES58" s="88" t="s">
        <v>235</v>
      </c>
      <c r="ET58" s="88" t="s">
        <v>235</v>
      </c>
      <c r="EU58" s="88" t="s">
        <v>235</v>
      </c>
      <c r="EV58" s="88" t="s">
        <v>235</v>
      </c>
      <c r="EW58" s="88" t="s">
        <v>235</v>
      </c>
      <c r="EX58" s="88" t="s">
        <v>235</v>
      </c>
      <c r="EY58" s="88" t="s">
        <v>235</v>
      </c>
      <c r="EZ58" s="88" t="s">
        <v>235</v>
      </c>
      <c r="FA58" s="88" t="s">
        <v>235</v>
      </c>
      <c r="FB58" s="88" t="s">
        <v>235</v>
      </c>
      <c r="FC58" s="88" t="s">
        <v>235</v>
      </c>
      <c r="FD58" s="88" t="s">
        <v>235</v>
      </c>
      <c r="FE58" s="88" t="s">
        <v>235</v>
      </c>
      <c r="FF58" s="88" t="s">
        <v>235</v>
      </c>
      <c r="FG58" s="88" t="s">
        <v>235</v>
      </c>
      <c r="FH58" s="88" t="s">
        <v>235</v>
      </c>
    </row>
    <row r="59" spans="1:164" ht="16.5" customHeight="1" x14ac:dyDescent="0.3">
      <c r="A59" s="288">
        <v>1</v>
      </c>
      <c r="B59" s="288" t="s">
        <v>216</v>
      </c>
      <c r="C59" s="260" t="s">
        <v>319</v>
      </c>
      <c r="D59" s="266" t="s">
        <v>376</v>
      </c>
      <c r="E59" s="350" t="s">
        <v>377</v>
      </c>
      <c r="F59" s="300" t="s">
        <v>378</v>
      </c>
      <c r="G59" s="300" t="s">
        <v>379</v>
      </c>
      <c r="H59" s="266" t="s">
        <v>380</v>
      </c>
      <c r="I59" s="300" t="s">
        <v>381</v>
      </c>
      <c r="J59" s="378" t="s">
        <v>367</v>
      </c>
      <c r="K59" s="379" t="s">
        <v>382</v>
      </c>
      <c r="L59" s="305" t="s">
        <v>225</v>
      </c>
      <c r="M59" s="305" t="s">
        <v>368</v>
      </c>
      <c r="N59" s="266" t="s">
        <v>331</v>
      </c>
      <c r="O59" s="305" t="s">
        <v>369</v>
      </c>
      <c r="P59" s="266" t="s">
        <v>229</v>
      </c>
      <c r="Q59" s="305">
        <v>1</v>
      </c>
      <c r="R59" s="136" t="s">
        <v>366</v>
      </c>
      <c r="S59" s="136" t="s">
        <v>231</v>
      </c>
      <c r="T59" s="136" t="s">
        <v>231</v>
      </c>
      <c r="U59" s="136" t="s">
        <v>231</v>
      </c>
      <c r="V59" s="179">
        <v>128</v>
      </c>
      <c r="W59" s="305">
        <f>V59</f>
        <v>128</v>
      </c>
      <c r="X59" s="179">
        <v>61</v>
      </c>
      <c r="Y59" s="305">
        <f>X59</f>
        <v>61</v>
      </c>
      <c r="Z59" s="138">
        <v>76</v>
      </c>
      <c r="AA59" s="305">
        <f>Z59</f>
        <v>76</v>
      </c>
      <c r="AB59" s="139">
        <f>(45%*V59)+(53%*V59)</f>
        <v>125.44</v>
      </c>
      <c r="AC59" s="389">
        <f>AB59</f>
        <v>125.44</v>
      </c>
      <c r="AD59" s="99" t="str">
        <f>"ECOG PS:
2: "&amp;TEXT(3/V59,"0%")&amp;"
ISS Stage:
1: "&amp;TEXT(14/125,"0.0%")&amp;"
2: "&amp;TEXT(90/125,"0.0%")&amp;"
3: "&amp;TEXT(20/125,"0.0%")&amp;"
High Cytogenetic Risk: "&amp;TEXT(45/111,"0.0%")&amp;"
Refractory disease: "&amp;TEXT(128/V59,"0.0%")&amp;"
Median prior LOT: 6"</f>
        <v>ECOG PS:
2: 2%
ISS Stage:
1: 11.2%
2: 72.0%
3: 16.0%
High Cytogenetic Risk: 40.5%
Refractory disease: 100.0%
Median prior LOT: 6</v>
      </c>
      <c r="AE59" s="99" t="str">
        <f>"ECOG PS:
2: "&amp;TEXT(3/W59,"0%")&amp;"
ISS Stage:
1: "&amp;TEXT(14/125,"0.0%")&amp;"
2: "&amp;TEXT(90/125,"0.0%")&amp;"
3: "&amp;TEXT(20/125,"0.0%")&amp;"
High Cytogenetic Risk: "&amp;TEXT(45/111,"0.0%")&amp;"
Refractory disease: "&amp;TEXT(128/W59,"0.0%")&amp;"
Median prior LOT: 6"</f>
        <v>ECOG PS:
2: 2%
ISS Stage:
1: 11.2%
2: 72.0%
3: 16.0%
High Cytogenetic Risk: 40.5%
Refractory disease: 100.0%
Median prior LOT: 6</v>
      </c>
      <c r="AF59" s="307" t="s">
        <v>235</v>
      </c>
      <c r="AG59" s="307" t="s">
        <v>235</v>
      </c>
      <c r="AH59" s="307" t="s">
        <v>235</v>
      </c>
      <c r="AI59" s="149" t="s">
        <v>235</v>
      </c>
      <c r="AJ59" s="276" t="s">
        <v>235</v>
      </c>
      <c r="AK59" s="180" t="s">
        <v>235</v>
      </c>
      <c r="AL59" s="180" t="s">
        <v>235</v>
      </c>
      <c r="AM59" s="180" t="s">
        <v>235</v>
      </c>
      <c r="AN59" s="180" t="s">
        <v>235</v>
      </c>
      <c r="AO59" s="180" t="s">
        <v>235</v>
      </c>
      <c r="AP59" s="180" t="s">
        <v>235</v>
      </c>
      <c r="AQ59" s="180" t="s">
        <v>235</v>
      </c>
      <c r="AR59" s="180" t="s">
        <v>235</v>
      </c>
      <c r="AS59" s="180" t="s">
        <v>235</v>
      </c>
      <c r="AT59" s="276" t="s">
        <v>235</v>
      </c>
      <c r="AU59" s="180" t="s">
        <v>235</v>
      </c>
      <c r="AV59" s="276" t="s">
        <v>235</v>
      </c>
      <c r="AW59" s="180" t="s">
        <v>235</v>
      </c>
      <c r="AX59" s="180" t="s">
        <v>235</v>
      </c>
      <c r="AY59" s="180" t="s">
        <v>235</v>
      </c>
      <c r="AZ59" s="180" t="s">
        <v>235</v>
      </c>
      <c r="BA59" s="180" t="s">
        <v>235</v>
      </c>
      <c r="BB59" s="180" t="s">
        <v>235</v>
      </c>
      <c r="BC59" s="180" t="s">
        <v>235</v>
      </c>
      <c r="BD59" s="180" t="s">
        <v>235</v>
      </c>
      <c r="BE59" s="202" t="s">
        <v>235</v>
      </c>
      <c r="BF59" s="202" t="s">
        <v>235</v>
      </c>
      <c r="BG59" s="202" t="s">
        <v>235</v>
      </c>
      <c r="BH59" s="180" t="s">
        <v>235</v>
      </c>
      <c r="BI59" s="180" t="s">
        <v>235</v>
      </c>
      <c r="BJ59" s="180" t="s">
        <v>235</v>
      </c>
      <c r="BK59" s="180" t="s">
        <v>235</v>
      </c>
      <c r="BL59" s="180" t="s">
        <v>235</v>
      </c>
      <c r="BM59" s="180" t="s">
        <v>235</v>
      </c>
      <c r="BN59" s="180" t="s">
        <v>235</v>
      </c>
      <c r="BO59" s="180" t="s">
        <v>235</v>
      </c>
      <c r="BP59" s="202" t="s">
        <v>235</v>
      </c>
      <c r="BQ59" s="180" t="s">
        <v>235</v>
      </c>
      <c r="BR59" s="180" t="s">
        <v>235</v>
      </c>
      <c r="BS59" s="180" t="s">
        <v>235</v>
      </c>
      <c r="BT59" s="180" t="s">
        <v>235</v>
      </c>
      <c r="BU59" s="180" t="s">
        <v>235</v>
      </c>
      <c r="BV59" s="202" t="s">
        <v>235</v>
      </c>
      <c r="BW59" s="279" t="s">
        <v>383</v>
      </c>
      <c r="BX59" s="388" t="s">
        <v>384</v>
      </c>
      <c r="BY59" s="305" t="s">
        <v>385</v>
      </c>
      <c r="BZ59" s="305" t="s">
        <v>385</v>
      </c>
      <c r="CA59" s="305" t="s">
        <v>385</v>
      </c>
      <c r="CB59" s="305" t="s">
        <v>385</v>
      </c>
      <c r="CC59" s="305" t="s">
        <v>386</v>
      </c>
      <c r="CD59" s="352" t="s">
        <v>387</v>
      </c>
      <c r="CE59" s="352" t="s">
        <v>387</v>
      </c>
      <c r="CF59" s="352" t="s">
        <v>387</v>
      </c>
      <c r="CG59" s="353" t="s">
        <v>388</v>
      </c>
      <c r="CH59" s="291" t="s">
        <v>600</v>
      </c>
      <c r="CI59" s="260" t="s">
        <v>231</v>
      </c>
      <c r="CJ59" s="260" t="s">
        <v>601</v>
      </c>
      <c r="CK59" s="260" t="s">
        <v>601</v>
      </c>
      <c r="CL59" s="260" t="s">
        <v>601</v>
      </c>
      <c r="CM59" s="260" t="s">
        <v>235</v>
      </c>
      <c r="CN59" s="260" t="s">
        <v>235</v>
      </c>
      <c r="CO59" s="260" t="s">
        <v>235</v>
      </c>
      <c r="CP59" s="260" t="s">
        <v>235</v>
      </c>
      <c r="CQ59" s="260" t="s">
        <v>235</v>
      </c>
      <c r="CR59" s="260" t="s">
        <v>235</v>
      </c>
      <c r="CS59" s="260" t="s">
        <v>235</v>
      </c>
      <c r="CT59" s="260" t="s">
        <v>235</v>
      </c>
      <c r="CU59" s="260" t="s">
        <v>235</v>
      </c>
      <c r="CV59" s="260" t="s">
        <v>235</v>
      </c>
      <c r="CW59" s="260" t="s">
        <v>235</v>
      </c>
      <c r="CX59" s="260" t="s">
        <v>235</v>
      </c>
      <c r="CY59" s="260" t="s">
        <v>235</v>
      </c>
      <c r="CZ59" s="260" t="s">
        <v>235</v>
      </c>
      <c r="DA59" s="260" t="s">
        <v>235</v>
      </c>
      <c r="DB59" s="260" t="s">
        <v>235</v>
      </c>
      <c r="DC59" s="260" t="s">
        <v>235</v>
      </c>
      <c r="DD59" s="260" t="s">
        <v>235</v>
      </c>
      <c r="DE59" s="260" t="s">
        <v>235</v>
      </c>
      <c r="DF59" s="260" t="s">
        <v>235</v>
      </c>
      <c r="DG59" s="260" t="s">
        <v>235</v>
      </c>
      <c r="DH59" s="260" t="s">
        <v>235</v>
      </c>
      <c r="DI59" s="260" t="s">
        <v>235</v>
      </c>
      <c r="DJ59" s="260" t="s">
        <v>235</v>
      </c>
      <c r="DK59" s="285" t="s">
        <v>235</v>
      </c>
      <c r="DL59" s="285" t="s">
        <v>235</v>
      </c>
      <c r="DM59" s="285" t="s">
        <v>235</v>
      </c>
      <c r="DN59" s="285" t="s">
        <v>235</v>
      </c>
      <c r="DO59" s="285" t="s">
        <v>235</v>
      </c>
      <c r="DP59" s="285" t="s">
        <v>235</v>
      </c>
      <c r="DQ59" s="285" t="s">
        <v>235</v>
      </c>
      <c r="DR59" s="88" t="s">
        <v>235</v>
      </c>
      <c r="DS59" s="88" t="s">
        <v>235</v>
      </c>
      <c r="DT59" s="88" t="s">
        <v>235</v>
      </c>
      <c r="DU59" s="88" t="s">
        <v>235</v>
      </c>
      <c r="DV59" s="88" t="s">
        <v>235</v>
      </c>
      <c r="DW59" s="285" t="s">
        <v>235</v>
      </c>
      <c r="DX59" s="88" t="s">
        <v>235</v>
      </c>
      <c r="DY59" s="285" t="s">
        <v>235</v>
      </c>
      <c r="DZ59" s="88" t="s">
        <v>235</v>
      </c>
      <c r="EA59" s="88" t="s">
        <v>235</v>
      </c>
      <c r="EB59" s="88" t="s">
        <v>235</v>
      </c>
      <c r="EC59" s="88" t="s">
        <v>235</v>
      </c>
      <c r="ED59" s="88" t="s">
        <v>235</v>
      </c>
      <c r="EE59" s="88" t="s">
        <v>235</v>
      </c>
      <c r="EF59" s="88" t="s">
        <v>235</v>
      </c>
      <c r="EG59" s="88" t="s">
        <v>235</v>
      </c>
      <c r="EH59" s="88" t="s">
        <v>235</v>
      </c>
      <c r="EI59" s="88" t="s">
        <v>235</v>
      </c>
      <c r="EJ59" s="88" t="s">
        <v>235</v>
      </c>
      <c r="EK59" s="88" t="s">
        <v>235</v>
      </c>
      <c r="EL59" s="88" t="s">
        <v>235</v>
      </c>
      <c r="EM59" s="88" t="s">
        <v>235</v>
      </c>
      <c r="EN59" s="88" t="s">
        <v>235</v>
      </c>
      <c r="EO59" s="88" t="s">
        <v>235</v>
      </c>
      <c r="EP59" s="88" t="s">
        <v>235</v>
      </c>
      <c r="EQ59" s="88" t="s">
        <v>235</v>
      </c>
      <c r="ER59" s="88" t="s">
        <v>235</v>
      </c>
      <c r="ES59" s="88" t="s">
        <v>235</v>
      </c>
      <c r="ET59" s="88" t="s">
        <v>235</v>
      </c>
      <c r="EU59" s="88" t="s">
        <v>235</v>
      </c>
      <c r="EV59" s="88" t="s">
        <v>235</v>
      </c>
      <c r="EW59" s="88" t="s">
        <v>235</v>
      </c>
      <c r="EX59" s="88" t="s">
        <v>235</v>
      </c>
      <c r="EY59" s="88" t="s">
        <v>235</v>
      </c>
      <c r="EZ59" s="88" t="s">
        <v>235</v>
      </c>
      <c r="FA59" s="88" t="s">
        <v>235</v>
      </c>
      <c r="FB59" s="88" t="s">
        <v>235</v>
      </c>
      <c r="FC59" s="88" t="s">
        <v>235</v>
      </c>
      <c r="FD59" s="88" t="s">
        <v>235</v>
      </c>
      <c r="FE59" s="88" t="s">
        <v>235</v>
      </c>
      <c r="FF59" s="88" t="s">
        <v>235</v>
      </c>
      <c r="FG59" s="88" t="s">
        <v>235</v>
      </c>
      <c r="FH59" s="88" t="s">
        <v>235</v>
      </c>
    </row>
    <row r="60" spans="1:164" ht="16.5" customHeight="1" x14ac:dyDescent="0.3">
      <c r="A60" s="289"/>
      <c r="B60" s="289"/>
      <c r="C60" s="274"/>
      <c r="D60" s="264"/>
      <c r="E60" s="266"/>
      <c r="F60" s="345"/>
      <c r="G60" s="272"/>
      <c r="H60" s="297"/>
      <c r="I60" s="300"/>
      <c r="J60" s="283"/>
      <c r="K60" s="345"/>
      <c r="L60" s="283"/>
      <c r="M60" s="283"/>
      <c r="N60" s="283"/>
      <c r="O60" s="305"/>
      <c r="P60" s="297"/>
      <c r="Q60" s="283"/>
      <c r="R60" s="137" t="s">
        <v>235</v>
      </c>
      <c r="S60" s="137" t="s">
        <v>235</v>
      </c>
      <c r="T60" s="137" t="s">
        <v>235</v>
      </c>
      <c r="U60" s="137" t="s">
        <v>235</v>
      </c>
      <c r="V60" s="137" t="s">
        <v>235</v>
      </c>
      <c r="W60" s="283"/>
      <c r="X60" s="137" t="s">
        <v>235</v>
      </c>
      <c r="Y60" s="283"/>
      <c r="Z60" s="137" t="s">
        <v>235</v>
      </c>
      <c r="AA60" s="283"/>
      <c r="AB60" s="137" t="s">
        <v>235</v>
      </c>
      <c r="AC60" s="283"/>
      <c r="AD60" s="140" t="s">
        <v>235</v>
      </c>
      <c r="AE60" s="140" t="s">
        <v>235</v>
      </c>
      <c r="AF60" s="307"/>
      <c r="AG60" s="307"/>
      <c r="AH60" s="307"/>
      <c r="AI60" s="149" t="s">
        <v>235</v>
      </c>
      <c r="AJ60" s="277"/>
      <c r="AK60" s="180" t="s">
        <v>235</v>
      </c>
      <c r="AL60" s="180" t="s">
        <v>235</v>
      </c>
      <c r="AM60" s="180" t="s">
        <v>235</v>
      </c>
      <c r="AN60" s="180" t="s">
        <v>235</v>
      </c>
      <c r="AO60" s="180" t="s">
        <v>235</v>
      </c>
      <c r="AP60" s="180" t="s">
        <v>235</v>
      </c>
      <c r="AQ60" s="180" t="s">
        <v>235</v>
      </c>
      <c r="AR60" s="180" t="s">
        <v>235</v>
      </c>
      <c r="AS60" s="180" t="s">
        <v>235</v>
      </c>
      <c r="AT60" s="277"/>
      <c r="AU60" s="180" t="s">
        <v>235</v>
      </c>
      <c r="AV60" s="277"/>
      <c r="AW60" s="180" t="s">
        <v>235</v>
      </c>
      <c r="AX60" s="180" t="s">
        <v>235</v>
      </c>
      <c r="AY60" s="180" t="s">
        <v>235</v>
      </c>
      <c r="AZ60" s="180" t="s">
        <v>235</v>
      </c>
      <c r="BA60" s="180" t="s">
        <v>235</v>
      </c>
      <c r="BB60" s="180" t="s">
        <v>235</v>
      </c>
      <c r="BC60" s="180" t="s">
        <v>235</v>
      </c>
      <c r="BD60" s="180" t="s">
        <v>235</v>
      </c>
      <c r="BE60" s="202" t="s">
        <v>235</v>
      </c>
      <c r="BF60" s="202" t="s">
        <v>235</v>
      </c>
      <c r="BG60" s="202" t="s">
        <v>235</v>
      </c>
      <c r="BH60" s="180" t="s">
        <v>235</v>
      </c>
      <c r="BI60" s="180" t="s">
        <v>235</v>
      </c>
      <c r="BJ60" s="180" t="s">
        <v>235</v>
      </c>
      <c r="BK60" s="180" t="s">
        <v>235</v>
      </c>
      <c r="BL60" s="180" t="s">
        <v>235</v>
      </c>
      <c r="BM60" s="180" t="s">
        <v>235</v>
      </c>
      <c r="BN60" s="180" t="s">
        <v>235</v>
      </c>
      <c r="BO60" s="180" t="s">
        <v>235</v>
      </c>
      <c r="BP60" s="202" t="s">
        <v>235</v>
      </c>
      <c r="BQ60" s="180" t="s">
        <v>235</v>
      </c>
      <c r="BR60" s="180" t="s">
        <v>235</v>
      </c>
      <c r="BS60" s="180" t="s">
        <v>235</v>
      </c>
      <c r="BT60" s="180" t="s">
        <v>235</v>
      </c>
      <c r="BU60" s="180" t="s">
        <v>235</v>
      </c>
      <c r="BV60" s="202" t="s">
        <v>235</v>
      </c>
      <c r="BW60" s="279"/>
      <c r="BX60" s="279"/>
      <c r="BY60" s="283"/>
      <c r="BZ60" s="283"/>
      <c r="CA60" s="283"/>
      <c r="CB60" s="283"/>
      <c r="CC60" s="283"/>
      <c r="CD60" s="269"/>
      <c r="CE60" s="269"/>
      <c r="CF60" s="269"/>
      <c r="CG60" s="345"/>
      <c r="CH60" s="292"/>
      <c r="CI60" s="261"/>
      <c r="CJ60" s="261"/>
      <c r="CK60" s="261"/>
      <c r="CL60" s="261"/>
      <c r="CM60" s="261"/>
      <c r="CN60" s="261"/>
      <c r="CO60" s="261"/>
      <c r="CP60" s="261"/>
      <c r="CQ60" s="261"/>
      <c r="CR60" s="261"/>
      <c r="CS60" s="261"/>
      <c r="CT60" s="261"/>
      <c r="CU60" s="261"/>
      <c r="CV60" s="261"/>
      <c r="CW60" s="261"/>
      <c r="CX60" s="261"/>
      <c r="CY60" s="261"/>
      <c r="CZ60" s="274"/>
      <c r="DA60" s="274"/>
      <c r="DB60" s="274"/>
      <c r="DC60" s="274"/>
      <c r="DD60" s="274"/>
      <c r="DE60" s="274"/>
      <c r="DF60" s="274"/>
      <c r="DG60" s="274"/>
      <c r="DH60" s="274"/>
      <c r="DI60" s="274"/>
      <c r="DJ60" s="274"/>
      <c r="DK60" s="286"/>
      <c r="DL60" s="286"/>
      <c r="DM60" s="286"/>
      <c r="DN60" s="286"/>
      <c r="DO60" s="286"/>
      <c r="DP60" s="286"/>
      <c r="DQ60" s="286"/>
      <c r="DR60" s="88" t="s">
        <v>235</v>
      </c>
      <c r="DS60" s="88" t="s">
        <v>235</v>
      </c>
      <c r="DT60" s="88" t="s">
        <v>235</v>
      </c>
      <c r="DU60" s="88" t="s">
        <v>235</v>
      </c>
      <c r="DV60" s="88" t="s">
        <v>235</v>
      </c>
      <c r="DW60" s="286"/>
      <c r="DX60" s="88" t="s">
        <v>235</v>
      </c>
      <c r="DY60" s="286"/>
      <c r="DZ60" s="88" t="s">
        <v>235</v>
      </c>
      <c r="EA60" s="88" t="s">
        <v>235</v>
      </c>
      <c r="EB60" s="88" t="s">
        <v>235</v>
      </c>
      <c r="EC60" s="88" t="s">
        <v>235</v>
      </c>
      <c r="ED60" s="88" t="s">
        <v>235</v>
      </c>
      <c r="EE60" s="88" t="s">
        <v>235</v>
      </c>
      <c r="EF60" s="88" t="s">
        <v>235</v>
      </c>
      <c r="EG60" s="88" t="s">
        <v>235</v>
      </c>
      <c r="EH60" s="88" t="s">
        <v>235</v>
      </c>
      <c r="EI60" s="88" t="s">
        <v>235</v>
      </c>
      <c r="EJ60" s="88" t="s">
        <v>235</v>
      </c>
      <c r="EK60" s="88" t="s">
        <v>235</v>
      </c>
      <c r="EL60" s="88" t="s">
        <v>235</v>
      </c>
      <c r="EM60" s="88" t="s">
        <v>235</v>
      </c>
      <c r="EN60" s="88" t="s">
        <v>235</v>
      </c>
      <c r="EO60" s="88" t="s">
        <v>235</v>
      </c>
      <c r="EP60" s="88" t="s">
        <v>235</v>
      </c>
      <c r="EQ60" s="88" t="s">
        <v>235</v>
      </c>
      <c r="ER60" s="88" t="s">
        <v>235</v>
      </c>
      <c r="ES60" s="88" t="s">
        <v>235</v>
      </c>
      <c r="ET60" s="88" t="s">
        <v>235</v>
      </c>
      <c r="EU60" s="88" t="s">
        <v>235</v>
      </c>
      <c r="EV60" s="88" t="s">
        <v>235</v>
      </c>
      <c r="EW60" s="88" t="s">
        <v>235</v>
      </c>
      <c r="EX60" s="88" t="s">
        <v>235</v>
      </c>
      <c r="EY60" s="88" t="s">
        <v>235</v>
      </c>
      <c r="EZ60" s="88" t="s">
        <v>235</v>
      </c>
      <c r="FA60" s="88" t="s">
        <v>235</v>
      </c>
      <c r="FB60" s="88" t="s">
        <v>235</v>
      </c>
      <c r="FC60" s="88" t="s">
        <v>235</v>
      </c>
      <c r="FD60" s="88" t="s">
        <v>235</v>
      </c>
      <c r="FE60" s="88" t="s">
        <v>235</v>
      </c>
      <c r="FF60" s="88" t="s">
        <v>235</v>
      </c>
      <c r="FG60" s="88" t="s">
        <v>235</v>
      </c>
      <c r="FH60" s="88" t="s">
        <v>235</v>
      </c>
    </row>
    <row r="61" spans="1:164" ht="16.5" customHeight="1" x14ac:dyDescent="0.3">
      <c r="A61" s="289"/>
      <c r="B61" s="289"/>
      <c r="C61" s="274"/>
      <c r="D61" s="264"/>
      <c r="E61" s="266"/>
      <c r="F61" s="345"/>
      <c r="G61" s="272"/>
      <c r="H61" s="297"/>
      <c r="I61" s="300"/>
      <c r="J61" s="283"/>
      <c r="K61" s="345"/>
      <c r="L61" s="283"/>
      <c r="M61" s="283"/>
      <c r="N61" s="283"/>
      <c r="O61" s="305"/>
      <c r="P61" s="297"/>
      <c r="Q61" s="283"/>
      <c r="R61" s="137" t="s">
        <v>235</v>
      </c>
      <c r="S61" s="137" t="s">
        <v>235</v>
      </c>
      <c r="T61" s="137" t="s">
        <v>235</v>
      </c>
      <c r="U61" s="137" t="s">
        <v>235</v>
      </c>
      <c r="V61" s="137" t="s">
        <v>235</v>
      </c>
      <c r="W61" s="283"/>
      <c r="X61" s="137" t="s">
        <v>235</v>
      </c>
      <c r="Y61" s="283"/>
      <c r="Z61" s="137" t="s">
        <v>235</v>
      </c>
      <c r="AA61" s="283"/>
      <c r="AB61" s="137" t="s">
        <v>235</v>
      </c>
      <c r="AC61" s="283"/>
      <c r="AD61" s="140" t="s">
        <v>235</v>
      </c>
      <c r="AE61" s="140" t="s">
        <v>235</v>
      </c>
      <c r="AF61" s="307"/>
      <c r="AG61" s="307"/>
      <c r="AH61" s="307"/>
      <c r="AI61" s="149" t="s">
        <v>235</v>
      </c>
      <c r="AJ61" s="277"/>
      <c r="AK61" s="180" t="s">
        <v>235</v>
      </c>
      <c r="AL61" s="180" t="s">
        <v>235</v>
      </c>
      <c r="AM61" s="180" t="s">
        <v>235</v>
      </c>
      <c r="AN61" s="180" t="s">
        <v>235</v>
      </c>
      <c r="AO61" s="180" t="s">
        <v>235</v>
      </c>
      <c r="AP61" s="180" t="s">
        <v>235</v>
      </c>
      <c r="AQ61" s="180" t="s">
        <v>235</v>
      </c>
      <c r="AR61" s="180" t="s">
        <v>235</v>
      </c>
      <c r="AS61" s="180" t="s">
        <v>235</v>
      </c>
      <c r="AT61" s="277"/>
      <c r="AU61" s="180" t="s">
        <v>235</v>
      </c>
      <c r="AV61" s="277"/>
      <c r="AW61" s="180" t="s">
        <v>235</v>
      </c>
      <c r="AX61" s="180" t="s">
        <v>235</v>
      </c>
      <c r="AY61" s="180" t="s">
        <v>235</v>
      </c>
      <c r="AZ61" s="180" t="s">
        <v>235</v>
      </c>
      <c r="BA61" s="180" t="s">
        <v>235</v>
      </c>
      <c r="BB61" s="180" t="s">
        <v>235</v>
      </c>
      <c r="BC61" s="180" t="s">
        <v>235</v>
      </c>
      <c r="BD61" s="180" t="s">
        <v>235</v>
      </c>
      <c r="BE61" s="202" t="s">
        <v>235</v>
      </c>
      <c r="BF61" s="202" t="s">
        <v>235</v>
      </c>
      <c r="BG61" s="202" t="s">
        <v>235</v>
      </c>
      <c r="BH61" s="180" t="s">
        <v>235</v>
      </c>
      <c r="BI61" s="180" t="s">
        <v>235</v>
      </c>
      <c r="BJ61" s="180" t="s">
        <v>235</v>
      </c>
      <c r="BK61" s="180" t="s">
        <v>235</v>
      </c>
      <c r="BL61" s="180" t="s">
        <v>235</v>
      </c>
      <c r="BM61" s="180" t="s">
        <v>235</v>
      </c>
      <c r="BN61" s="180" t="s">
        <v>235</v>
      </c>
      <c r="BO61" s="180" t="s">
        <v>235</v>
      </c>
      <c r="BP61" s="202" t="s">
        <v>235</v>
      </c>
      <c r="BQ61" s="180" t="s">
        <v>235</v>
      </c>
      <c r="BR61" s="180" t="s">
        <v>235</v>
      </c>
      <c r="BS61" s="180" t="s">
        <v>235</v>
      </c>
      <c r="BT61" s="180" t="s">
        <v>235</v>
      </c>
      <c r="BU61" s="180" t="s">
        <v>235</v>
      </c>
      <c r="BV61" s="202" t="s">
        <v>235</v>
      </c>
      <c r="BW61" s="279"/>
      <c r="BX61" s="279"/>
      <c r="BY61" s="283"/>
      <c r="BZ61" s="283"/>
      <c r="CA61" s="283"/>
      <c r="CB61" s="283"/>
      <c r="CC61" s="283"/>
      <c r="CD61" s="269"/>
      <c r="CE61" s="269"/>
      <c r="CF61" s="269"/>
      <c r="CG61" s="345"/>
      <c r="CH61" s="292"/>
      <c r="CI61" s="261"/>
      <c r="CJ61" s="261"/>
      <c r="CK61" s="261"/>
      <c r="CL61" s="261"/>
      <c r="CM61" s="261"/>
      <c r="CN61" s="261"/>
      <c r="CO61" s="261"/>
      <c r="CP61" s="261"/>
      <c r="CQ61" s="261"/>
      <c r="CR61" s="261"/>
      <c r="CS61" s="261"/>
      <c r="CT61" s="261"/>
      <c r="CU61" s="261"/>
      <c r="CV61" s="261"/>
      <c r="CW61" s="261"/>
      <c r="CX61" s="261"/>
      <c r="CY61" s="261"/>
      <c r="CZ61" s="274"/>
      <c r="DA61" s="274"/>
      <c r="DB61" s="274"/>
      <c r="DC61" s="274"/>
      <c r="DD61" s="274"/>
      <c r="DE61" s="274"/>
      <c r="DF61" s="274"/>
      <c r="DG61" s="274"/>
      <c r="DH61" s="274"/>
      <c r="DI61" s="274"/>
      <c r="DJ61" s="274"/>
      <c r="DK61" s="286"/>
      <c r="DL61" s="286"/>
      <c r="DM61" s="286"/>
      <c r="DN61" s="286"/>
      <c r="DO61" s="286"/>
      <c r="DP61" s="286"/>
      <c r="DQ61" s="286"/>
      <c r="DR61" s="88" t="s">
        <v>235</v>
      </c>
      <c r="DS61" s="88" t="s">
        <v>235</v>
      </c>
      <c r="DT61" s="88" t="s">
        <v>235</v>
      </c>
      <c r="DU61" s="88" t="s">
        <v>235</v>
      </c>
      <c r="DV61" s="88" t="s">
        <v>235</v>
      </c>
      <c r="DW61" s="286"/>
      <c r="DX61" s="88" t="s">
        <v>235</v>
      </c>
      <c r="DY61" s="286"/>
      <c r="DZ61" s="88" t="s">
        <v>235</v>
      </c>
      <c r="EA61" s="88" t="s">
        <v>235</v>
      </c>
      <c r="EB61" s="88" t="s">
        <v>235</v>
      </c>
      <c r="EC61" s="88" t="s">
        <v>235</v>
      </c>
      <c r="ED61" s="88" t="s">
        <v>235</v>
      </c>
      <c r="EE61" s="88" t="s">
        <v>235</v>
      </c>
      <c r="EF61" s="88" t="s">
        <v>235</v>
      </c>
      <c r="EG61" s="88" t="s">
        <v>235</v>
      </c>
      <c r="EH61" s="88" t="s">
        <v>235</v>
      </c>
      <c r="EI61" s="88" t="s">
        <v>235</v>
      </c>
      <c r="EJ61" s="88" t="s">
        <v>235</v>
      </c>
      <c r="EK61" s="88" t="s">
        <v>235</v>
      </c>
      <c r="EL61" s="88" t="s">
        <v>235</v>
      </c>
      <c r="EM61" s="88" t="s">
        <v>235</v>
      </c>
      <c r="EN61" s="88" t="s">
        <v>235</v>
      </c>
      <c r="EO61" s="88" t="s">
        <v>235</v>
      </c>
      <c r="EP61" s="88" t="s">
        <v>235</v>
      </c>
      <c r="EQ61" s="88" t="s">
        <v>235</v>
      </c>
      <c r="ER61" s="88" t="s">
        <v>235</v>
      </c>
      <c r="ES61" s="88" t="s">
        <v>235</v>
      </c>
      <c r="ET61" s="88" t="s">
        <v>235</v>
      </c>
      <c r="EU61" s="88" t="s">
        <v>235</v>
      </c>
      <c r="EV61" s="88" t="s">
        <v>235</v>
      </c>
      <c r="EW61" s="88" t="s">
        <v>235</v>
      </c>
      <c r="EX61" s="88" t="s">
        <v>235</v>
      </c>
      <c r="EY61" s="88" t="s">
        <v>235</v>
      </c>
      <c r="EZ61" s="88" t="s">
        <v>235</v>
      </c>
      <c r="FA61" s="88" t="s">
        <v>235</v>
      </c>
      <c r="FB61" s="88" t="s">
        <v>235</v>
      </c>
      <c r="FC61" s="88" t="s">
        <v>235</v>
      </c>
      <c r="FD61" s="88" t="s">
        <v>235</v>
      </c>
      <c r="FE61" s="88" t="s">
        <v>235</v>
      </c>
      <c r="FF61" s="88" t="s">
        <v>235</v>
      </c>
      <c r="FG61" s="88" t="s">
        <v>235</v>
      </c>
      <c r="FH61" s="88" t="s">
        <v>235</v>
      </c>
    </row>
    <row r="62" spans="1:164" ht="16.5" customHeight="1" x14ac:dyDescent="0.3">
      <c r="A62" s="290"/>
      <c r="B62" s="290"/>
      <c r="C62" s="275"/>
      <c r="D62" s="265"/>
      <c r="E62" s="267"/>
      <c r="F62" s="346"/>
      <c r="G62" s="273"/>
      <c r="H62" s="298"/>
      <c r="I62" s="301"/>
      <c r="J62" s="284"/>
      <c r="K62" s="346"/>
      <c r="L62" s="284"/>
      <c r="M62" s="284"/>
      <c r="N62" s="284"/>
      <c r="O62" s="306"/>
      <c r="P62" s="298"/>
      <c r="Q62" s="284"/>
      <c r="R62" s="137" t="s">
        <v>235</v>
      </c>
      <c r="S62" s="137" t="s">
        <v>235</v>
      </c>
      <c r="T62" s="137" t="s">
        <v>235</v>
      </c>
      <c r="U62" s="137" t="s">
        <v>235</v>
      </c>
      <c r="V62" s="137" t="s">
        <v>235</v>
      </c>
      <c r="W62" s="284"/>
      <c r="X62" s="137" t="s">
        <v>235</v>
      </c>
      <c r="Y62" s="284"/>
      <c r="Z62" s="137" t="s">
        <v>235</v>
      </c>
      <c r="AA62" s="284"/>
      <c r="AB62" s="137" t="s">
        <v>235</v>
      </c>
      <c r="AC62" s="284"/>
      <c r="AD62" s="140" t="s">
        <v>235</v>
      </c>
      <c r="AE62" s="140" t="s">
        <v>235</v>
      </c>
      <c r="AF62" s="307"/>
      <c r="AG62" s="307"/>
      <c r="AH62" s="307"/>
      <c r="AI62" s="149" t="s">
        <v>235</v>
      </c>
      <c r="AJ62" s="277"/>
      <c r="AK62" s="180" t="s">
        <v>235</v>
      </c>
      <c r="AL62" s="180" t="s">
        <v>235</v>
      </c>
      <c r="AM62" s="180" t="s">
        <v>235</v>
      </c>
      <c r="AN62" s="180" t="s">
        <v>235</v>
      </c>
      <c r="AO62" s="180" t="s">
        <v>235</v>
      </c>
      <c r="AP62" s="180" t="s">
        <v>235</v>
      </c>
      <c r="AQ62" s="180" t="s">
        <v>235</v>
      </c>
      <c r="AR62" s="180" t="s">
        <v>235</v>
      </c>
      <c r="AS62" s="180" t="s">
        <v>235</v>
      </c>
      <c r="AT62" s="277"/>
      <c r="AU62" s="180" t="s">
        <v>235</v>
      </c>
      <c r="AV62" s="277"/>
      <c r="AW62" s="180" t="s">
        <v>235</v>
      </c>
      <c r="AX62" s="180" t="s">
        <v>235</v>
      </c>
      <c r="AY62" s="180" t="s">
        <v>235</v>
      </c>
      <c r="AZ62" s="180" t="s">
        <v>235</v>
      </c>
      <c r="BA62" s="180" t="s">
        <v>235</v>
      </c>
      <c r="BB62" s="180" t="s">
        <v>235</v>
      </c>
      <c r="BC62" s="180" t="s">
        <v>235</v>
      </c>
      <c r="BD62" s="180" t="s">
        <v>235</v>
      </c>
      <c r="BE62" s="202" t="s">
        <v>235</v>
      </c>
      <c r="BF62" s="202" t="s">
        <v>235</v>
      </c>
      <c r="BG62" s="202" t="s">
        <v>235</v>
      </c>
      <c r="BH62" s="180" t="s">
        <v>235</v>
      </c>
      <c r="BI62" s="180" t="s">
        <v>235</v>
      </c>
      <c r="BJ62" s="180" t="s">
        <v>235</v>
      </c>
      <c r="BK62" s="180" t="s">
        <v>235</v>
      </c>
      <c r="BL62" s="180" t="s">
        <v>235</v>
      </c>
      <c r="BM62" s="180" t="s">
        <v>235</v>
      </c>
      <c r="BN62" s="180" t="s">
        <v>235</v>
      </c>
      <c r="BO62" s="180" t="s">
        <v>235</v>
      </c>
      <c r="BP62" s="202" t="s">
        <v>235</v>
      </c>
      <c r="BQ62" s="180" t="s">
        <v>235</v>
      </c>
      <c r="BR62" s="180" t="s">
        <v>235</v>
      </c>
      <c r="BS62" s="180" t="s">
        <v>235</v>
      </c>
      <c r="BT62" s="180" t="s">
        <v>235</v>
      </c>
      <c r="BU62" s="180" t="s">
        <v>235</v>
      </c>
      <c r="BV62" s="202" t="s">
        <v>235</v>
      </c>
      <c r="BW62" s="280"/>
      <c r="BX62" s="280"/>
      <c r="BY62" s="284"/>
      <c r="BZ62" s="284"/>
      <c r="CA62" s="284"/>
      <c r="CB62" s="284"/>
      <c r="CC62" s="284"/>
      <c r="CD62" s="270"/>
      <c r="CE62" s="270"/>
      <c r="CF62" s="270"/>
      <c r="CG62" s="346"/>
      <c r="CH62" s="293"/>
      <c r="CI62" s="262"/>
      <c r="CJ62" s="262"/>
      <c r="CK62" s="262"/>
      <c r="CL62" s="262"/>
      <c r="CM62" s="262"/>
      <c r="CN62" s="262"/>
      <c r="CO62" s="262"/>
      <c r="CP62" s="262"/>
      <c r="CQ62" s="262"/>
      <c r="CR62" s="262"/>
      <c r="CS62" s="262"/>
      <c r="CT62" s="262"/>
      <c r="CU62" s="262"/>
      <c r="CV62" s="262"/>
      <c r="CW62" s="262"/>
      <c r="CX62" s="262"/>
      <c r="CY62" s="262"/>
      <c r="CZ62" s="275"/>
      <c r="DA62" s="275"/>
      <c r="DB62" s="275"/>
      <c r="DC62" s="275"/>
      <c r="DD62" s="275"/>
      <c r="DE62" s="275"/>
      <c r="DF62" s="275"/>
      <c r="DG62" s="275"/>
      <c r="DH62" s="275"/>
      <c r="DI62" s="275"/>
      <c r="DJ62" s="275"/>
      <c r="DK62" s="287"/>
      <c r="DL62" s="287"/>
      <c r="DM62" s="287"/>
      <c r="DN62" s="287"/>
      <c r="DO62" s="287"/>
      <c r="DP62" s="287"/>
      <c r="DQ62" s="287"/>
      <c r="DR62" s="88" t="s">
        <v>235</v>
      </c>
      <c r="DS62" s="88" t="s">
        <v>235</v>
      </c>
      <c r="DT62" s="88" t="s">
        <v>235</v>
      </c>
      <c r="DU62" s="88" t="s">
        <v>235</v>
      </c>
      <c r="DV62" s="88" t="s">
        <v>235</v>
      </c>
      <c r="DW62" s="287"/>
      <c r="DX62" s="88" t="s">
        <v>235</v>
      </c>
      <c r="DY62" s="287"/>
      <c r="DZ62" s="88" t="s">
        <v>235</v>
      </c>
      <c r="EA62" s="88" t="s">
        <v>235</v>
      </c>
      <c r="EB62" s="88" t="s">
        <v>235</v>
      </c>
      <c r="EC62" s="88" t="s">
        <v>235</v>
      </c>
      <c r="ED62" s="88" t="s">
        <v>235</v>
      </c>
      <c r="EE62" s="88" t="s">
        <v>235</v>
      </c>
      <c r="EF62" s="88" t="s">
        <v>235</v>
      </c>
      <c r="EG62" s="88" t="s">
        <v>235</v>
      </c>
      <c r="EH62" s="88" t="s">
        <v>235</v>
      </c>
      <c r="EI62" s="88" t="s">
        <v>235</v>
      </c>
      <c r="EJ62" s="88" t="s">
        <v>235</v>
      </c>
      <c r="EK62" s="88" t="s">
        <v>235</v>
      </c>
      <c r="EL62" s="88" t="s">
        <v>235</v>
      </c>
      <c r="EM62" s="88" t="s">
        <v>235</v>
      </c>
      <c r="EN62" s="88" t="s">
        <v>235</v>
      </c>
      <c r="EO62" s="88" t="s">
        <v>235</v>
      </c>
      <c r="EP62" s="88" t="s">
        <v>235</v>
      </c>
      <c r="EQ62" s="88" t="s">
        <v>235</v>
      </c>
      <c r="ER62" s="88" t="s">
        <v>235</v>
      </c>
      <c r="ES62" s="88" t="s">
        <v>235</v>
      </c>
      <c r="ET62" s="88" t="s">
        <v>235</v>
      </c>
      <c r="EU62" s="88" t="s">
        <v>235</v>
      </c>
      <c r="EV62" s="88" t="s">
        <v>235</v>
      </c>
      <c r="EW62" s="88" t="s">
        <v>235</v>
      </c>
      <c r="EX62" s="88" t="s">
        <v>235</v>
      </c>
      <c r="EY62" s="88" t="s">
        <v>235</v>
      </c>
      <c r="EZ62" s="88" t="s">
        <v>235</v>
      </c>
      <c r="FA62" s="88" t="s">
        <v>235</v>
      </c>
      <c r="FB62" s="88" t="s">
        <v>235</v>
      </c>
      <c r="FC62" s="88" t="s">
        <v>235</v>
      </c>
      <c r="FD62" s="88" t="s">
        <v>235</v>
      </c>
      <c r="FE62" s="88" t="s">
        <v>235</v>
      </c>
      <c r="FF62" s="88" t="s">
        <v>235</v>
      </c>
      <c r="FG62" s="88" t="s">
        <v>235</v>
      </c>
      <c r="FH62" s="88" t="s">
        <v>235</v>
      </c>
    </row>
    <row r="63" spans="1:164" ht="16.5" customHeight="1" x14ac:dyDescent="0.3">
      <c r="A63" s="288">
        <v>1</v>
      </c>
      <c r="B63" s="288" t="s">
        <v>216</v>
      </c>
      <c r="C63" s="260" t="s">
        <v>238</v>
      </c>
      <c r="D63" s="266" t="s">
        <v>376</v>
      </c>
      <c r="E63" s="263" t="s">
        <v>377</v>
      </c>
      <c r="F63" s="300" t="s">
        <v>378</v>
      </c>
      <c r="G63" s="300" t="s">
        <v>379</v>
      </c>
      <c r="H63" s="266" t="s">
        <v>380</v>
      </c>
      <c r="I63" s="300" t="s">
        <v>381</v>
      </c>
      <c r="J63" s="378" t="s">
        <v>367</v>
      </c>
      <c r="K63" s="379" t="s">
        <v>382</v>
      </c>
      <c r="L63" s="305" t="s">
        <v>225</v>
      </c>
      <c r="M63" s="305" t="s">
        <v>368</v>
      </c>
      <c r="N63" s="266" t="s">
        <v>331</v>
      </c>
      <c r="O63" s="305" t="s">
        <v>369</v>
      </c>
      <c r="P63" s="266" t="s">
        <v>229</v>
      </c>
      <c r="Q63" s="305">
        <v>1</v>
      </c>
      <c r="R63" s="136" t="s">
        <v>366</v>
      </c>
      <c r="S63" s="136" t="s">
        <v>231</v>
      </c>
      <c r="T63" s="136" t="s">
        <v>231</v>
      </c>
      <c r="U63" s="136" t="s">
        <v>231</v>
      </c>
      <c r="V63" s="213">
        <v>128</v>
      </c>
      <c r="W63" s="305">
        <f>V63</f>
        <v>128</v>
      </c>
      <c r="X63" s="213">
        <v>61</v>
      </c>
      <c r="Y63" s="305">
        <f>X63</f>
        <v>61</v>
      </c>
      <c r="Z63" s="138">
        <v>76</v>
      </c>
      <c r="AA63" s="305">
        <f>Z63</f>
        <v>76</v>
      </c>
      <c r="AB63" s="139">
        <f>(45%*V63)+(53%*V63)</f>
        <v>125.44</v>
      </c>
      <c r="AC63" s="389">
        <f>AB63</f>
        <v>125.44</v>
      </c>
      <c r="AD63" s="99" t="str">
        <f>"ECOG PS:
2: "&amp;TEXT(3/V63,"0%")&amp;"
ISS Stage:
1: "&amp;TEXT(14/125,"0.0%")&amp;"
2: "&amp;TEXT(90/125,"0.0%")&amp;"
3: "&amp;TEXT(20/125,"0.0%")&amp;"
High Cytogenetic Risk: "&amp;TEXT(45/111,"0.0%")&amp;"
Refractory disease: "&amp;TEXT(128/V63,"0.0%")&amp;"
Median prior LOT: 6"</f>
        <v>ECOG PS:
2: 2%
ISS Stage:
1: 11.2%
2: 72.0%
3: 16.0%
High Cytogenetic Risk: 40.5%
Refractory disease: 100.0%
Median prior LOT: 6</v>
      </c>
      <c r="AE63" s="99" t="str">
        <f>"ECOG PS:
2: "&amp;TEXT(3/W63,"0%")&amp;"
ISS Stage:
1: "&amp;TEXT(14/125,"0.0%")&amp;"
2: "&amp;TEXT(90/125,"0.0%")&amp;"
3: "&amp;TEXT(20/125,"0.0%")&amp;"
High Cytogenetic Risk: "&amp;TEXT(45/111,"0.0%")&amp;"
Refractory disease: "&amp;TEXT(128/W63,"0.0%")&amp;"
Median prior LOT: 6"</f>
        <v>ECOG PS:
2: 2%
ISS Stage:
1: 11.2%
2: 72.0%
3: 16.0%
High Cytogenetic Risk: 40.5%
Refractory disease: 100.0%
Median prior LOT: 6</v>
      </c>
      <c r="AF63" s="307" t="s">
        <v>235</v>
      </c>
      <c r="AG63" s="307" t="s">
        <v>235</v>
      </c>
      <c r="AH63" s="307" t="s">
        <v>235</v>
      </c>
      <c r="AI63" s="149" t="s">
        <v>235</v>
      </c>
      <c r="AJ63" s="276" t="s">
        <v>235</v>
      </c>
      <c r="AK63" s="202" t="s">
        <v>235</v>
      </c>
      <c r="AL63" s="202" t="s">
        <v>235</v>
      </c>
      <c r="AM63" s="202" t="s">
        <v>235</v>
      </c>
      <c r="AN63" s="202" t="s">
        <v>235</v>
      </c>
      <c r="AO63" s="202" t="s">
        <v>235</v>
      </c>
      <c r="AP63" s="202" t="s">
        <v>235</v>
      </c>
      <c r="AQ63" s="202" t="s">
        <v>235</v>
      </c>
      <c r="AR63" s="202" t="s">
        <v>235</v>
      </c>
      <c r="AS63" s="202" t="s">
        <v>235</v>
      </c>
      <c r="AT63" s="276" t="s">
        <v>235</v>
      </c>
      <c r="AU63" s="202" t="s">
        <v>235</v>
      </c>
      <c r="AV63" s="276" t="s">
        <v>235</v>
      </c>
      <c r="AW63" s="202" t="s">
        <v>235</v>
      </c>
      <c r="AX63" s="202" t="s">
        <v>235</v>
      </c>
      <c r="AY63" s="202" t="s">
        <v>235</v>
      </c>
      <c r="AZ63" s="202" t="s">
        <v>235</v>
      </c>
      <c r="BA63" s="202" t="s">
        <v>235</v>
      </c>
      <c r="BB63" s="202" t="s">
        <v>235</v>
      </c>
      <c r="BC63" s="202" t="s">
        <v>235</v>
      </c>
      <c r="BD63" s="202" t="s">
        <v>235</v>
      </c>
      <c r="BE63" s="202" t="s">
        <v>235</v>
      </c>
      <c r="BF63" s="202" t="s">
        <v>235</v>
      </c>
      <c r="BG63" s="202" t="s">
        <v>235</v>
      </c>
      <c r="BH63" s="202" t="s">
        <v>235</v>
      </c>
      <c r="BI63" s="202" t="s">
        <v>235</v>
      </c>
      <c r="BJ63" s="202" t="s">
        <v>235</v>
      </c>
      <c r="BK63" s="202" t="s">
        <v>235</v>
      </c>
      <c r="BL63" s="202" t="s">
        <v>235</v>
      </c>
      <c r="BM63" s="202" t="s">
        <v>235</v>
      </c>
      <c r="BN63" s="202" t="s">
        <v>235</v>
      </c>
      <c r="BO63" s="202" t="s">
        <v>235</v>
      </c>
      <c r="BP63" s="202" t="s">
        <v>235</v>
      </c>
      <c r="BQ63" s="202" t="s">
        <v>235</v>
      </c>
      <c r="BR63" s="202" t="s">
        <v>235</v>
      </c>
      <c r="BS63" s="202" t="s">
        <v>235</v>
      </c>
      <c r="BT63" s="202" t="s">
        <v>235</v>
      </c>
      <c r="BU63" s="202" t="s">
        <v>235</v>
      </c>
      <c r="BV63" s="202" t="s">
        <v>235</v>
      </c>
      <c r="BW63" s="279" t="s">
        <v>383</v>
      </c>
      <c r="BX63" s="388" t="s">
        <v>384</v>
      </c>
      <c r="BY63" s="305" t="s">
        <v>385</v>
      </c>
      <c r="BZ63" s="305" t="s">
        <v>385</v>
      </c>
      <c r="CA63" s="305" t="s">
        <v>385</v>
      </c>
      <c r="CB63" s="305" t="s">
        <v>385</v>
      </c>
      <c r="CC63" s="305" t="s">
        <v>386</v>
      </c>
      <c r="CD63" s="352" t="s">
        <v>387</v>
      </c>
      <c r="CE63" s="352" t="s">
        <v>387</v>
      </c>
      <c r="CF63" s="352" t="s">
        <v>387</v>
      </c>
      <c r="CG63" s="353" t="s">
        <v>388</v>
      </c>
      <c r="CH63" s="291" t="s">
        <v>600</v>
      </c>
      <c r="CI63" s="260" t="s">
        <v>231</v>
      </c>
      <c r="CJ63" s="260" t="s">
        <v>601</v>
      </c>
      <c r="CK63" s="260" t="s">
        <v>601</v>
      </c>
      <c r="CL63" s="260" t="s">
        <v>601</v>
      </c>
      <c r="CM63" s="260" t="s">
        <v>235</v>
      </c>
      <c r="CN63" s="260" t="s">
        <v>235</v>
      </c>
      <c r="CO63" s="260" t="s">
        <v>235</v>
      </c>
      <c r="CP63" s="260" t="s">
        <v>235</v>
      </c>
      <c r="CQ63" s="260" t="s">
        <v>235</v>
      </c>
      <c r="CR63" s="260" t="s">
        <v>235</v>
      </c>
      <c r="CS63" s="260" t="s">
        <v>235</v>
      </c>
      <c r="CT63" s="260" t="s">
        <v>235</v>
      </c>
      <c r="CU63" s="260" t="s">
        <v>235</v>
      </c>
      <c r="CV63" s="260" t="s">
        <v>235</v>
      </c>
      <c r="CW63" s="260" t="s">
        <v>235</v>
      </c>
      <c r="CX63" s="260" t="s">
        <v>235</v>
      </c>
      <c r="CY63" s="260" t="s">
        <v>235</v>
      </c>
      <c r="CZ63" s="260" t="s">
        <v>235</v>
      </c>
      <c r="DA63" s="260" t="s">
        <v>235</v>
      </c>
      <c r="DB63" s="260" t="s">
        <v>235</v>
      </c>
      <c r="DC63" s="260" t="s">
        <v>235</v>
      </c>
      <c r="DD63" s="260" t="s">
        <v>235</v>
      </c>
      <c r="DE63" s="260" t="s">
        <v>235</v>
      </c>
      <c r="DF63" s="260" t="s">
        <v>235</v>
      </c>
      <c r="DG63" s="260" t="s">
        <v>235</v>
      </c>
      <c r="DH63" s="260" t="s">
        <v>235</v>
      </c>
      <c r="DI63" s="260" t="s">
        <v>235</v>
      </c>
      <c r="DJ63" s="260" t="s">
        <v>235</v>
      </c>
      <c r="DK63" s="285" t="s">
        <v>235</v>
      </c>
      <c r="DL63" s="285" t="s">
        <v>235</v>
      </c>
      <c r="DM63" s="285" t="s">
        <v>235</v>
      </c>
      <c r="DN63" s="285" t="s">
        <v>235</v>
      </c>
      <c r="DO63" s="285" t="s">
        <v>235</v>
      </c>
      <c r="DP63" s="285" t="s">
        <v>235</v>
      </c>
      <c r="DQ63" s="285" t="s">
        <v>235</v>
      </c>
      <c r="DR63" s="88" t="s">
        <v>235</v>
      </c>
      <c r="DS63" s="88" t="s">
        <v>235</v>
      </c>
      <c r="DT63" s="88" t="s">
        <v>235</v>
      </c>
      <c r="DU63" s="88" t="s">
        <v>235</v>
      </c>
      <c r="DV63" s="88" t="s">
        <v>235</v>
      </c>
      <c r="DW63" s="285" t="s">
        <v>235</v>
      </c>
      <c r="DX63" s="88" t="s">
        <v>235</v>
      </c>
      <c r="DY63" s="285" t="s">
        <v>235</v>
      </c>
      <c r="DZ63" s="88" t="s">
        <v>235</v>
      </c>
      <c r="EA63" s="88" t="s">
        <v>235</v>
      </c>
      <c r="EB63" s="88" t="s">
        <v>235</v>
      </c>
      <c r="EC63" s="88" t="s">
        <v>235</v>
      </c>
      <c r="ED63" s="88" t="s">
        <v>235</v>
      </c>
      <c r="EE63" s="88" t="s">
        <v>235</v>
      </c>
      <c r="EF63" s="88" t="s">
        <v>235</v>
      </c>
      <c r="EG63" s="88" t="s">
        <v>235</v>
      </c>
      <c r="EH63" s="88" t="s">
        <v>235</v>
      </c>
      <c r="EI63" s="88" t="s">
        <v>235</v>
      </c>
      <c r="EJ63" s="88" t="s">
        <v>235</v>
      </c>
      <c r="EK63" s="88" t="s">
        <v>235</v>
      </c>
      <c r="EL63" s="88" t="s">
        <v>235</v>
      </c>
      <c r="EM63" s="88" t="s">
        <v>235</v>
      </c>
      <c r="EN63" s="88" t="s">
        <v>235</v>
      </c>
      <c r="EO63" s="88" t="s">
        <v>235</v>
      </c>
      <c r="EP63" s="88" t="s">
        <v>235</v>
      </c>
      <c r="EQ63" s="88" t="s">
        <v>235</v>
      </c>
      <c r="ER63" s="88" t="s">
        <v>235</v>
      </c>
      <c r="ES63" s="88" t="s">
        <v>235</v>
      </c>
      <c r="ET63" s="88" t="s">
        <v>235</v>
      </c>
      <c r="EU63" s="88" t="s">
        <v>235</v>
      </c>
      <c r="EV63" s="88" t="s">
        <v>235</v>
      </c>
      <c r="EW63" s="88" t="s">
        <v>235</v>
      </c>
      <c r="EX63" s="88" t="s">
        <v>235</v>
      </c>
      <c r="EY63" s="88" t="s">
        <v>235</v>
      </c>
      <c r="EZ63" s="88" t="s">
        <v>235</v>
      </c>
      <c r="FA63" s="88" t="s">
        <v>235</v>
      </c>
      <c r="FB63" s="88" t="s">
        <v>235</v>
      </c>
      <c r="FC63" s="88" t="s">
        <v>235</v>
      </c>
      <c r="FD63" s="88" t="s">
        <v>235</v>
      </c>
      <c r="FE63" s="88" t="s">
        <v>235</v>
      </c>
      <c r="FF63" s="88" t="s">
        <v>235</v>
      </c>
      <c r="FG63" s="88" t="s">
        <v>235</v>
      </c>
      <c r="FH63" s="88" t="s">
        <v>235</v>
      </c>
    </row>
    <row r="64" spans="1:164" ht="16.5" customHeight="1" x14ac:dyDescent="0.3">
      <c r="A64" s="289"/>
      <c r="B64" s="289"/>
      <c r="C64" s="274"/>
      <c r="D64" s="264"/>
      <c r="E64" s="266"/>
      <c r="F64" s="345"/>
      <c r="G64" s="272"/>
      <c r="H64" s="297"/>
      <c r="I64" s="300"/>
      <c r="J64" s="283"/>
      <c r="K64" s="345"/>
      <c r="L64" s="283"/>
      <c r="M64" s="283"/>
      <c r="N64" s="283"/>
      <c r="O64" s="305"/>
      <c r="P64" s="297"/>
      <c r="Q64" s="283"/>
      <c r="R64" s="137" t="s">
        <v>235</v>
      </c>
      <c r="S64" s="137" t="s">
        <v>235</v>
      </c>
      <c r="T64" s="137" t="s">
        <v>235</v>
      </c>
      <c r="U64" s="137" t="s">
        <v>235</v>
      </c>
      <c r="V64" s="137" t="s">
        <v>235</v>
      </c>
      <c r="W64" s="283"/>
      <c r="X64" s="137" t="s">
        <v>235</v>
      </c>
      <c r="Y64" s="283"/>
      <c r="Z64" s="137" t="s">
        <v>235</v>
      </c>
      <c r="AA64" s="283"/>
      <c r="AB64" s="137" t="s">
        <v>235</v>
      </c>
      <c r="AC64" s="283"/>
      <c r="AD64" s="140" t="s">
        <v>235</v>
      </c>
      <c r="AE64" s="140" t="s">
        <v>235</v>
      </c>
      <c r="AF64" s="307"/>
      <c r="AG64" s="307"/>
      <c r="AH64" s="307"/>
      <c r="AI64" s="149" t="s">
        <v>235</v>
      </c>
      <c r="AJ64" s="277"/>
      <c r="AK64" s="202" t="s">
        <v>235</v>
      </c>
      <c r="AL64" s="202" t="s">
        <v>235</v>
      </c>
      <c r="AM64" s="202" t="s">
        <v>235</v>
      </c>
      <c r="AN64" s="202" t="s">
        <v>235</v>
      </c>
      <c r="AO64" s="202" t="s">
        <v>235</v>
      </c>
      <c r="AP64" s="202" t="s">
        <v>235</v>
      </c>
      <c r="AQ64" s="202" t="s">
        <v>235</v>
      </c>
      <c r="AR64" s="202" t="s">
        <v>235</v>
      </c>
      <c r="AS64" s="202" t="s">
        <v>235</v>
      </c>
      <c r="AT64" s="277"/>
      <c r="AU64" s="202" t="s">
        <v>235</v>
      </c>
      <c r="AV64" s="277"/>
      <c r="AW64" s="202" t="s">
        <v>235</v>
      </c>
      <c r="AX64" s="202" t="s">
        <v>235</v>
      </c>
      <c r="AY64" s="202" t="s">
        <v>235</v>
      </c>
      <c r="AZ64" s="202" t="s">
        <v>235</v>
      </c>
      <c r="BA64" s="202" t="s">
        <v>235</v>
      </c>
      <c r="BB64" s="202" t="s">
        <v>235</v>
      </c>
      <c r="BC64" s="202" t="s">
        <v>235</v>
      </c>
      <c r="BD64" s="202" t="s">
        <v>235</v>
      </c>
      <c r="BE64" s="202" t="s">
        <v>235</v>
      </c>
      <c r="BF64" s="202" t="s">
        <v>235</v>
      </c>
      <c r="BG64" s="202" t="s">
        <v>235</v>
      </c>
      <c r="BH64" s="202" t="s">
        <v>235</v>
      </c>
      <c r="BI64" s="202" t="s">
        <v>235</v>
      </c>
      <c r="BJ64" s="202" t="s">
        <v>235</v>
      </c>
      <c r="BK64" s="202" t="s">
        <v>235</v>
      </c>
      <c r="BL64" s="202" t="s">
        <v>235</v>
      </c>
      <c r="BM64" s="202" t="s">
        <v>235</v>
      </c>
      <c r="BN64" s="202" t="s">
        <v>235</v>
      </c>
      <c r="BO64" s="202" t="s">
        <v>235</v>
      </c>
      <c r="BP64" s="202" t="s">
        <v>235</v>
      </c>
      <c r="BQ64" s="202" t="s">
        <v>235</v>
      </c>
      <c r="BR64" s="202" t="s">
        <v>235</v>
      </c>
      <c r="BS64" s="202" t="s">
        <v>235</v>
      </c>
      <c r="BT64" s="202" t="s">
        <v>235</v>
      </c>
      <c r="BU64" s="202" t="s">
        <v>235</v>
      </c>
      <c r="BV64" s="202" t="s">
        <v>235</v>
      </c>
      <c r="BW64" s="279"/>
      <c r="BX64" s="279"/>
      <c r="BY64" s="283"/>
      <c r="BZ64" s="283"/>
      <c r="CA64" s="283"/>
      <c r="CB64" s="283"/>
      <c r="CC64" s="283"/>
      <c r="CD64" s="269"/>
      <c r="CE64" s="269"/>
      <c r="CF64" s="269"/>
      <c r="CG64" s="345"/>
      <c r="CH64" s="292"/>
      <c r="CI64" s="261"/>
      <c r="CJ64" s="261"/>
      <c r="CK64" s="261"/>
      <c r="CL64" s="261"/>
      <c r="CM64" s="261"/>
      <c r="CN64" s="261"/>
      <c r="CO64" s="261"/>
      <c r="CP64" s="261"/>
      <c r="CQ64" s="261"/>
      <c r="CR64" s="261"/>
      <c r="CS64" s="261"/>
      <c r="CT64" s="261"/>
      <c r="CU64" s="261"/>
      <c r="CV64" s="261"/>
      <c r="CW64" s="261"/>
      <c r="CX64" s="261"/>
      <c r="CY64" s="261"/>
      <c r="CZ64" s="274"/>
      <c r="DA64" s="274"/>
      <c r="DB64" s="274"/>
      <c r="DC64" s="274"/>
      <c r="DD64" s="274"/>
      <c r="DE64" s="274"/>
      <c r="DF64" s="274"/>
      <c r="DG64" s="274"/>
      <c r="DH64" s="274"/>
      <c r="DI64" s="274"/>
      <c r="DJ64" s="274"/>
      <c r="DK64" s="286"/>
      <c r="DL64" s="286"/>
      <c r="DM64" s="286"/>
      <c r="DN64" s="286"/>
      <c r="DO64" s="286"/>
      <c r="DP64" s="286"/>
      <c r="DQ64" s="286"/>
      <c r="DR64" s="88" t="s">
        <v>235</v>
      </c>
      <c r="DS64" s="88" t="s">
        <v>235</v>
      </c>
      <c r="DT64" s="88" t="s">
        <v>235</v>
      </c>
      <c r="DU64" s="88" t="s">
        <v>235</v>
      </c>
      <c r="DV64" s="88" t="s">
        <v>235</v>
      </c>
      <c r="DW64" s="286"/>
      <c r="DX64" s="88" t="s">
        <v>235</v>
      </c>
      <c r="DY64" s="286"/>
      <c r="DZ64" s="88" t="s">
        <v>235</v>
      </c>
      <c r="EA64" s="88" t="s">
        <v>235</v>
      </c>
      <c r="EB64" s="88" t="s">
        <v>235</v>
      </c>
      <c r="EC64" s="88" t="s">
        <v>235</v>
      </c>
      <c r="ED64" s="88" t="s">
        <v>235</v>
      </c>
      <c r="EE64" s="88" t="s">
        <v>235</v>
      </c>
      <c r="EF64" s="88" t="s">
        <v>235</v>
      </c>
      <c r="EG64" s="88" t="s">
        <v>235</v>
      </c>
      <c r="EH64" s="88" t="s">
        <v>235</v>
      </c>
      <c r="EI64" s="88" t="s">
        <v>235</v>
      </c>
      <c r="EJ64" s="88" t="s">
        <v>235</v>
      </c>
      <c r="EK64" s="88" t="s">
        <v>235</v>
      </c>
      <c r="EL64" s="88" t="s">
        <v>235</v>
      </c>
      <c r="EM64" s="88" t="s">
        <v>235</v>
      </c>
      <c r="EN64" s="88" t="s">
        <v>235</v>
      </c>
      <c r="EO64" s="88" t="s">
        <v>235</v>
      </c>
      <c r="EP64" s="88" t="s">
        <v>235</v>
      </c>
      <c r="EQ64" s="88" t="s">
        <v>235</v>
      </c>
      <c r="ER64" s="88" t="s">
        <v>235</v>
      </c>
      <c r="ES64" s="88" t="s">
        <v>235</v>
      </c>
      <c r="ET64" s="88" t="s">
        <v>235</v>
      </c>
      <c r="EU64" s="88" t="s">
        <v>235</v>
      </c>
      <c r="EV64" s="88" t="s">
        <v>235</v>
      </c>
      <c r="EW64" s="88" t="s">
        <v>235</v>
      </c>
      <c r="EX64" s="88" t="s">
        <v>235</v>
      </c>
      <c r="EY64" s="88" t="s">
        <v>235</v>
      </c>
      <c r="EZ64" s="88" t="s">
        <v>235</v>
      </c>
      <c r="FA64" s="88" t="s">
        <v>235</v>
      </c>
      <c r="FB64" s="88" t="s">
        <v>235</v>
      </c>
      <c r="FC64" s="88" t="s">
        <v>235</v>
      </c>
      <c r="FD64" s="88" t="s">
        <v>235</v>
      </c>
      <c r="FE64" s="88" t="s">
        <v>235</v>
      </c>
      <c r="FF64" s="88" t="s">
        <v>235</v>
      </c>
      <c r="FG64" s="88" t="s">
        <v>235</v>
      </c>
      <c r="FH64" s="88" t="s">
        <v>235</v>
      </c>
    </row>
    <row r="65" spans="1:164" ht="16.5" customHeight="1" x14ac:dyDescent="0.3">
      <c r="A65" s="289"/>
      <c r="B65" s="289"/>
      <c r="C65" s="274"/>
      <c r="D65" s="264"/>
      <c r="E65" s="266"/>
      <c r="F65" s="345"/>
      <c r="G65" s="272"/>
      <c r="H65" s="297"/>
      <c r="I65" s="300"/>
      <c r="J65" s="283"/>
      <c r="K65" s="345"/>
      <c r="L65" s="283"/>
      <c r="M65" s="283"/>
      <c r="N65" s="283"/>
      <c r="O65" s="305"/>
      <c r="P65" s="297"/>
      <c r="Q65" s="283"/>
      <c r="R65" s="137" t="s">
        <v>235</v>
      </c>
      <c r="S65" s="137" t="s">
        <v>235</v>
      </c>
      <c r="T65" s="137" t="s">
        <v>235</v>
      </c>
      <c r="U65" s="137" t="s">
        <v>235</v>
      </c>
      <c r="V65" s="137" t="s">
        <v>235</v>
      </c>
      <c r="W65" s="283"/>
      <c r="X65" s="137" t="s">
        <v>235</v>
      </c>
      <c r="Y65" s="283"/>
      <c r="Z65" s="137" t="s">
        <v>235</v>
      </c>
      <c r="AA65" s="283"/>
      <c r="AB65" s="137" t="s">
        <v>235</v>
      </c>
      <c r="AC65" s="283"/>
      <c r="AD65" s="140" t="s">
        <v>235</v>
      </c>
      <c r="AE65" s="140" t="s">
        <v>235</v>
      </c>
      <c r="AF65" s="307"/>
      <c r="AG65" s="307"/>
      <c r="AH65" s="307"/>
      <c r="AI65" s="149" t="s">
        <v>235</v>
      </c>
      <c r="AJ65" s="277"/>
      <c r="AK65" s="202" t="s">
        <v>235</v>
      </c>
      <c r="AL65" s="202" t="s">
        <v>235</v>
      </c>
      <c r="AM65" s="202" t="s">
        <v>235</v>
      </c>
      <c r="AN65" s="202" t="s">
        <v>235</v>
      </c>
      <c r="AO65" s="202" t="s">
        <v>235</v>
      </c>
      <c r="AP65" s="202" t="s">
        <v>235</v>
      </c>
      <c r="AQ65" s="202" t="s">
        <v>235</v>
      </c>
      <c r="AR65" s="202" t="s">
        <v>235</v>
      </c>
      <c r="AS65" s="202" t="s">
        <v>235</v>
      </c>
      <c r="AT65" s="277"/>
      <c r="AU65" s="202" t="s">
        <v>235</v>
      </c>
      <c r="AV65" s="277"/>
      <c r="AW65" s="202" t="s">
        <v>235</v>
      </c>
      <c r="AX65" s="202" t="s">
        <v>235</v>
      </c>
      <c r="AY65" s="202" t="s">
        <v>235</v>
      </c>
      <c r="AZ65" s="202" t="s">
        <v>235</v>
      </c>
      <c r="BA65" s="202" t="s">
        <v>235</v>
      </c>
      <c r="BB65" s="202" t="s">
        <v>235</v>
      </c>
      <c r="BC65" s="202" t="s">
        <v>235</v>
      </c>
      <c r="BD65" s="202" t="s">
        <v>235</v>
      </c>
      <c r="BE65" s="202" t="s">
        <v>235</v>
      </c>
      <c r="BF65" s="202" t="s">
        <v>235</v>
      </c>
      <c r="BG65" s="202" t="s">
        <v>235</v>
      </c>
      <c r="BH65" s="202" t="s">
        <v>235</v>
      </c>
      <c r="BI65" s="202" t="s">
        <v>235</v>
      </c>
      <c r="BJ65" s="202" t="s">
        <v>235</v>
      </c>
      <c r="BK65" s="202" t="s">
        <v>235</v>
      </c>
      <c r="BL65" s="202" t="s">
        <v>235</v>
      </c>
      <c r="BM65" s="202" t="s">
        <v>235</v>
      </c>
      <c r="BN65" s="202" t="s">
        <v>235</v>
      </c>
      <c r="BO65" s="202" t="s">
        <v>235</v>
      </c>
      <c r="BP65" s="202" t="s">
        <v>235</v>
      </c>
      <c r="BQ65" s="202" t="s">
        <v>235</v>
      </c>
      <c r="BR65" s="202" t="s">
        <v>235</v>
      </c>
      <c r="BS65" s="202" t="s">
        <v>235</v>
      </c>
      <c r="BT65" s="202" t="s">
        <v>235</v>
      </c>
      <c r="BU65" s="202" t="s">
        <v>235</v>
      </c>
      <c r="BV65" s="202" t="s">
        <v>235</v>
      </c>
      <c r="BW65" s="279"/>
      <c r="BX65" s="279"/>
      <c r="BY65" s="283"/>
      <c r="BZ65" s="283"/>
      <c r="CA65" s="283"/>
      <c r="CB65" s="283"/>
      <c r="CC65" s="283"/>
      <c r="CD65" s="269"/>
      <c r="CE65" s="269"/>
      <c r="CF65" s="269"/>
      <c r="CG65" s="345"/>
      <c r="CH65" s="292"/>
      <c r="CI65" s="261"/>
      <c r="CJ65" s="261"/>
      <c r="CK65" s="261"/>
      <c r="CL65" s="261"/>
      <c r="CM65" s="261"/>
      <c r="CN65" s="261"/>
      <c r="CO65" s="261"/>
      <c r="CP65" s="261"/>
      <c r="CQ65" s="261"/>
      <c r="CR65" s="261"/>
      <c r="CS65" s="261"/>
      <c r="CT65" s="261"/>
      <c r="CU65" s="261"/>
      <c r="CV65" s="261"/>
      <c r="CW65" s="261"/>
      <c r="CX65" s="261"/>
      <c r="CY65" s="261"/>
      <c r="CZ65" s="274"/>
      <c r="DA65" s="274"/>
      <c r="DB65" s="274"/>
      <c r="DC65" s="274"/>
      <c r="DD65" s="274"/>
      <c r="DE65" s="274"/>
      <c r="DF65" s="274"/>
      <c r="DG65" s="274"/>
      <c r="DH65" s="274"/>
      <c r="DI65" s="274"/>
      <c r="DJ65" s="274"/>
      <c r="DK65" s="286"/>
      <c r="DL65" s="286"/>
      <c r="DM65" s="286"/>
      <c r="DN65" s="286"/>
      <c r="DO65" s="286"/>
      <c r="DP65" s="286"/>
      <c r="DQ65" s="286"/>
      <c r="DR65" s="88" t="s">
        <v>235</v>
      </c>
      <c r="DS65" s="88" t="s">
        <v>235</v>
      </c>
      <c r="DT65" s="88" t="s">
        <v>235</v>
      </c>
      <c r="DU65" s="88" t="s">
        <v>235</v>
      </c>
      <c r="DV65" s="88" t="s">
        <v>235</v>
      </c>
      <c r="DW65" s="286"/>
      <c r="DX65" s="88" t="s">
        <v>235</v>
      </c>
      <c r="DY65" s="286"/>
      <c r="DZ65" s="88" t="s">
        <v>235</v>
      </c>
      <c r="EA65" s="88" t="s">
        <v>235</v>
      </c>
      <c r="EB65" s="88" t="s">
        <v>235</v>
      </c>
      <c r="EC65" s="88" t="s">
        <v>235</v>
      </c>
      <c r="ED65" s="88" t="s">
        <v>235</v>
      </c>
      <c r="EE65" s="88" t="s">
        <v>235</v>
      </c>
      <c r="EF65" s="88" t="s">
        <v>235</v>
      </c>
      <c r="EG65" s="88" t="s">
        <v>235</v>
      </c>
      <c r="EH65" s="88" t="s">
        <v>235</v>
      </c>
      <c r="EI65" s="88" t="s">
        <v>235</v>
      </c>
      <c r="EJ65" s="88" t="s">
        <v>235</v>
      </c>
      <c r="EK65" s="88" t="s">
        <v>235</v>
      </c>
      <c r="EL65" s="88" t="s">
        <v>235</v>
      </c>
      <c r="EM65" s="88" t="s">
        <v>235</v>
      </c>
      <c r="EN65" s="88" t="s">
        <v>235</v>
      </c>
      <c r="EO65" s="88" t="s">
        <v>235</v>
      </c>
      <c r="EP65" s="88" t="s">
        <v>235</v>
      </c>
      <c r="EQ65" s="88" t="s">
        <v>235</v>
      </c>
      <c r="ER65" s="88" t="s">
        <v>235</v>
      </c>
      <c r="ES65" s="88" t="s">
        <v>235</v>
      </c>
      <c r="ET65" s="88" t="s">
        <v>235</v>
      </c>
      <c r="EU65" s="88" t="s">
        <v>235</v>
      </c>
      <c r="EV65" s="88" t="s">
        <v>235</v>
      </c>
      <c r="EW65" s="88" t="s">
        <v>235</v>
      </c>
      <c r="EX65" s="88" t="s">
        <v>235</v>
      </c>
      <c r="EY65" s="88" t="s">
        <v>235</v>
      </c>
      <c r="EZ65" s="88" t="s">
        <v>235</v>
      </c>
      <c r="FA65" s="88" t="s">
        <v>235</v>
      </c>
      <c r="FB65" s="88" t="s">
        <v>235</v>
      </c>
      <c r="FC65" s="88" t="s">
        <v>235</v>
      </c>
      <c r="FD65" s="88" t="s">
        <v>235</v>
      </c>
      <c r="FE65" s="88" t="s">
        <v>235</v>
      </c>
      <c r="FF65" s="88" t="s">
        <v>235</v>
      </c>
      <c r="FG65" s="88" t="s">
        <v>235</v>
      </c>
      <c r="FH65" s="88" t="s">
        <v>235</v>
      </c>
    </row>
    <row r="66" spans="1:164" ht="16.5" customHeight="1" x14ac:dyDescent="0.3">
      <c r="A66" s="290"/>
      <c r="B66" s="290"/>
      <c r="C66" s="275"/>
      <c r="D66" s="265"/>
      <c r="E66" s="267"/>
      <c r="F66" s="346"/>
      <c r="G66" s="273"/>
      <c r="H66" s="298"/>
      <c r="I66" s="301"/>
      <c r="J66" s="284"/>
      <c r="K66" s="346"/>
      <c r="L66" s="284"/>
      <c r="M66" s="284"/>
      <c r="N66" s="284"/>
      <c r="O66" s="306"/>
      <c r="P66" s="298"/>
      <c r="Q66" s="284"/>
      <c r="R66" s="137" t="s">
        <v>235</v>
      </c>
      <c r="S66" s="137" t="s">
        <v>235</v>
      </c>
      <c r="T66" s="137" t="s">
        <v>235</v>
      </c>
      <c r="U66" s="137" t="s">
        <v>235</v>
      </c>
      <c r="V66" s="137" t="s">
        <v>235</v>
      </c>
      <c r="W66" s="284"/>
      <c r="X66" s="137" t="s">
        <v>235</v>
      </c>
      <c r="Y66" s="284"/>
      <c r="Z66" s="137" t="s">
        <v>235</v>
      </c>
      <c r="AA66" s="284"/>
      <c r="AB66" s="137" t="s">
        <v>235</v>
      </c>
      <c r="AC66" s="284"/>
      <c r="AD66" s="140" t="s">
        <v>235</v>
      </c>
      <c r="AE66" s="140" t="s">
        <v>235</v>
      </c>
      <c r="AF66" s="307"/>
      <c r="AG66" s="307"/>
      <c r="AH66" s="307"/>
      <c r="AI66" s="149" t="s">
        <v>235</v>
      </c>
      <c r="AJ66" s="277"/>
      <c r="AK66" s="202" t="s">
        <v>235</v>
      </c>
      <c r="AL66" s="202" t="s">
        <v>235</v>
      </c>
      <c r="AM66" s="202" t="s">
        <v>235</v>
      </c>
      <c r="AN66" s="202" t="s">
        <v>235</v>
      </c>
      <c r="AO66" s="202" t="s">
        <v>235</v>
      </c>
      <c r="AP66" s="202" t="s">
        <v>235</v>
      </c>
      <c r="AQ66" s="202" t="s">
        <v>235</v>
      </c>
      <c r="AR66" s="202" t="s">
        <v>235</v>
      </c>
      <c r="AS66" s="202" t="s">
        <v>235</v>
      </c>
      <c r="AT66" s="277"/>
      <c r="AU66" s="202" t="s">
        <v>235</v>
      </c>
      <c r="AV66" s="277"/>
      <c r="AW66" s="202" t="s">
        <v>235</v>
      </c>
      <c r="AX66" s="202" t="s">
        <v>235</v>
      </c>
      <c r="AY66" s="202" t="s">
        <v>235</v>
      </c>
      <c r="AZ66" s="202" t="s">
        <v>235</v>
      </c>
      <c r="BA66" s="202" t="s">
        <v>235</v>
      </c>
      <c r="BB66" s="202" t="s">
        <v>235</v>
      </c>
      <c r="BC66" s="202" t="s">
        <v>235</v>
      </c>
      <c r="BD66" s="202" t="s">
        <v>235</v>
      </c>
      <c r="BE66" s="202" t="s">
        <v>235</v>
      </c>
      <c r="BF66" s="202" t="s">
        <v>235</v>
      </c>
      <c r="BG66" s="202" t="s">
        <v>235</v>
      </c>
      <c r="BH66" s="202" t="s">
        <v>235</v>
      </c>
      <c r="BI66" s="202" t="s">
        <v>235</v>
      </c>
      <c r="BJ66" s="202" t="s">
        <v>235</v>
      </c>
      <c r="BK66" s="202" t="s">
        <v>235</v>
      </c>
      <c r="BL66" s="202" t="s">
        <v>235</v>
      </c>
      <c r="BM66" s="202" t="s">
        <v>235</v>
      </c>
      <c r="BN66" s="202" t="s">
        <v>235</v>
      </c>
      <c r="BO66" s="202" t="s">
        <v>235</v>
      </c>
      <c r="BP66" s="202" t="s">
        <v>235</v>
      </c>
      <c r="BQ66" s="202" t="s">
        <v>235</v>
      </c>
      <c r="BR66" s="202" t="s">
        <v>235</v>
      </c>
      <c r="BS66" s="202" t="s">
        <v>235</v>
      </c>
      <c r="BT66" s="202" t="s">
        <v>235</v>
      </c>
      <c r="BU66" s="202" t="s">
        <v>235</v>
      </c>
      <c r="BV66" s="202" t="s">
        <v>235</v>
      </c>
      <c r="BW66" s="280"/>
      <c r="BX66" s="280"/>
      <c r="BY66" s="284"/>
      <c r="BZ66" s="284"/>
      <c r="CA66" s="284"/>
      <c r="CB66" s="284"/>
      <c r="CC66" s="284"/>
      <c r="CD66" s="270"/>
      <c r="CE66" s="270"/>
      <c r="CF66" s="270"/>
      <c r="CG66" s="346"/>
      <c r="CH66" s="293"/>
      <c r="CI66" s="262"/>
      <c r="CJ66" s="262"/>
      <c r="CK66" s="262"/>
      <c r="CL66" s="262"/>
      <c r="CM66" s="262"/>
      <c r="CN66" s="262"/>
      <c r="CO66" s="262"/>
      <c r="CP66" s="262"/>
      <c r="CQ66" s="262"/>
      <c r="CR66" s="262"/>
      <c r="CS66" s="262"/>
      <c r="CT66" s="262"/>
      <c r="CU66" s="262"/>
      <c r="CV66" s="262"/>
      <c r="CW66" s="262"/>
      <c r="CX66" s="262"/>
      <c r="CY66" s="262"/>
      <c r="CZ66" s="275"/>
      <c r="DA66" s="275"/>
      <c r="DB66" s="275"/>
      <c r="DC66" s="275"/>
      <c r="DD66" s="275"/>
      <c r="DE66" s="275"/>
      <c r="DF66" s="275"/>
      <c r="DG66" s="275"/>
      <c r="DH66" s="275"/>
      <c r="DI66" s="275"/>
      <c r="DJ66" s="275"/>
      <c r="DK66" s="287"/>
      <c r="DL66" s="287"/>
      <c r="DM66" s="287"/>
      <c r="DN66" s="287"/>
      <c r="DO66" s="287"/>
      <c r="DP66" s="287"/>
      <c r="DQ66" s="287"/>
      <c r="DR66" s="88" t="s">
        <v>235</v>
      </c>
      <c r="DS66" s="88" t="s">
        <v>235</v>
      </c>
      <c r="DT66" s="88" t="s">
        <v>235</v>
      </c>
      <c r="DU66" s="88" t="s">
        <v>235</v>
      </c>
      <c r="DV66" s="88" t="s">
        <v>235</v>
      </c>
      <c r="DW66" s="287"/>
      <c r="DX66" s="88" t="s">
        <v>235</v>
      </c>
      <c r="DY66" s="287"/>
      <c r="DZ66" s="88" t="s">
        <v>235</v>
      </c>
      <c r="EA66" s="88" t="s">
        <v>235</v>
      </c>
      <c r="EB66" s="88" t="s">
        <v>235</v>
      </c>
      <c r="EC66" s="88" t="s">
        <v>235</v>
      </c>
      <c r="ED66" s="88" t="s">
        <v>235</v>
      </c>
      <c r="EE66" s="88" t="s">
        <v>235</v>
      </c>
      <c r="EF66" s="88" t="s">
        <v>235</v>
      </c>
      <c r="EG66" s="88" t="s">
        <v>235</v>
      </c>
      <c r="EH66" s="88" t="s">
        <v>235</v>
      </c>
      <c r="EI66" s="88" t="s">
        <v>235</v>
      </c>
      <c r="EJ66" s="88" t="s">
        <v>235</v>
      </c>
      <c r="EK66" s="88" t="s">
        <v>235</v>
      </c>
      <c r="EL66" s="88" t="s">
        <v>235</v>
      </c>
      <c r="EM66" s="88" t="s">
        <v>235</v>
      </c>
      <c r="EN66" s="88" t="s">
        <v>235</v>
      </c>
      <c r="EO66" s="88" t="s">
        <v>235</v>
      </c>
      <c r="EP66" s="88" t="s">
        <v>235</v>
      </c>
      <c r="EQ66" s="88" t="s">
        <v>235</v>
      </c>
      <c r="ER66" s="88" t="s">
        <v>235</v>
      </c>
      <c r="ES66" s="88" t="s">
        <v>235</v>
      </c>
      <c r="ET66" s="88" t="s">
        <v>235</v>
      </c>
      <c r="EU66" s="88" t="s">
        <v>235</v>
      </c>
      <c r="EV66" s="88" t="s">
        <v>235</v>
      </c>
      <c r="EW66" s="88" t="s">
        <v>235</v>
      </c>
      <c r="EX66" s="88" t="s">
        <v>235</v>
      </c>
      <c r="EY66" s="88" t="s">
        <v>235</v>
      </c>
      <c r="EZ66" s="88" t="s">
        <v>235</v>
      </c>
      <c r="FA66" s="88" t="s">
        <v>235</v>
      </c>
      <c r="FB66" s="88" t="s">
        <v>235</v>
      </c>
      <c r="FC66" s="88" t="s">
        <v>235</v>
      </c>
      <c r="FD66" s="88" t="s">
        <v>235</v>
      </c>
      <c r="FE66" s="88" t="s">
        <v>235</v>
      </c>
      <c r="FF66" s="88" t="s">
        <v>235</v>
      </c>
      <c r="FG66" s="88" t="s">
        <v>235</v>
      </c>
      <c r="FH66" s="88" t="s">
        <v>235</v>
      </c>
    </row>
    <row r="67" spans="1:164" ht="16.5" customHeight="1" x14ac:dyDescent="0.3">
      <c r="A67" s="288">
        <v>1</v>
      </c>
      <c r="B67" s="288" t="s">
        <v>216</v>
      </c>
      <c r="C67" s="260" t="s">
        <v>217</v>
      </c>
      <c r="D67" s="266" t="s">
        <v>621</v>
      </c>
      <c r="E67" s="263" t="s">
        <v>377</v>
      </c>
      <c r="F67" s="300" t="s">
        <v>378</v>
      </c>
      <c r="G67" s="300" t="s">
        <v>379</v>
      </c>
      <c r="H67" s="266" t="s">
        <v>380</v>
      </c>
      <c r="I67" s="300" t="s">
        <v>381</v>
      </c>
      <c r="J67" s="378" t="s">
        <v>367</v>
      </c>
      <c r="K67" s="379" t="s">
        <v>382</v>
      </c>
      <c r="L67" s="305" t="s">
        <v>225</v>
      </c>
      <c r="M67" s="305" t="s">
        <v>368</v>
      </c>
      <c r="N67" s="266" t="s">
        <v>331</v>
      </c>
      <c r="O67" s="305" t="s">
        <v>369</v>
      </c>
      <c r="P67" s="266" t="s">
        <v>229</v>
      </c>
      <c r="Q67" s="305">
        <v>1</v>
      </c>
      <c r="R67" s="136" t="s">
        <v>366</v>
      </c>
      <c r="S67" s="136" t="s">
        <v>231</v>
      </c>
      <c r="T67" s="136" t="s">
        <v>231</v>
      </c>
      <c r="U67" s="136" t="s">
        <v>231</v>
      </c>
      <c r="V67" s="213">
        <v>128</v>
      </c>
      <c r="W67" s="305">
        <f>V67</f>
        <v>128</v>
      </c>
      <c r="X67" s="213">
        <v>61</v>
      </c>
      <c r="Y67" s="305">
        <f>X67</f>
        <v>61</v>
      </c>
      <c r="Z67" s="138">
        <v>76</v>
      </c>
      <c r="AA67" s="305">
        <f>Z67</f>
        <v>76</v>
      </c>
      <c r="AB67" s="139">
        <f>(45%*V67)+(53%*V67)</f>
        <v>125.44</v>
      </c>
      <c r="AC67" s="389">
        <f>AB67</f>
        <v>125.44</v>
      </c>
      <c r="AD67" s="99" t="str">
        <f>"ECOG PS:
2: "&amp;TEXT(3/V67,"0%")&amp;"
ISS Stage:
1: "&amp;TEXT(14/125,"0.0%")&amp;"
2: "&amp;TEXT(90/125,"0.0%")&amp;"
3: "&amp;TEXT(20/125,"0.0%")&amp;"
High Cytogenetic Risk: "&amp;TEXT(45/111,"0.0%")&amp;"
Refractory disease: "&amp;TEXT(128/V67,"0.0%")&amp;"
Median prior LOT: 6"</f>
        <v>ECOG PS:
2: 2%
ISS Stage:
1: 11.2%
2: 72.0%
3: 16.0%
High Cytogenetic Risk: 40.5%
Refractory disease: 100.0%
Median prior LOT: 6</v>
      </c>
      <c r="AE67" s="99" t="str">
        <f>"ECOG PS:
2: "&amp;TEXT(3/W67,"0%")&amp;"
ISS Stage:
1: "&amp;TEXT(14/125,"0.0%")&amp;"
2: "&amp;TEXT(90/125,"0.0%")&amp;"
3: "&amp;TEXT(20/125,"0.0%")&amp;"
High Cytogenetic Risk: "&amp;TEXT(45/111,"0.0%")&amp;"
Refractory disease: "&amp;TEXT(128/W67,"0.0%")&amp;"
Median prior LOT: 6"</f>
        <v>ECOG PS:
2: 2%
ISS Stage:
1: 11.2%
2: 72.0%
3: 16.0%
High Cytogenetic Risk: 40.5%
Refractory disease: 100.0%
Median prior LOT: 6</v>
      </c>
      <c r="AF67" s="307" t="s">
        <v>235</v>
      </c>
      <c r="AG67" s="307" t="s">
        <v>235</v>
      </c>
      <c r="AH67" s="307" t="s">
        <v>235</v>
      </c>
      <c r="AI67" s="149" t="s">
        <v>235</v>
      </c>
      <c r="AJ67" s="276" t="s">
        <v>235</v>
      </c>
      <c r="AK67" s="202" t="s">
        <v>235</v>
      </c>
      <c r="AL67" s="202" t="s">
        <v>235</v>
      </c>
      <c r="AM67" s="202" t="s">
        <v>235</v>
      </c>
      <c r="AN67" s="202" t="s">
        <v>235</v>
      </c>
      <c r="AO67" s="202" t="s">
        <v>235</v>
      </c>
      <c r="AP67" s="202" t="s">
        <v>235</v>
      </c>
      <c r="AQ67" s="202" t="s">
        <v>235</v>
      </c>
      <c r="AR67" s="202" t="s">
        <v>235</v>
      </c>
      <c r="AS67" s="202" t="s">
        <v>235</v>
      </c>
      <c r="AT67" s="276" t="s">
        <v>235</v>
      </c>
      <c r="AU67" s="202" t="s">
        <v>235</v>
      </c>
      <c r="AV67" s="276" t="s">
        <v>235</v>
      </c>
      <c r="AW67" s="202" t="s">
        <v>235</v>
      </c>
      <c r="AX67" s="202" t="s">
        <v>235</v>
      </c>
      <c r="AY67" s="202" t="s">
        <v>235</v>
      </c>
      <c r="AZ67" s="202" t="s">
        <v>235</v>
      </c>
      <c r="BA67" s="202" t="s">
        <v>235</v>
      </c>
      <c r="BB67" s="202" t="s">
        <v>235</v>
      </c>
      <c r="BC67" s="202" t="s">
        <v>235</v>
      </c>
      <c r="BD67" s="202" t="s">
        <v>235</v>
      </c>
      <c r="BE67" s="202" t="s">
        <v>235</v>
      </c>
      <c r="BF67" s="202" t="s">
        <v>235</v>
      </c>
      <c r="BG67" s="202" t="s">
        <v>235</v>
      </c>
      <c r="BH67" s="202" t="s">
        <v>235</v>
      </c>
      <c r="BI67" s="202" t="s">
        <v>235</v>
      </c>
      <c r="BJ67" s="202" t="s">
        <v>235</v>
      </c>
      <c r="BK67" s="202" t="s">
        <v>235</v>
      </c>
      <c r="BL67" s="202" t="s">
        <v>235</v>
      </c>
      <c r="BM67" s="202" t="s">
        <v>235</v>
      </c>
      <c r="BN67" s="202" t="s">
        <v>235</v>
      </c>
      <c r="BO67" s="202" t="s">
        <v>235</v>
      </c>
      <c r="BP67" s="202" t="s">
        <v>235</v>
      </c>
      <c r="BQ67" s="202" t="s">
        <v>235</v>
      </c>
      <c r="BR67" s="202" t="s">
        <v>235</v>
      </c>
      <c r="BS67" s="202" t="s">
        <v>235</v>
      </c>
      <c r="BT67" s="202" t="s">
        <v>235</v>
      </c>
      <c r="BU67" s="202" t="s">
        <v>235</v>
      </c>
      <c r="BV67" s="202" t="s">
        <v>235</v>
      </c>
      <c r="BW67" s="279" t="s">
        <v>383</v>
      </c>
      <c r="BX67" s="388" t="s">
        <v>384</v>
      </c>
      <c r="BY67" s="305" t="s">
        <v>385</v>
      </c>
      <c r="BZ67" s="305" t="s">
        <v>385</v>
      </c>
      <c r="CA67" s="305" t="s">
        <v>385</v>
      </c>
      <c r="CB67" s="305" t="s">
        <v>385</v>
      </c>
      <c r="CC67" s="305" t="s">
        <v>386</v>
      </c>
      <c r="CD67" s="352" t="s">
        <v>387</v>
      </c>
      <c r="CE67" s="352" t="s">
        <v>387</v>
      </c>
      <c r="CF67" s="352" t="s">
        <v>387</v>
      </c>
      <c r="CG67" s="353" t="s">
        <v>388</v>
      </c>
      <c r="CH67" s="291" t="s">
        <v>600</v>
      </c>
      <c r="CI67" s="260" t="s">
        <v>231</v>
      </c>
      <c r="CJ67" s="260" t="s">
        <v>601</v>
      </c>
      <c r="CK67" s="260" t="s">
        <v>601</v>
      </c>
      <c r="CL67" s="260" t="s">
        <v>601</v>
      </c>
      <c r="CM67" s="260" t="s">
        <v>235</v>
      </c>
      <c r="CN67" s="260" t="s">
        <v>235</v>
      </c>
      <c r="CO67" s="260" t="s">
        <v>235</v>
      </c>
      <c r="CP67" s="260" t="s">
        <v>235</v>
      </c>
      <c r="CQ67" s="260" t="s">
        <v>235</v>
      </c>
      <c r="CR67" s="260" t="s">
        <v>235</v>
      </c>
      <c r="CS67" s="260" t="s">
        <v>235</v>
      </c>
      <c r="CT67" s="260" t="s">
        <v>235</v>
      </c>
      <c r="CU67" s="260" t="s">
        <v>235</v>
      </c>
      <c r="CV67" s="260" t="s">
        <v>235</v>
      </c>
      <c r="CW67" s="260" t="s">
        <v>235</v>
      </c>
      <c r="CX67" s="260" t="s">
        <v>235</v>
      </c>
      <c r="CY67" s="260" t="s">
        <v>235</v>
      </c>
      <c r="CZ67" s="260" t="s">
        <v>235</v>
      </c>
      <c r="DA67" s="260" t="s">
        <v>235</v>
      </c>
      <c r="DB67" s="260" t="s">
        <v>235</v>
      </c>
      <c r="DC67" s="260" t="s">
        <v>235</v>
      </c>
      <c r="DD67" s="260" t="s">
        <v>235</v>
      </c>
      <c r="DE67" s="260" t="s">
        <v>235</v>
      </c>
      <c r="DF67" s="260" t="s">
        <v>235</v>
      </c>
      <c r="DG67" s="260" t="s">
        <v>235</v>
      </c>
      <c r="DH67" s="260" t="s">
        <v>235</v>
      </c>
      <c r="DI67" s="260" t="s">
        <v>235</v>
      </c>
      <c r="DJ67" s="260" t="s">
        <v>235</v>
      </c>
      <c r="DK67" s="285" t="s">
        <v>235</v>
      </c>
      <c r="DL67" s="285" t="s">
        <v>235</v>
      </c>
      <c r="DM67" s="285" t="s">
        <v>235</v>
      </c>
      <c r="DN67" s="285" t="s">
        <v>235</v>
      </c>
      <c r="DO67" s="285" t="s">
        <v>235</v>
      </c>
      <c r="DP67" s="285" t="s">
        <v>235</v>
      </c>
      <c r="DQ67" s="285" t="s">
        <v>235</v>
      </c>
      <c r="DR67" s="88" t="s">
        <v>235</v>
      </c>
      <c r="DS67" s="88" t="s">
        <v>235</v>
      </c>
      <c r="DT67" s="88" t="s">
        <v>235</v>
      </c>
      <c r="DU67" s="88" t="s">
        <v>235</v>
      </c>
      <c r="DV67" s="88" t="s">
        <v>235</v>
      </c>
      <c r="DW67" s="285" t="s">
        <v>235</v>
      </c>
      <c r="DX67" s="88" t="s">
        <v>235</v>
      </c>
      <c r="DY67" s="285" t="s">
        <v>235</v>
      </c>
      <c r="DZ67" s="88" t="s">
        <v>235</v>
      </c>
      <c r="EA67" s="88" t="s">
        <v>235</v>
      </c>
      <c r="EB67" s="88" t="s">
        <v>235</v>
      </c>
      <c r="EC67" s="88" t="s">
        <v>235</v>
      </c>
      <c r="ED67" s="88" t="s">
        <v>235</v>
      </c>
      <c r="EE67" s="88" t="s">
        <v>235</v>
      </c>
      <c r="EF67" s="88" t="s">
        <v>235</v>
      </c>
      <c r="EG67" s="88" t="s">
        <v>235</v>
      </c>
      <c r="EH67" s="88" t="s">
        <v>235</v>
      </c>
      <c r="EI67" s="88" t="s">
        <v>235</v>
      </c>
      <c r="EJ67" s="88" t="s">
        <v>235</v>
      </c>
      <c r="EK67" s="88" t="s">
        <v>235</v>
      </c>
      <c r="EL67" s="88" t="s">
        <v>235</v>
      </c>
      <c r="EM67" s="88" t="s">
        <v>235</v>
      </c>
      <c r="EN67" s="88" t="s">
        <v>235</v>
      </c>
      <c r="EO67" s="88" t="s">
        <v>235</v>
      </c>
      <c r="EP67" s="88" t="s">
        <v>235</v>
      </c>
      <c r="EQ67" s="88" t="s">
        <v>235</v>
      </c>
      <c r="ER67" s="88" t="s">
        <v>235</v>
      </c>
      <c r="ES67" s="88" t="s">
        <v>235</v>
      </c>
      <c r="ET67" s="88" t="s">
        <v>235</v>
      </c>
      <c r="EU67" s="88" t="s">
        <v>235</v>
      </c>
      <c r="EV67" s="88" t="s">
        <v>235</v>
      </c>
      <c r="EW67" s="88" t="s">
        <v>235</v>
      </c>
      <c r="EX67" s="88" t="s">
        <v>235</v>
      </c>
      <c r="EY67" s="88" t="s">
        <v>235</v>
      </c>
      <c r="EZ67" s="88" t="s">
        <v>235</v>
      </c>
      <c r="FA67" s="88" t="s">
        <v>235</v>
      </c>
      <c r="FB67" s="88" t="s">
        <v>235</v>
      </c>
      <c r="FC67" s="88" t="s">
        <v>235</v>
      </c>
      <c r="FD67" s="88" t="s">
        <v>235</v>
      </c>
      <c r="FE67" s="88" t="s">
        <v>235</v>
      </c>
      <c r="FF67" s="88" t="s">
        <v>235</v>
      </c>
      <c r="FG67" s="88" t="s">
        <v>235</v>
      </c>
      <c r="FH67" s="88" t="s">
        <v>235</v>
      </c>
    </row>
    <row r="68" spans="1:164" ht="16.5" customHeight="1" x14ac:dyDescent="0.3">
      <c r="A68" s="289"/>
      <c r="B68" s="289"/>
      <c r="C68" s="274"/>
      <c r="D68" s="264"/>
      <c r="E68" s="266"/>
      <c r="F68" s="345"/>
      <c r="G68" s="272"/>
      <c r="H68" s="297"/>
      <c r="I68" s="300"/>
      <c r="J68" s="283"/>
      <c r="K68" s="345"/>
      <c r="L68" s="283"/>
      <c r="M68" s="283"/>
      <c r="N68" s="283"/>
      <c r="O68" s="305"/>
      <c r="P68" s="297"/>
      <c r="Q68" s="283"/>
      <c r="R68" s="137" t="s">
        <v>235</v>
      </c>
      <c r="S68" s="137" t="s">
        <v>235</v>
      </c>
      <c r="T68" s="137" t="s">
        <v>235</v>
      </c>
      <c r="U68" s="137" t="s">
        <v>235</v>
      </c>
      <c r="V68" s="137" t="s">
        <v>235</v>
      </c>
      <c r="W68" s="283"/>
      <c r="X68" s="137" t="s">
        <v>235</v>
      </c>
      <c r="Y68" s="283"/>
      <c r="Z68" s="137" t="s">
        <v>235</v>
      </c>
      <c r="AA68" s="283"/>
      <c r="AB68" s="137" t="s">
        <v>235</v>
      </c>
      <c r="AC68" s="283"/>
      <c r="AD68" s="140" t="s">
        <v>235</v>
      </c>
      <c r="AE68" s="140" t="s">
        <v>235</v>
      </c>
      <c r="AF68" s="307"/>
      <c r="AG68" s="307"/>
      <c r="AH68" s="307"/>
      <c r="AI68" s="149" t="s">
        <v>235</v>
      </c>
      <c r="AJ68" s="277"/>
      <c r="AK68" s="202" t="s">
        <v>235</v>
      </c>
      <c r="AL68" s="202" t="s">
        <v>235</v>
      </c>
      <c r="AM68" s="202" t="s">
        <v>235</v>
      </c>
      <c r="AN68" s="202" t="s">
        <v>235</v>
      </c>
      <c r="AO68" s="202" t="s">
        <v>235</v>
      </c>
      <c r="AP68" s="202" t="s">
        <v>235</v>
      </c>
      <c r="AQ68" s="202" t="s">
        <v>235</v>
      </c>
      <c r="AR68" s="202" t="s">
        <v>235</v>
      </c>
      <c r="AS68" s="202" t="s">
        <v>235</v>
      </c>
      <c r="AT68" s="277"/>
      <c r="AU68" s="202" t="s">
        <v>235</v>
      </c>
      <c r="AV68" s="277"/>
      <c r="AW68" s="202" t="s">
        <v>235</v>
      </c>
      <c r="AX68" s="202" t="s">
        <v>235</v>
      </c>
      <c r="AY68" s="202" t="s">
        <v>235</v>
      </c>
      <c r="AZ68" s="202" t="s">
        <v>235</v>
      </c>
      <c r="BA68" s="202" t="s">
        <v>235</v>
      </c>
      <c r="BB68" s="202" t="s">
        <v>235</v>
      </c>
      <c r="BC68" s="202" t="s">
        <v>235</v>
      </c>
      <c r="BD68" s="202" t="s">
        <v>235</v>
      </c>
      <c r="BE68" s="202" t="s">
        <v>235</v>
      </c>
      <c r="BF68" s="202" t="s">
        <v>235</v>
      </c>
      <c r="BG68" s="202" t="s">
        <v>235</v>
      </c>
      <c r="BH68" s="202" t="s">
        <v>235</v>
      </c>
      <c r="BI68" s="202" t="s">
        <v>235</v>
      </c>
      <c r="BJ68" s="202" t="s">
        <v>235</v>
      </c>
      <c r="BK68" s="202" t="s">
        <v>235</v>
      </c>
      <c r="BL68" s="202" t="s">
        <v>235</v>
      </c>
      <c r="BM68" s="202" t="s">
        <v>235</v>
      </c>
      <c r="BN68" s="202" t="s">
        <v>235</v>
      </c>
      <c r="BO68" s="202" t="s">
        <v>235</v>
      </c>
      <c r="BP68" s="202" t="s">
        <v>235</v>
      </c>
      <c r="BQ68" s="202" t="s">
        <v>235</v>
      </c>
      <c r="BR68" s="202" t="s">
        <v>235</v>
      </c>
      <c r="BS68" s="202" t="s">
        <v>235</v>
      </c>
      <c r="BT68" s="202" t="s">
        <v>235</v>
      </c>
      <c r="BU68" s="202" t="s">
        <v>235</v>
      </c>
      <c r="BV68" s="202" t="s">
        <v>235</v>
      </c>
      <c r="BW68" s="279"/>
      <c r="BX68" s="279"/>
      <c r="BY68" s="283"/>
      <c r="BZ68" s="283"/>
      <c r="CA68" s="283"/>
      <c r="CB68" s="283"/>
      <c r="CC68" s="283"/>
      <c r="CD68" s="269"/>
      <c r="CE68" s="269"/>
      <c r="CF68" s="269"/>
      <c r="CG68" s="345"/>
      <c r="CH68" s="292"/>
      <c r="CI68" s="261"/>
      <c r="CJ68" s="261"/>
      <c r="CK68" s="261"/>
      <c r="CL68" s="261"/>
      <c r="CM68" s="261"/>
      <c r="CN68" s="261"/>
      <c r="CO68" s="261"/>
      <c r="CP68" s="261"/>
      <c r="CQ68" s="261"/>
      <c r="CR68" s="261"/>
      <c r="CS68" s="261"/>
      <c r="CT68" s="261"/>
      <c r="CU68" s="261"/>
      <c r="CV68" s="261"/>
      <c r="CW68" s="261"/>
      <c r="CX68" s="261"/>
      <c r="CY68" s="261"/>
      <c r="CZ68" s="274"/>
      <c r="DA68" s="274"/>
      <c r="DB68" s="274"/>
      <c r="DC68" s="274"/>
      <c r="DD68" s="274"/>
      <c r="DE68" s="274"/>
      <c r="DF68" s="274"/>
      <c r="DG68" s="274"/>
      <c r="DH68" s="274"/>
      <c r="DI68" s="274"/>
      <c r="DJ68" s="274"/>
      <c r="DK68" s="286"/>
      <c r="DL68" s="286"/>
      <c r="DM68" s="286"/>
      <c r="DN68" s="286"/>
      <c r="DO68" s="286"/>
      <c r="DP68" s="286"/>
      <c r="DQ68" s="286"/>
      <c r="DR68" s="88" t="s">
        <v>235</v>
      </c>
      <c r="DS68" s="88" t="s">
        <v>235</v>
      </c>
      <c r="DT68" s="88" t="s">
        <v>235</v>
      </c>
      <c r="DU68" s="88" t="s">
        <v>235</v>
      </c>
      <c r="DV68" s="88" t="s">
        <v>235</v>
      </c>
      <c r="DW68" s="286"/>
      <c r="DX68" s="88" t="s">
        <v>235</v>
      </c>
      <c r="DY68" s="286"/>
      <c r="DZ68" s="88" t="s">
        <v>235</v>
      </c>
      <c r="EA68" s="88" t="s">
        <v>235</v>
      </c>
      <c r="EB68" s="88" t="s">
        <v>235</v>
      </c>
      <c r="EC68" s="88" t="s">
        <v>235</v>
      </c>
      <c r="ED68" s="88" t="s">
        <v>235</v>
      </c>
      <c r="EE68" s="88" t="s">
        <v>235</v>
      </c>
      <c r="EF68" s="88" t="s">
        <v>235</v>
      </c>
      <c r="EG68" s="88" t="s">
        <v>235</v>
      </c>
      <c r="EH68" s="88" t="s">
        <v>235</v>
      </c>
      <c r="EI68" s="88" t="s">
        <v>235</v>
      </c>
      <c r="EJ68" s="88" t="s">
        <v>235</v>
      </c>
      <c r="EK68" s="88" t="s">
        <v>235</v>
      </c>
      <c r="EL68" s="88" t="s">
        <v>235</v>
      </c>
      <c r="EM68" s="88" t="s">
        <v>235</v>
      </c>
      <c r="EN68" s="88" t="s">
        <v>235</v>
      </c>
      <c r="EO68" s="88" t="s">
        <v>235</v>
      </c>
      <c r="EP68" s="88" t="s">
        <v>235</v>
      </c>
      <c r="EQ68" s="88" t="s">
        <v>235</v>
      </c>
      <c r="ER68" s="88" t="s">
        <v>235</v>
      </c>
      <c r="ES68" s="88" t="s">
        <v>235</v>
      </c>
      <c r="ET68" s="88" t="s">
        <v>235</v>
      </c>
      <c r="EU68" s="88" t="s">
        <v>235</v>
      </c>
      <c r="EV68" s="88" t="s">
        <v>235</v>
      </c>
      <c r="EW68" s="88" t="s">
        <v>235</v>
      </c>
      <c r="EX68" s="88" t="s">
        <v>235</v>
      </c>
      <c r="EY68" s="88" t="s">
        <v>235</v>
      </c>
      <c r="EZ68" s="88" t="s">
        <v>235</v>
      </c>
      <c r="FA68" s="88" t="s">
        <v>235</v>
      </c>
      <c r="FB68" s="88" t="s">
        <v>235</v>
      </c>
      <c r="FC68" s="88" t="s">
        <v>235</v>
      </c>
      <c r="FD68" s="88" t="s">
        <v>235</v>
      </c>
      <c r="FE68" s="88" t="s">
        <v>235</v>
      </c>
      <c r="FF68" s="88" t="s">
        <v>235</v>
      </c>
      <c r="FG68" s="88" t="s">
        <v>235</v>
      </c>
      <c r="FH68" s="88" t="s">
        <v>235</v>
      </c>
    </row>
    <row r="69" spans="1:164" ht="16.5" customHeight="1" x14ac:dyDescent="0.3">
      <c r="A69" s="289"/>
      <c r="B69" s="289"/>
      <c r="C69" s="274"/>
      <c r="D69" s="264"/>
      <c r="E69" s="266"/>
      <c r="F69" s="345"/>
      <c r="G69" s="272"/>
      <c r="H69" s="297"/>
      <c r="I69" s="300"/>
      <c r="J69" s="283"/>
      <c r="K69" s="345"/>
      <c r="L69" s="283"/>
      <c r="M69" s="283"/>
      <c r="N69" s="283"/>
      <c r="O69" s="305"/>
      <c r="P69" s="297"/>
      <c r="Q69" s="283"/>
      <c r="R69" s="137" t="s">
        <v>235</v>
      </c>
      <c r="S69" s="137" t="s">
        <v>235</v>
      </c>
      <c r="T69" s="137" t="s">
        <v>235</v>
      </c>
      <c r="U69" s="137" t="s">
        <v>235</v>
      </c>
      <c r="V69" s="137" t="s">
        <v>235</v>
      </c>
      <c r="W69" s="283"/>
      <c r="X69" s="137" t="s">
        <v>235</v>
      </c>
      <c r="Y69" s="283"/>
      <c r="Z69" s="137" t="s">
        <v>235</v>
      </c>
      <c r="AA69" s="283"/>
      <c r="AB69" s="137" t="s">
        <v>235</v>
      </c>
      <c r="AC69" s="283"/>
      <c r="AD69" s="140" t="s">
        <v>235</v>
      </c>
      <c r="AE69" s="140" t="s">
        <v>235</v>
      </c>
      <c r="AF69" s="307"/>
      <c r="AG69" s="307"/>
      <c r="AH69" s="307"/>
      <c r="AI69" s="149" t="s">
        <v>235</v>
      </c>
      <c r="AJ69" s="277"/>
      <c r="AK69" s="202" t="s">
        <v>235</v>
      </c>
      <c r="AL69" s="202" t="s">
        <v>235</v>
      </c>
      <c r="AM69" s="202" t="s">
        <v>235</v>
      </c>
      <c r="AN69" s="202" t="s">
        <v>235</v>
      </c>
      <c r="AO69" s="202" t="s">
        <v>235</v>
      </c>
      <c r="AP69" s="202" t="s">
        <v>235</v>
      </c>
      <c r="AQ69" s="202" t="s">
        <v>235</v>
      </c>
      <c r="AR69" s="202" t="s">
        <v>235</v>
      </c>
      <c r="AS69" s="202" t="s">
        <v>235</v>
      </c>
      <c r="AT69" s="277"/>
      <c r="AU69" s="202" t="s">
        <v>235</v>
      </c>
      <c r="AV69" s="277"/>
      <c r="AW69" s="202" t="s">
        <v>235</v>
      </c>
      <c r="AX69" s="202" t="s">
        <v>235</v>
      </c>
      <c r="AY69" s="202" t="s">
        <v>235</v>
      </c>
      <c r="AZ69" s="202" t="s">
        <v>235</v>
      </c>
      <c r="BA69" s="202" t="s">
        <v>235</v>
      </c>
      <c r="BB69" s="202" t="s">
        <v>235</v>
      </c>
      <c r="BC69" s="202" t="s">
        <v>235</v>
      </c>
      <c r="BD69" s="202" t="s">
        <v>235</v>
      </c>
      <c r="BE69" s="202" t="s">
        <v>235</v>
      </c>
      <c r="BF69" s="202" t="s">
        <v>235</v>
      </c>
      <c r="BG69" s="202" t="s">
        <v>235</v>
      </c>
      <c r="BH69" s="202" t="s">
        <v>235</v>
      </c>
      <c r="BI69" s="202" t="s">
        <v>235</v>
      </c>
      <c r="BJ69" s="202" t="s">
        <v>235</v>
      </c>
      <c r="BK69" s="202" t="s">
        <v>235</v>
      </c>
      <c r="BL69" s="202" t="s">
        <v>235</v>
      </c>
      <c r="BM69" s="202" t="s">
        <v>235</v>
      </c>
      <c r="BN69" s="202" t="s">
        <v>235</v>
      </c>
      <c r="BO69" s="202" t="s">
        <v>235</v>
      </c>
      <c r="BP69" s="202" t="s">
        <v>235</v>
      </c>
      <c r="BQ69" s="202" t="s">
        <v>235</v>
      </c>
      <c r="BR69" s="202" t="s">
        <v>235</v>
      </c>
      <c r="BS69" s="202" t="s">
        <v>235</v>
      </c>
      <c r="BT69" s="202" t="s">
        <v>235</v>
      </c>
      <c r="BU69" s="202" t="s">
        <v>235</v>
      </c>
      <c r="BV69" s="202" t="s">
        <v>235</v>
      </c>
      <c r="BW69" s="279"/>
      <c r="BX69" s="279"/>
      <c r="BY69" s="283"/>
      <c r="BZ69" s="283"/>
      <c r="CA69" s="283"/>
      <c r="CB69" s="283"/>
      <c r="CC69" s="283"/>
      <c r="CD69" s="269"/>
      <c r="CE69" s="269"/>
      <c r="CF69" s="269"/>
      <c r="CG69" s="345"/>
      <c r="CH69" s="292"/>
      <c r="CI69" s="261"/>
      <c r="CJ69" s="261"/>
      <c r="CK69" s="261"/>
      <c r="CL69" s="261"/>
      <c r="CM69" s="261"/>
      <c r="CN69" s="261"/>
      <c r="CO69" s="261"/>
      <c r="CP69" s="261"/>
      <c r="CQ69" s="261"/>
      <c r="CR69" s="261"/>
      <c r="CS69" s="261"/>
      <c r="CT69" s="261"/>
      <c r="CU69" s="261"/>
      <c r="CV69" s="261"/>
      <c r="CW69" s="261"/>
      <c r="CX69" s="261"/>
      <c r="CY69" s="261"/>
      <c r="CZ69" s="274"/>
      <c r="DA69" s="274"/>
      <c r="DB69" s="274"/>
      <c r="DC69" s="274"/>
      <c r="DD69" s="274"/>
      <c r="DE69" s="274"/>
      <c r="DF69" s="274"/>
      <c r="DG69" s="274"/>
      <c r="DH69" s="274"/>
      <c r="DI69" s="274"/>
      <c r="DJ69" s="274"/>
      <c r="DK69" s="286"/>
      <c r="DL69" s="286"/>
      <c r="DM69" s="286"/>
      <c r="DN69" s="286"/>
      <c r="DO69" s="286"/>
      <c r="DP69" s="286"/>
      <c r="DQ69" s="286"/>
      <c r="DR69" s="88" t="s">
        <v>235</v>
      </c>
      <c r="DS69" s="88" t="s">
        <v>235</v>
      </c>
      <c r="DT69" s="88" t="s">
        <v>235</v>
      </c>
      <c r="DU69" s="88" t="s">
        <v>235</v>
      </c>
      <c r="DV69" s="88" t="s">
        <v>235</v>
      </c>
      <c r="DW69" s="286"/>
      <c r="DX69" s="88" t="s">
        <v>235</v>
      </c>
      <c r="DY69" s="286"/>
      <c r="DZ69" s="88" t="s">
        <v>235</v>
      </c>
      <c r="EA69" s="88" t="s">
        <v>235</v>
      </c>
      <c r="EB69" s="88" t="s">
        <v>235</v>
      </c>
      <c r="EC69" s="88" t="s">
        <v>235</v>
      </c>
      <c r="ED69" s="88" t="s">
        <v>235</v>
      </c>
      <c r="EE69" s="88" t="s">
        <v>235</v>
      </c>
      <c r="EF69" s="88" t="s">
        <v>235</v>
      </c>
      <c r="EG69" s="88" t="s">
        <v>235</v>
      </c>
      <c r="EH69" s="88" t="s">
        <v>235</v>
      </c>
      <c r="EI69" s="88" t="s">
        <v>235</v>
      </c>
      <c r="EJ69" s="88" t="s">
        <v>235</v>
      </c>
      <c r="EK69" s="88" t="s">
        <v>235</v>
      </c>
      <c r="EL69" s="88" t="s">
        <v>235</v>
      </c>
      <c r="EM69" s="88" t="s">
        <v>235</v>
      </c>
      <c r="EN69" s="88" t="s">
        <v>235</v>
      </c>
      <c r="EO69" s="88" t="s">
        <v>235</v>
      </c>
      <c r="EP69" s="88" t="s">
        <v>235</v>
      </c>
      <c r="EQ69" s="88" t="s">
        <v>235</v>
      </c>
      <c r="ER69" s="88" t="s">
        <v>235</v>
      </c>
      <c r="ES69" s="88" t="s">
        <v>235</v>
      </c>
      <c r="ET69" s="88" t="s">
        <v>235</v>
      </c>
      <c r="EU69" s="88" t="s">
        <v>235</v>
      </c>
      <c r="EV69" s="88" t="s">
        <v>235</v>
      </c>
      <c r="EW69" s="88" t="s">
        <v>235</v>
      </c>
      <c r="EX69" s="88" t="s">
        <v>235</v>
      </c>
      <c r="EY69" s="88" t="s">
        <v>235</v>
      </c>
      <c r="EZ69" s="88" t="s">
        <v>235</v>
      </c>
      <c r="FA69" s="88" t="s">
        <v>235</v>
      </c>
      <c r="FB69" s="88" t="s">
        <v>235</v>
      </c>
      <c r="FC69" s="88" t="s">
        <v>235</v>
      </c>
      <c r="FD69" s="88" t="s">
        <v>235</v>
      </c>
      <c r="FE69" s="88" t="s">
        <v>235</v>
      </c>
      <c r="FF69" s="88" t="s">
        <v>235</v>
      </c>
      <c r="FG69" s="88" t="s">
        <v>235</v>
      </c>
      <c r="FH69" s="88" t="s">
        <v>235</v>
      </c>
    </row>
    <row r="70" spans="1:164" ht="16.5" customHeight="1" x14ac:dyDescent="0.3">
      <c r="A70" s="290"/>
      <c r="B70" s="290"/>
      <c r="C70" s="275"/>
      <c r="D70" s="265"/>
      <c r="E70" s="267"/>
      <c r="F70" s="346"/>
      <c r="G70" s="273"/>
      <c r="H70" s="298"/>
      <c r="I70" s="301"/>
      <c r="J70" s="284"/>
      <c r="K70" s="346"/>
      <c r="L70" s="284"/>
      <c r="M70" s="284"/>
      <c r="N70" s="284"/>
      <c r="O70" s="306"/>
      <c r="P70" s="298"/>
      <c r="Q70" s="284"/>
      <c r="R70" s="137" t="s">
        <v>235</v>
      </c>
      <c r="S70" s="137" t="s">
        <v>235</v>
      </c>
      <c r="T70" s="137" t="s">
        <v>235</v>
      </c>
      <c r="U70" s="137" t="s">
        <v>235</v>
      </c>
      <c r="V70" s="137" t="s">
        <v>235</v>
      </c>
      <c r="W70" s="284"/>
      <c r="X70" s="137" t="s">
        <v>235</v>
      </c>
      <c r="Y70" s="284"/>
      <c r="Z70" s="137" t="s">
        <v>235</v>
      </c>
      <c r="AA70" s="284"/>
      <c r="AB70" s="137" t="s">
        <v>235</v>
      </c>
      <c r="AC70" s="284"/>
      <c r="AD70" s="140" t="s">
        <v>235</v>
      </c>
      <c r="AE70" s="140" t="s">
        <v>235</v>
      </c>
      <c r="AF70" s="307"/>
      <c r="AG70" s="307"/>
      <c r="AH70" s="307"/>
      <c r="AI70" s="149" t="s">
        <v>235</v>
      </c>
      <c r="AJ70" s="277"/>
      <c r="AK70" s="202" t="s">
        <v>235</v>
      </c>
      <c r="AL70" s="202" t="s">
        <v>235</v>
      </c>
      <c r="AM70" s="202" t="s">
        <v>235</v>
      </c>
      <c r="AN70" s="202" t="s">
        <v>235</v>
      </c>
      <c r="AO70" s="202" t="s">
        <v>235</v>
      </c>
      <c r="AP70" s="202" t="s">
        <v>235</v>
      </c>
      <c r="AQ70" s="202" t="s">
        <v>235</v>
      </c>
      <c r="AR70" s="202" t="s">
        <v>235</v>
      </c>
      <c r="AS70" s="202" t="s">
        <v>235</v>
      </c>
      <c r="AT70" s="277"/>
      <c r="AU70" s="202" t="s">
        <v>235</v>
      </c>
      <c r="AV70" s="277"/>
      <c r="AW70" s="202" t="s">
        <v>235</v>
      </c>
      <c r="AX70" s="202" t="s">
        <v>235</v>
      </c>
      <c r="AY70" s="202" t="s">
        <v>235</v>
      </c>
      <c r="AZ70" s="202" t="s">
        <v>235</v>
      </c>
      <c r="BA70" s="202" t="s">
        <v>235</v>
      </c>
      <c r="BB70" s="202" t="s">
        <v>235</v>
      </c>
      <c r="BC70" s="202" t="s">
        <v>235</v>
      </c>
      <c r="BD70" s="202" t="s">
        <v>235</v>
      </c>
      <c r="BE70" s="202" t="s">
        <v>235</v>
      </c>
      <c r="BF70" s="202" t="s">
        <v>235</v>
      </c>
      <c r="BG70" s="202" t="s">
        <v>235</v>
      </c>
      <c r="BH70" s="202" t="s">
        <v>235</v>
      </c>
      <c r="BI70" s="202" t="s">
        <v>235</v>
      </c>
      <c r="BJ70" s="202" t="s">
        <v>235</v>
      </c>
      <c r="BK70" s="202" t="s">
        <v>235</v>
      </c>
      <c r="BL70" s="202" t="s">
        <v>235</v>
      </c>
      <c r="BM70" s="202" t="s">
        <v>235</v>
      </c>
      <c r="BN70" s="202" t="s">
        <v>235</v>
      </c>
      <c r="BO70" s="202" t="s">
        <v>235</v>
      </c>
      <c r="BP70" s="202" t="s">
        <v>235</v>
      </c>
      <c r="BQ70" s="202" t="s">
        <v>235</v>
      </c>
      <c r="BR70" s="202" t="s">
        <v>235</v>
      </c>
      <c r="BS70" s="202" t="s">
        <v>235</v>
      </c>
      <c r="BT70" s="202" t="s">
        <v>235</v>
      </c>
      <c r="BU70" s="202" t="s">
        <v>235</v>
      </c>
      <c r="BV70" s="202" t="s">
        <v>235</v>
      </c>
      <c r="BW70" s="280"/>
      <c r="BX70" s="280"/>
      <c r="BY70" s="284"/>
      <c r="BZ70" s="284"/>
      <c r="CA70" s="284"/>
      <c r="CB70" s="284"/>
      <c r="CC70" s="284"/>
      <c r="CD70" s="270"/>
      <c r="CE70" s="270"/>
      <c r="CF70" s="270"/>
      <c r="CG70" s="346"/>
      <c r="CH70" s="293"/>
      <c r="CI70" s="262"/>
      <c r="CJ70" s="262"/>
      <c r="CK70" s="262"/>
      <c r="CL70" s="262"/>
      <c r="CM70" s="262"/>
      <c r="CN70" s="262"/>
      <c r="CO70" s="262"/>
      <c r="CP70" s="262"/>
      <c r="CQ70" s="262"/>
      <c r="CR70" s="262"/>
      <c r="CS70" s="262"/>
      <c r="CT70" s="262"/>
      <c r="CU70" s="262"/>
      <c r="CV70" s="262"/>
      <c r="CW70" s="262"/>
      <c r="CX70" s="262"/>
      <c r="CY70" s="262"/>
      <c r="CZ70" s="275"/>
      <c r="DA70" s="275"/>
      <c r="DB70" s="275"/>
      <c r="DC70" s="275"/>
      <c r="DD70" s="275"/>
      <c r="DE70" s="275"/>
      <c r="DF70" s="275"/>
      <c r="DG70" s="275"/>
      <c r="DH70" s="275"/>
      <c r="DI70" s="275"/>
      <c r="DJ70" s="275"/>
      <c r="DK70" s="287"/>
      <c r="DL70" s="287"/>
      <c r="DM70" s="287"/>
      <c r="DN70" s="287"/>
      <c r="DO70" s="287"/>
      <c r="DP70" s="287"/>
      <c r="DQ70" s="287"/>
      <c r="DR70" s="88" t="s">
        <v>235</v>
      </c>
      <c r="DS70" s="88" t="s">
        <v>235</v>
      </c>
      <c r="DT70" s="88" t="s">
        <v>235</v>
      </c>
      <c r="DU70" s="88" t="s">
        <v>235</v>
      </c>
      <c r="DV70" s="88" t="s">
        <v>235</v>
      </c>
      <c r="DW70" s="287"/>
      <c r="DX70" s="88" t="s">
        <v>235</v>
      </c>
      <c r="DY70" s="287"/>
      <c r="DZ70" s="88" t="s">
        <v>235</v>
      </c>
      <c r="EA70" s="88" t="s">
        <v>235</v>
      </c>
      <c r="EB70" s="88" t="s">
        <v>235</v>
      </c>
      <c r="EC70" s="88" t="s">
        <v>235</v>
      </c>
      <c r="ED70" s="88" t="s">
        <v>235</v>
      </c>
      <c r="EE70" s="88" t="s">
        <v>235</v>
      </c>
      <c r="EF70" s="88" t="s">
        <v>235</v>
      </c>
      <c r="EG70" s="88" t="s">
        <v>235</v>
      </c>
      <c r="EH70" s="88" t="s">
        <v>235</v>
      </c>
      <c r="EI70" s="88" t="s">
        <v>235</v>
      </c>
      <c r="EJ70" s="88" t="s">
        <v>235</v>
      </c>
      <c r="EK70" s="88" t="s">
        <v>235</v>
      </c>
      <c r="EL70" s="88" t="s">
        <v>235</v>
      </c>
      <c r="EM70" s="88" t="s">
        <v>235</v>
      </c>
      <c r="EN70" s="88" t="s">
        <v>235</v>
      </c>
      <c r="EO70" s="88" t="s">
        <v>235</v>
      </c>
      <c r="EP70" s="88" t="s">
        <v>235</v>
      </c>
      <c r="EQ70" s="88" t="s">
        <v>235</v>
      </c>
      <c r="ER70" s="88" t="s">
        <v>235</v>
      </c>
      <c r="ES70" s="88" t="s">
        <v>235</v>
      </c>
      <c r="ET70" s="88" t="s">
        <v>235</v>
      </c>
      <c r="EU70" s="88" t="s">
        <v>235</v>
      </c>
      <c r="EV70" s="88" t="s">
        <v>235</v>
      </c>
      <c r="EW70" s="88" t="s">
        <v>235</v>
      </c>
      <c r="EX70" s="88" t="s">
        <v>235</v>
      </c>
      <c r="EY70" s="88" t="s">
        <v>235</v>
      </c>
      <c r="EZ70" s="88" t="s">
        <v>235</v>
      </c>
      <c r="FA70" s="88" t="s">
        <v>235</v>
      </c>
      <c r="FB70" s="88" t="s">
        <v>235</v>
      </c>
      <c r="FC70" s="88" t="s">
        <v>235</v>
      </c>
      <c r="FD70" s="88" t="s">
        <v>235</v>
      </c>
      <c r="FE70" s="88" t="s">
        <v>235</v>
      </c>
      <c r="FF70" s="88" t="s">
        <v>235</v>
      </c>
      <c r="FG70" s="88" t="s">
        <v>235</v>
      </c>
      <c r="FH70" s="88" t="s">
        <v>235</v>
      </c>
    </row>
    <row r="71" spans="1:164" ht="16.5" customHeight="1" x14ac:dyDescent="0.3">
      <c r="A71" s="288">
        <v>2</v>
      </c>
      <c r="B71" s="288" t="s">
        <v>595</v>
      </c>
      <c r="C71" s="291" t="s">
        <v>217</v>
      </c>
      <c r="D71" s="263" t="s">
        <v>389</v>
      </c>
      <c r="E71" s="263" t="s">
        <v>377</v>
      </c>
      <c r="F71" s="299" t="s">
        <v>390</v>
      </c>
      <c r="G71" s="271" t="s">
        <v>391</v>
      </c>
      <c r="H71" s="263" t="s">
        <v>392</v>
      </c>
      <c r="I71" s="299" t="s">
        <v>393</v>
      </c>
      <c r="J71" s="381" t="s">
        <v>328</v>
      </c>
      <c r="K71" s="382" t="s">
        <v>394</v>
      </c>
      <c r="L71" s="282" t="s">
        <v>225</v>
      </c>
      <c r="M71" s="263" t="s">
        <v>330</v>
      </c>
      <c r="N71" s="263" t="s">
        <v>331</v>
      </c>
      <c r="O71" s="263" t="s">
        <v>395</v>
      </c>
      <c r="P71" s="266" t="s">
        <v>229</v>
      </c>
      <c r="Q71" s="282">
        <v>2</v>
      </c>
      <c r="R71" s="141" t="s">
        <v>333</v>
      </c>
      <c r="S71" s="141" t="s">
        <v>231</v>
      </c>
      <c r="T71" s="141" t="s">
        <v>231</v>
      </c>
      <c r="U71" s="141" t="s">
        <v>231</v>
      </c>
      <c r="V71" s="137">
        <v>97</v>
      </c>
      <c r="W71" s="282">
        <f>SUM(V71:V73)</f>
        <v>196</v>
      </c>
      <c r="X71" s="142">
        <v>65</v>
      </c>
      <c r="Y71" s="282">
        <v>66</v>
      </c>
      <c r="Z71" s="137">
        <v>51</v>
      </c>
      <c r="AA71" s="282">
        <v>107</v>
      </c>
      <c r="AB71" s="137" t="s">
        <v>231</v>
      </c>
      <c r="AC71" s="282" t="s">
        <v>231</v>
      </c>
      <c r="AD71" s="99" t="str">
        <f>"ISS Stage:
1: "&amp;TEXT(21/V71,"0.0%")&amp;"
2: "&amp;TEXT(33/V71,"0.0%")&amp;"
3: "&amp;TEXT(42/V71,"0.0%")&amp;"
Unknown: "&amp;TEXT(0/V71,"0.0%")&amp;"
High Cytogenetic Risk: 42%
Refractory disease: "&amp;TEXT(97/V71,"0.0%")&amp;"
Prior therapies:
Bortezomib: "&amp;TEXT(95/V71, "0%")&amp;"
Carfilzomib: "&amp;TEXT(74/V71, "0%")&amp;"
Lenalidomide: "&amp;TEXT(97/V71, "0%")&amp;"
Pomalidomide: "&amp;TEXT(89/V71, "0%")&amp;"
Daratumumab: "&amp;TEXT(97/V71, "0%")&amp;"
Isatuximab: "&amp;TEXT(3/V71,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1" s="99" t="str">
        <f>"ISS Stage:
1: "&amp;TEXT(21/W71,"0.0%")&amp;"
2: "&amp;TEXT(33/W71,"0.0%")&amp;"
3: "&amp;TEXT(42/W71,"0.0%")&amp;"
Unknown: "&amp;TEXT(0/W71,"0.0%")&amp;"
High Cytogenetic Risk: 42%
Refractory disease: "&amp;TEXT(97/W71,"0.0%")&amp;"
Prior therapies:
Bortezomib: "&amp;TEXT(95/W71, "0%")&amp;"
Carfilzomib: "&amp;TEXT(74/W71, "0%")&amp;"
Lenalidomide: "&amp;TEXT(97/W71, "0%")&amp;"
Pomalidomide: "&amp;TEXT(89/W71, "0%")&amp;"
Daratumumab: "&amp;TEXT(97/W71, "0%")&amp;"
Isatuximab: "&amp;TEXT(3/W71, "0%")&amp;"
Number of prior LOT:
≤4L: 16%
&gt;4L: 84%"</f>
        <v>ISS Stage:
1: 10.7%
2: 16.8%
3: 21.4%
Unknown: 0.0%
High Cytogenetic Risk: 42%
Refractory disease: 49.5%
Prior therapies:
Bortezomib: 48%
Carfilzomib: 38%
Lenalidomide: 49%
Pomalidomide: 45%
Daratumumab: 49%
Isatuximab: 2%
Number of prior LOT:
≤4L: 16%
&gt;4L: 84%</v>
      </c>
      <c r="AF71" s="307" t="s">
        <v>235</v>
      </c>
      <c r="AG71" s="307" t="s">
        <v>235</v>
      </c>
      <c r="AH71" s="307" t="s">
        <v>235</v>
      </c>
      <c r="AI71" s="149" t="s">
        <v>235</v>
      </c>
      <c r="AJ71" s="276" t="s">
        <v>235</v>
      </c>
      <c r="AK71" s="180" t="s">
        <v>235</v>
      </c>
      <c r="AL71" s="180" t="s">
        <v>235</v>
      </c>
      <c r="AM71" s="180" t="s">
        <v>235</v>
      </c>
      <c r="AN71" s="180" t="s">
        <v>235</v>
      </c>
      <c r="AO71" s="180" t="s">
        <v>235</v>
      </c>
      <c r="AP71" s="180" t="s">
        <v>235</v>
      </c>
      <c r="AQ71" s="180" t="s">
        <v>235</v>
      </c>
      <c r="AR71" s="180" t="s">
        <v>235</v>
      </c>
      <c r="AS71" s="180" t="s">
        <v>235</v>
      </c>
      <c r="AT71" s="276" t="s">
        <v>235</v>
      </c>
      <c r="AU71" s="180" t="s">
        <v>235</v>
      </c>
      <c r="AV71" s="276" t="s">
        <v>235</v>
      </c>
      <c r="AW71" s="180" t="s">
        <v>235</v>
      </c>
      <c r="AX71" s="180" t="s">
        <v>235</v>
      </c>
      <c r="AY71" s="180" t="s">
        <v>235</v>
      </c>
      <c r="AZ71" s="180" t="s">
        <v>235</v>
      </c>
      <c r="BA71" s="180" t="s">
        <v>235</v>
      </c>
      <c r="BB71" s="180" t="s">
        <v>235</v>
      </c>
      <c r="BC71" s="180" t="s">
        <v>235</v>
      </c>
      <c r="BD71" s="180" t="s">
        <v>235</v>
      </c>
      <c r="BE71" s="202" t="s">
        <v>235</v>
      </c>
      <c r="BF71" s="202" t="s">
        <v>235</v>
      </c>
      <c r="BG71" s="202" t="s">
        <v>235</v>
      </c>
      <c r="BH71" s="180" t="s">
        <v>235</v>
      </c>
      <c r="BI71" s="180" t="s">
        <v>235</v>
      </c>
      <c r="BJ71" s="180" t="s">
        <v>235</v>
      </c>
      <c r="BK71" s="180" t="s">
        <v>235</v>
      </c>
      <c r="BL71" s="180" t="s">
        <v>235</v>
      </c>
      <c r="BM71" s="180" t="s">
        <v>235</v>
      </c>
      <c r="BN71" s="180" t="s">
        <v>235</v>
      </c>
      <c r="BO71" s="180" t="s">
        <v>235</v>
      </c>
      <c r="BP71" s="202" t="s">
        <v>235</v>
      </c>
      <c r="BQ71" s="180" t="s">
        <v>235</v>
      </c>
      <c r="BR71" s="180" t="s">
        <v>235</v>
      </c>
      <c r="BS71" s="180" t="s">
        <v>235</v>
      </c>
      <c r="BT71" s="180" t="s">
        <v>235</v>
      </c>
      <c r="BU71" s="180" t="s">
        <v>235</v>
      </c>
      <c r="BV71" s="202" t="s">
        <v>235</v>
      </c>
      <c r="BW71" s="278" t="s">
        <v>396</v>
      </c>
      <c r="BX71" s="281" t="s">
        <v>397</v>
      </c>
      <c r="BY71" s="282" t="s">
        <v>385</v>
      </c>
      <c r="BZ71" s="282" t="s">
        <v>385</v>
      </c>
      <c r="CA71" s="282" t="s">
        <v>385</v>
      </c>
      <c r="CB71" s="282" t="s">
        <v>385</v>
      </c>
      <c r="CC71" s="282" t="s">
        <v>386</v>
      </c>
      <c r="CD71" s="299" t="s">
        <v>398</v>
      </c>
      <c r="CE71" s="299" t="s">
        <v>398</v>
      </c>
      <c r="CF71" s="299" t="s">
        <v>398</v>
      </c>
      <c r="CG71" s="282" t="s">
        <v>231</v>
      </c>
      <c r="CH71" s="282" t="s">
        <v>231</v>
      </c>
      <c r="CI71" s="282" t="s">
        <v>231</v>
      </c>
      <c r="CJ71" s="282" t="s">
        <v>231</v>
      </c>
      <c r="CK71" s="282" t="s">
        <v>231</v>
      </c>
      <c r="CL71" s="282" t="s">
        <v>231</v>
      </c>
      <c r="CM71" s="260" t="s">
        <v>235</v>
      </c>
      <c r="CN71" s="260" t="s">
        <v>235</v>
      </c>
      <c r="CO71" s="260" t="s">
        <v>235</v>
      </c>
      <c r="CP71" s="260" t="s">
        <v>235</v>
      </c>
      <c r="CQ71" s="260" t="s">
        <v>235</v>
      </c>
      <c r="CR71" s="260" t="s">
        <v>235</v>
      </c>
      <c r="CS71" s="260" t="s">
        <v>235</v>
      </c>
      <c r="CT71" s="260" t="s">
        <v>235</v>
      </c>
      <c r="CU71" s="260" t="s">
        <v>235</v>
      </c>
      <c r="CV71" s="260" t="s">
        <v>235</v>
      </c>
      <c r="CW71" s="260" t="s">
        <v>235</v>
      </c>
      <c r="CX71" s="260" t="s">
        <v>235</v>
      </c>
      <c r="CY71" s="260" t="s">
        <v>235</v>
      </c>
      <c r="CZ71" s="260" t="s">
        <v>235</v>
      </c>
      <c r="DA71" s="260" t="s">
        <v>235</v>
      </c>
      <c r="DB71" s="260" t="s">
        <v>235</v>
      </c>
      <c r="DC71" s="260" t="s">
        <v>235</v>
      </c>
      <c r="DD71" s="260" t="s">
        <v>235</v>
      </c>
      <c r="DE71" s="260" t="s">
        <v>235</v>
      </c>
      <c r="DF71" s="260" t="s">
        <v>235</v>
      </c>
      <c r="DG71" s="260" t="s">
        <v>235</v>
      </c>
      <c r="DH71" s="260" t="s">
        <v>235</v>
      </c>
      <c r="DI71" s="260" t="s">
        <v>235</v>
      </c>
      <c r="DJ71" s="260" t="s">
        <v>235</v>
      </c>
      <c r="DK71" s="285" t="s">
        <v>235</v>
      </c>
      <c r="DL71" s="285" t="s">
        <v>235</v>
      </c>
      <c r="DM71" s="285" t="s">
        <v>235</v>
      </c>
      <c r="DN71" s="285" t="s">
        <v>235</v>
      </c>
      <c r="DO71" s="285" t="s">
        <v>235</v>
      </c>
      <c r="DP71" s="285" t="s">
        <v>235</v>
      </c>
      <c r="DQ71" s="285" t="s">
        <v>235</v>
      </c>
      <c r="DR71" s="88" t="s">
        <v>235</v>
      </c>
      <c r="DS71" s="88" t="s">
        <v>235</v>
      </c>
      <c r="DT71" s="88" t="s">
        <v>235</v>
      </c>
      <c r="DU71" s="88" t="s">
        <v>235</v>
      </c>
      <c r="DV71" s="88" t="s">
        <v>235</v>
      </c>
      <c r="DW71" s="285" t="s">
        <v>235</v>
      </c>
      <c r="DX71" s="88" t="s">
        <v>235</v>
      </c>
      <c r="DY71" s="285" t="s">
        <v>235</v>
      </c>
      <c r="DZ71" s="88" t="s">
        <v>235</v>
      </c>
      <c r="EA71" s="88" t="s">
        <v>235</v>
      </c>
      <c r="EB71" s="88" t="s">
        <v>235</v>
      </c>
      <c r="EC71" s="88" t="s">
        <v>235</v>
      </c>
      <c r="ED71" s="88" t="s">
        <v>235</v>
      </c>
      <c r="EE71" s="88" t="s">
        <v>235</v>
      </c>
      <c r="EF71" s="88" t="s">
        <v>235</v>
      </c>
      <c r="EG71" s="88" t="s">
        <v>235</v>
      </c>
      <c r="EH71" s="88" t="s">
        <v>235</v>
      </c>
      <c r="EI71" s="88" t="s">
        <v>235</v>
      </c>
      <c r="EJ71" s="88" t="s">
        <v>235</v>
      </c>
      <c r="EK71" s="88" t="s">
        <v>235</v>
      </c>
      <c r="EL71" s="88" t="s">
        <v>235</v>
      </c>
      <c r="EM71" s="88" t="s">
        <v>235</v>
      </c>
      <c r="EN71" s="88" t="s">
        <v>235</v>
      </c>
      <c r="EO71" s="88" t="s">
        <v>235</v>
      </c>
      <c r="EP71" s="88" t="s">
        <v>235</v>
      </c>
      <c r="EQ71" s="88" t="s">
        <v>235</v>
      </c>
      <c r="ER71" s="88" t="s">
        <v>235</v>
      </c>
      <c r="ES71" s="88" t="s">
        <v>235</v>
      </c>
      <c r="ET71" s="88" t="s">
        <v>235</v>
      </c>
      <c r="EU71" s="88" t="s">
        <v>235</v>
      </c>
      <c r="EV71" s="88" t="s">
        <v>235</v>
      </c>
      <c r="EW71" s="88" t="s">
        <v>235</v>
      </c>
      <c r="EX71" s="88" t="s">
        <v>235</v>
      </c>
      <c r="EY71" s="88" t="s">
        <v>235</v>
      </c>
      <c r="EZ71" s="88" t="s">
        <v>235</v>
      </c>
      <c r="FA71" s="88" t="s">
        <v>235</v>
      </c>
      <c r="FB71" s="88" t="s">
        <v>235</v>
      </c>
      <c r="FC71" s="88" t="s">
        <v>235</v>
      </c>
      <c r="FD71" s="88" t="s">
        <v>235</v>
      </c>
      <c r="FE71" s="88" t="s">
        <v>235</v>
      </c>
      <c r="FF71" s="88" t="s">
        <v>235</v>
      </c>
      <c r="FG71" s="88" t="s">
        <v>235</v>
      </c>
      <c r="FH71" s="88" t="s">
        <v>235</v>
      </c>
    </row>
    <row r="72" spans="1:164" ht="16.5" customHeight="1" x14ac:dyDescent="0.3">
      <c r="A72" s="289"/>
      <c r="B72" s="289"/>
      <c r="C72" s="354"/>
      <c r="D72" s="264"/>
      <c r="E72" s="266"/>
      <c r="F72" s="345"/>
      <c r="G72" s="272"/>
      <c r="H72" s="297"/>
      <c r="I72" s="300"/>
      <c r="J72" s="297"/>
      <c r="K72" s="345"/>
      <c r="L72" s="283"/>
      <c r="M72" s="297"/>
      <c r="N72" s="297"/>
      <c r="O72" s="266"/>
      <c r="P72" s="297"/>
      <c r="Q72" s="283"/>
      <c r="R72" s="141" t="s">
        <v>333</v>
      </c>
      <c r="S72" s="141" t="s">
        <v>231</v>
      </c>
      <c r="T72" s="141" t="s">
        <v>231</v>
      </c>
      <c r="U72" s="141" t="s">
        <v>231</v>
      </c>
      <c r="V72" s="137">
        <v>99</v>
      </c>
      <c r="W72" s="283"/>
      <c r="X72" s="142">
        <v>67</v>
      </c>
      <c r="Y72" s="283"/>
      <c r="Z72" s="137">
        <v>56</v>
      </c>
      <c r="AA72" s="283"/>
      <c r="AB72" s="137" t="s">
        <v>231</v>
      </c>
      <c r="AC72" s="283"/>
      <c r="AD72" s="99" t="str">
        <f>"ISS Stage:
1: "&amp;TEXT(18/V72,"0.0%")&amp;"
2: "&amp;TEXT(51/V72,"0.0%")&amp;"
3: "&amp;TEXT(30/V72,"0.0%")&amp;"
Unknown: "&amp;TEXT(1/V72,"0.0%")&amp;"
High Cytogenetic Risk: 47%
Refractory disease: "&amp;TEXT(99/V72,"0.0%")&amp;"
Prior therapies:
Bortezomib: "&amp;TEXT(97/V72,"0.0%")&amp;"
Carfilzomib: "&amp;TEXT(64/V72,"0.0%")&amp;"
Lenalidomide: "&amp;TEXT(99/V72,"0.0%")&amp;"
Pomalidomide: "&amp;TEXT(84/V72,"0.0%")&amp;"
Daratumumab: "&amp;TEXT(96/V72,"0.0%")&amp;"
Isatuximab: "&amp;TEXT(2/V72,"0.0%")&amp;"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2" s="99" t="e">
        <f>"ISS Stage:
1: "&amp;TEXT(18/W72,"0.0%")&amp;"
2: "&amp;TEXT(51/W72,"0.0%")&amp;"
3: "&amp;TEXT(30/W72,"0.0%")&amp;"
Unknown: "&amp;TEXT(1/W72,"0.0%")&amp;"
High Cytogenetic Risk: 47%
Refractory disease: "&amp;TEXT(99/W72,"0.0%")&amp;"
Prior therapies:
Bortezomib: "&amp;TEXT(97/W72,"0.0%")&amp;"
Carfilzomib: "&amp;TEXT(64/W72,"0.0%")&amp;"
Lenalidomide: "&amp;TEXT(99/W72,"0.0%")&amp;"
Pomalidomide: "&amp;TEXT(84/W72,"0.0%")&amp;"
Daratumumab: "&amp;TEXT(96/W72,"0.0%")&amp;"
Isatuximab: "&amp;TEXT(2/W72,"0.0%")&amp;"
Number of prior LOT:
≤4L: 17%
&gt;4L: 83%"</f>
        <v>#DIV/0!</v>
      </c>
      <c r="AF72" s="307"/>
      <c r="AG72" s="307"/>
      <c r="AH72" s="307"/>
      <c r="AI72" s="149" t="s">
        <v>235</v>
      </c>
      <c r="AJ72" s="277"/>
      <c r="AK72" s="180" t="s">
        <v>235</v>
      </c>
      <c r="AL72" s="180" t="s">
        <v>235</v>
      </c>
      <c r="AM72" s="180" t="s">
        <v>235</v>
      </c>
      <c r="AN72" s="180" t="s">
        <v>235</v>
      </c>
      <c r="AO72" s="180" t="s">
        <v>235</v>
      </c>
      <c r="AP72" s="180" t="s">
        <v>235</v>
      </c>
      <c r="AQ72" s="180" t="s">
        <v>235</v>
      </c>
      <c r="AR72" s="180" t="s">
        <v>235</v>
      </c>
      <c r="AS72" s="180" t="s">
        <v>235</v>
      </c>
      <c r="AT72" s="277"/>
      <c r="AU72" s="180" t="s">
        <v>235</v>
      </c>
      <c r="AV72" s="277"/>
      <c r="AW72" s="180" t="s">
        <v>235</v>
      </c>
      <c r="AX72" s="180" t="s">
        <v>235</v>
      </c>
      <c r="AY72" s="180" t="s">
        <v>235</v>
      </c>
      <c r="AZ72" s="180" t="s">
        <v>235</v>
      </c>
      <c r="BA72" s="180" t="s">
        <v>235</v>
      </c>
      <c r="BB72" s="180" t="s">
        <v>235</v>
      </c>
      <c r="BC72" s="180" t="s">
        <v>235</v>
      </c>
      <c r="BD72" s="180" t="s">
        <v>235</v>
      </c>
      <c r="BE72" s="202" t="s">
        <v>235</v>
      </c>
      <c r="BF72" s="202" t="s">
        <v>235</v>
      </c>
      <c r="BG72" s="202" t="s">
        <v>235</v>
      </c>
      <c r="BH72" s="180" t="s">
        <v>235</v>
      </c>
      <c r="BI72" s="180" t="s">
        <v>235</v>
      </c>
      <c r="BJ72" s="180" t="s">
        <v>235</v>
      </c>
      <c r="BK72" s="180" t="s">
        <v>235</v>
      </c>
      <c r="BL72" s="180" t="s">
        <v>235</v>
      </c>
      <c r="BM72" s="180" t="s">
        <v>235</v>
      </c>
      <c r="BN72" s="180" t="s">
        <v>235</v>
      </c>
      <c r="BO72" s="180" t="s">
        <v>235</v>
      </c>
      <c r="BP72" s="202" t="s">
        <v>235</v>
      </c>
      <c r="BQ72" s="180" t="s">
        <v>235</v>
      </c>
      <c r="BR72" s="180" t="s">
        <v>235</v>
      </c>
      <c r="BS72" s="180" t="s">
        <v>235</v>
      </c>
      <c r="BT72" s="180" t="s">
        <v>235</v>
      </c>
      <c r="BU72" s="180" t="s">
        <v>235</v>
      </c>
      <c r="BV72" s="202" t="s">
        <v>235</v>
      </c>
      <c r="BW72" s="279"/>
      <c r="BX72" s="279"/>
      <c r="BY72" s="283"/>
      <c r="BZ72" s="283"/>
      <c r="CA72" s="283"/>
      <c r="CB72" s="283"/>
      <c r="CC72" s="283"/>
      <c r="CD72" s="345"/>
      <c r="CE72" s="345"/>
      <c r="CF72" s="345"/>
      <c r="CG72" s="283"/>
      <c r="CH72" s="283"/>
      <c r="CI72" s="283"/>
      <c r="CJ72" s="283"/>
      <c r="CK72" s="283"/>
      <c r="CL72" s="283"/>
      <c r="CM72" s="261"/>
      <c r="CN72" s="261"/>
      <c r="CO72" s="261"/>
      <c r="CP72" s="261"/>
      <c r="CQ72" s="261"/>
      <c r="CR72" s="261"/>
      <c r="CS72" s="261"/>
      <c r="CT72" s="261"/>
      <c r="CU72" s="261"/>
      <c r="CV72" s="261"/>
      <c r="CW72" s="261"/>
      <c r="CX72" s="261"/>
      <c r="CY72" s="261"/>
      <c r="CZ72" s="274"/>
      <c r="DA72" s="274"/>
      <c r="DB72" s="274"/>
      <c r="DC72" s="274"/>
      <c r="DD72" s="274"/>
      <c r="DE72" s="274"/>
      <c r="DF72" s="274"/>
      <c r="DG72" s="274"/>
      <c r="DH72" s="274"/>
      <c r="DI72" s="274"/>
      <c r="DJ72" s="274"/>
      <c r="DK72" s="286"/>
      <c r="DL72" s="286"/>
      <c r="DM72" s="286"/>
      <c r="DN72" s="286"/>
      <c r="DO72" s="286"/>
      <c r="DP72" s="286"/>
      <c r="DQ72" s="286"/>
      <c r="DR72" s="88" t="s">
        <v>235</v>
      </c>
      <c r="DS72" s="88" t="s">
        <v>235</v>
      </c>
      <c r="DT72" s="88" t="s">
        <v>235</v>
      </c>
      <c r="DU72" s="88" t="s">
        <v>235</v>
      </c>
      <c r="DV72" s="88" t="s">
        <v>235</v>
      </c>
      <c r="DW72" s="286"/>
      <c r="DX72" s="88" t="s">
        <v>235</v>
      </c>
      <c r="DY72" s="286"/>
      <c r="DZ72" s="88" t="s">
        <v>235</v>
      </c>
      <c r="EA72" s="88" t="s">
        <v>235</v>
      </c>
      <c r="EB72" s="88" t="s">
        <v>235</v>
      </c>
      <c r="EC72" s="88" t="s">
        <v>235</v>
      </c>
      <c r="ED72" s="88" t="s">
        <v>235</v>
      </c>
      <c r="EE72" s="88" t="s">
        <v>235</v>
      </c>
      <c r="EF72" s="88" t="s">
        <v>235</v>
      </c>
      <c r="EG72" s="88" t="s">
        <v>235</v>
      </c>
      <c r="EH72" s="88" t="s">
        <v>235</v>
      </c>
      <c r="EI72" s="88" t="s">
        <v>235</v>
      </c>
      <c r="EJ72" s="88" t="s">
        <v>235</v>
      </c>
      <c r="EK72" s="88" t="s">
        <v>235</v>
      </c>
      <c r="EL72" s="88" t="s">
        <v>235</v>
      </c>
      <c r="EM72" s="88" t="s">
        <v>235</v>
      </c>
      <c r="EN72" s="88" t="s">
        <v>235</v>
      </c>
      <c r="EO72" s="88" t="s">
        <v>235</v>
      </c>
      <c r="EP72" s="88" t="s">
        <v>235</v>
      </c>
      <c r="EQ72" s="88" t="s">
        <v>235</v>
      </c>
      <c r="ER72" s="88" t="s">
        <v>235</v>
      </c>
      <c r="ES72" s="88" t="s">
        <v>235</v>
      </c>
      <c r="ET72" s="88" t="s">
        <v>235</v>
      </c>
      <c r="EU72" s="88" t="s">
        <v>235</v>
      </c>
      <c r="EV72" s="88" t="s">
        <v>235</v>
      </c>
      <c r="EW72" s="88" t="s">
        <v>235</v>
      </c>
      <c r="EX72" s="88" t="s">
        <v>235</v>
      </c>
      <c r="EY72" s="88" t="s">
        <v>235</v>
      </c>
      <c r="EZ72" s="88" t="s">
        <v>235</v>
      </c>
      <c r="FA72" s="88" t="s">
        <v>235</v>
      </c>
      <c r="FB72" s="88" t="s">
        <v>235</v>
      </c>
      <c r="FC72" s="88" t="s">
        <v>235</v>
      </c>
      <c r="FD72" s="88" t="s">
        <v>235</v>
      </c>
      <c r="FE72" s="88" t="s">
        <v>235</v>
      </c>
      <c r="FF72" s="88" t="s">
        <v>235</v>
      </c>
      <c r="FG72" s="88" t="s">
        <v>235</v>
      </c>
      <c r="FH72" s="88" t="s">
        <v>235</v>
      </c>
    </row>
    <row r="73" spans="1:164" ht="16.5" customHeight="1" x14ac:dyDescent="0.3">
      <c r="A73" s="289"/>
      <c r="B73" s="289"/>
      <c r="C73" s="354"/>
      <c r="D73" s="264"/>
      <c r="E73" s="266"/>
      <c r="F73" s="345"/>
      <c r="G73" s="272"/>
      <c r="H73" s="297"/>
      <c r="I73" s="300"/>
      <c r="J73" s="297"/>
      <c r="K73" s="345"/>
      <c r="L73" s="283"/>
      <c r="M73" s="297"/>
      <c r="N73" s="297"/>
      <c r="O73" s="266"/>
      <c r="P73" s="297"/>
      <c r="Q73" s="283"/>
      <c r="R73" s="137" t="s">
        <v>235</v>
      </c>
      <c r="S73" s="137" t="s">
        <v>235</v>
      </c>
      <c r="T73" s="137" t="s">
        <v>235</v>
      </c>
      <c r="U73" s="137" t="s">
        <v>235</v>
      </c>
      <c r="V73" s="137" t="s">
        <v>235</v>
      </c>
      <c r="W73" s="283"/>
      <c r="X73" s="137" t="s">
        <v>235</v>
      </c>
      <c r="Y73" s="283"/>
      <c r="Z73" s="137" t="s">
        <v>235</v>
      </c>
      <c r="AA73" s="283"/>
      <c r="AB73" s="137" t="s">
        <v>235</v>
      </c>
      <c r="AC73" s="283"/>
      <c r="AD73" s="140" t="s">
        <v>235</v>
      </c>
      <c r="AE73" s="140" t="s">
        <v>235</v>
      </c>
      <c r="AF73" s="307"/>
      <c r="AG73" s="307"/>
      <c r="AH73" s="307"/>
      <c r="AI73" s="149" t="s">
        <v>235</v>
      </c>
      <c r="AJ73" s="277"/>
      <c r="AK73" s="180" t="s">
        <v>235</v>
      </c>
      <c r="AL73" s="180" t="s">
        <v>235</v>
      </c>
      <c r="AM73" s="180" t="s">
        <v>235</v>
      </c>
      <c r="AN73" s="180" t="s">
        <v>235</v>
      </c>
      <c r="AO73" s="180" t="s">
        <v>235</v>
      </c>
      <c r="AP73" s="180" t="s">
        <v>235</v>
      </c>
      <c r="AQ73" s="180" t="s">
        <v>235</v>
      </c>
      <c r="AR73" s="180" t="s">
        <v>235</v>
      </c>
      <c r="AS73" s="180" t="s">
        <v>235</v>
      </c>
      <c r="AT73" s="277"/>
      <c r="AU73" s="180" t="s">
        <v>235</v>
      </c>
      <c r="AV73" s="277"/>
      <c r="AW73" s="180" t="s">
        <v>235</v>
      </c>
      <c r="AX73" s="180" t="s">
        <v>235</v>
      </c>
      <c r="AY73" s="180" t="s">
        <v>235</v>
      </c>
      <c r="AZ73" s="180" t="s">
        <v>235</v>
      </c>
      <c r="BA73" s="180" t="s">
        <v>235</v>
      </c>
      <c r="BB73" s="180" t="s">
        <v>235</v>
      </c>
      <c r="BC73" s="180" t="s">
        <v>235</v>
      </c>
      <c r="BD73" s="180" t="s">
        <v>235</v>
      </c>
      <c r="BE73" s="202" t="s">
        <v>235</v>
      </c>
      <c r="BF73" s="202" t="s">
        <v>235</v>
      </c>
      <c r="BG73" s="202" t="s">
        <v>235</v>
      </c>
      <c r="BH73" s="180" t="s">
        <v>235</v>
      </c>
      <c r="BI73" s="180" t="s">
        <v>235</v>
      </c>
      <c r="BJ73" s="180" t="s">
        <v>235</v>
      </c>
      <c r="BK73" s="180" t="s">
        <v>235</v>
      </c>
      <c r="BL73" s="180" t="s">
        <v>235</v>
      </c>
      <c r="BM73" s="180" t="s">
        <v>235</v>
      </c>
      <c r="BN73" s="180" t="s">
        <v>235</v>
      </c>
      <c r="BO73" s="180" t="s">
        <v>235</v>
      </c>
      <c r="BP73" s="202" t="s">
        <v>235</v>
      </c>
      <c r="BQ73" s="180" t="s">
        <v>235</v>
      </c>
      <c r="BR73" s="180" t="s">
        <v>235</v>
      </c>
      <c r="BS73" s="180" t="s">
        <v>235</v>
      </c>
      <c r="BT73" s="180" t="s">
        <v>235</v>
      </c>
      <c r="BU73" s="180" t="s">
        <v>235</v>
      </c>
      <c r="BV73" s="202" t="s">
        <v>235</v>
      </c>
      <c r="BW73" s="279"/>
      <c r="BX73" s="279"/>
      <c r="BY73" s="283"/>
      <c r="BZ73" s="283"/>
      <c r="CA73" s="283"/>
      <c r="CB73" s="283"/>
      <c r="CC73" s="283"/>
      <c r="CD73" s="345"/>
      <c r="CE73" s="345"/>
      <c r="CF73" s="345"/>
      <c r="CG73" s="283"/>
      <c r="CH73" s="283"/>
      <c r="CI73" s="283"/>
      <c r="CJ73" s="283"/>
      <c r="CK73" s="283"/>
      <c r="CL73" s="283"/>
      <c r="CM73" s="261"/>
      <c r="CN73" s="261"/>
      <c r="CO73" s="261"/>
      <c r="CP73" s="261"/>
      <c r="CQ73" s="261"/>
      <c r="CR73" s="261"/>
      <c r="CS73" s="261"/>
      <c r="CT73" s="261"/>
      <c r="CU73" s="261"/>
      <c r="CV73" s="261"/>
      <c r="CW73" s="261"/>
      <c r="CX73" s="261"/>
      <c r="CY73" s="261"/>
      <c r="CZ73" s="274"/>
      <c r="DA73" s="274"/>
      <c r="DB73" s="274"/>
      <c r="DC73" s="274"/>
      <c r="DD73" s="274"/>
      <c r="DE73" s="274"/>
      <c r="DF73" s="274"/>
      <c r="DG73" s="274"/>
      <c r="DH73" s="274"/>
      <c r="DI73" s="274"/>
      <c r="DJ73" s="274"/>
      <c r="DK73" s="286"/>
      <c r="DL73" s="286"/>
      <c r="DM73" s="286"/>
      <c r="DN73" s="286"/>
      <c r="DO73" s="286"/>
      <c r="DP73" s="286"/>
      <c r="DQ73" s="286"/>
      <c r="DR73" s="88" t="s">
        <v>235</v>
      </c>
      <c r="DS73" s="88" t="s">
        <v>235</v>
      </c>
      <c r="DT73" s="88" t="s">
        <v>235</v>
      </c>
      <c r="DU73" s="88" t="s">
        <v>235</v>
      </c>
      <c r="DV73" s="88" t="s">
        <v>235</v>
      </c>
      <c r="DW73" s="286"/>
      <c r="DX73" s="88" t="s">
        <v>235</v>
      </c>
      <c r="DY73" s="286"/>
      <c r="DZ73" s="88" t="s">
        <v>235</v>
      </c>
      <c r="EA73" s="88" t="s">
        <v>235</v>
      </c>
      <c r="EB73" s="88" t="s">
        <v>235</v>
      </c>
      <c r="EC73" s="88" t="s">
        <v>235</v>
      </c>
      <c r="ED73" s="88" t="s">
        <v>235</v>
      </c>
      <c r="EE73" s="88" t="s">
        <v>235</v>
      </c>
      <c r="EF73" s="88" t="s">
        <v>235</v>
      </c>
      <c r="EG73" s="88" t="s">
        <v>235</v>
      </c>
      <c r="EH73" s="88" t="s">
        <v>235</v>
      </c>
      <c r="EI73" s="88" t="s">
        <v>235</v>
      </c>
      <c r="EJ73" s="88" t="s">
        <v>235</v>
      </c>
      <c r="EK73" s="88" t="s">
        <v>235</v>
      </c>
      <c r="EL73" s="88" t="s">
        <v>235</v>
      </c>
      <c r="EM73" s="88" t="s">
        <v>235</v>
      </c>
      <c r="EN73" s="88" t="s">
        <v>235</v>
      </c>
      <c r="EO73" s="88" t="s">
        <v>235</v>
      </c>
      <c r="EP73" s="88" t="s">
        <v>235</v>
      </c>
      <c r="EQ73" s="88" t="s">
        <v>235</v>
      </c>
      <c r="ER73" s="88" t="s">
        <v>235</v>
      </c>
      <c r="ES73" s="88" t="s">
        <v>235</v>
      </c>
      <c r="ET73" s="88" t="s">
        <v>235</v>
      </c>
      <c r="EU73" s="88" t="s">
        <v>235</v>
      </c>
      <c r="EV73" s="88" t="s">
        <v>235</v>
      </c>
      <c r="EW73" s="88" t="s">
        <v>235</v>
      </c>
      <c r="EX73" s="88" t="s">
        <v>235</v>
      </c>
      <c r="EY73" s="88" t="s">
        <v>235</v>
      </c>
      <c r="EZ73" s="88" t="s">
        <v>235</v>
      </c>
      <c r="FA73" s="88" t="s">
        <v>235</v>
      </c>
      <c r="FB73" s="88" t="s">
        <v>235</v>
      </c>
      <c r="FC73" s="88" t="s">
        <v>235</v>
      </c>
      <c r="FD73" s="88" t="s">
        <v>235</v>
      </c>
      <c r="FE73" s="88" t="s">
        <v>235</v>
      </c>
      <c r="FF73" s="88" t="s">
        <v>235</v>
      </c>
      <c r="FG73" s="88" t="s">
        <v>235</v>
      </c>
      <c r="FH73" s="88" t="s">
        <v>235</v>
      </c>
    </row>
    <row r="74" spans="1:164" ht="16.5" customHeight="1" x14ac:dyDescent="0.3">
      <c r="A74" s="290"/>
      <c r="B74" s="290"/>
      <c r="C74" s="355"/>
      <c r="D74" s="265"/>
      <c r="E74" s="267"/>
      <c r="F74" s="346"/>
      <c r="G74" s="273"/>
      <c r="H74" s="298"/>
      <c r="I74" s="301"/>
      <c r="J74" s="298"/>
      <c r="K74" s="346"/>
      <c r="L74" s="284"/>
      <c r="M74" s="298"/>
      <c r="N74" s="298"/>
      <c r="O74" s="267"/>
      <c r="P74" s="298"/>
      <c r="Q74" s="284"/>
      <c r="R74" s="137" t="s">
        <v>235</v>
      </c>
      <c r="S74" s="137" t="s">
        <v>235</v>
      </c>
      <c r="T74" s="137" t="s">
        <v>235</v>
      </c>
      <c r="U74" s="137" t="s">
        <v>235</v>
      </c>
      <c r="V74" s="137" t="s">
        <v>235</v>
      </c>
      <c r="W74" s="284"/>
      <c r="X74" s="137" t="s">
        <v>235</v>
      </c>
      <c r="Y74" s="284"/>
      <c r="Z74" s="137" t="s">
        <v>235</v>
      </c>
      <c r="AA74" s="284"/>
      <c r="AB74" s="137" t="s">
        <v>235</v>
      </c>
      <c r="AC74" s="284"/>
      <c r="AD74" s="140" t="s">
        <v>235</v>
      </c>
      <c r="AE74" s="140" t="s">
        <v>235</v>
      </c>
      <c r="AF74" s="307"/>
      <c r="AG74" s="307"/>
      <c r="AH74" s="307"/>
      <c r="AI74" s="149" t="s">
        <v>235</v>
      </c>
      <c r="AJ74" s="277"/>
      <c r="AK74" s="180" t="s">
        <v>235</v>
      </c>
      <c r="AL74" s="180" t="s">
        <v>235</v>
      </c>
      <c r="AM74" s="180" t="s">
        <v>235</v>
      </c>
      <c r="AN74" s="180" t="s">
        <v>235</v>
      </c>
      <c r="AO74" s="180" t="s">
        <v>235</v>
      </c>
      <c r="AP74" s="180" t="s">
        <v>235</v>
      </c>
      <c r="AQ74" s="180" t="s">
        <v>235</v>
      </c>
      <c r="AR74" s="180" t="s">
        <v>235</v>
      </c>
      <c r="AS74" s="180" t="s">
        <v>235</v>
      </c>
      <c r="AT74" s="277"/>
      <c r="AU74" s="180" t="s">
        <v>235</v>
      </c>
      <c r="AV74" s="277"/>
      <c r="AW74" s="180" t="s">
        <v>235</v>
      </c>
      <c r="AX74" s="180" t="s">
        <v>235</v>
      </c>
      <c r="AY74" s="180" t="s">
        <v>235</v>
      </c>
      <c r="AZ74" s="180" t="s">
        <v>235</v>
      </c>
      <c r="BA74" s="180" t="s">
        <v>235</v>
      </c>
      <c r="BB74" s="180" t="s">
        <v>235</v>
      </c>
      <c r="BC74" s="180" t="s">
        <v>235</v>
      </c>
      <c r="BD74" s="180" t="s">
        <v>235</v>
      </c>
      <c r="BE74" s="202" t="s">
        <v>235</v>
      </c>
      <c r="BF74" s="202" t="s">
        <v>235</v>
      </c>
      <c r="BG74" s="202" t="s">
        <v>235</v>
      </c>
      <c r="BH74" s="180" t="s">
        <v>235</v>
      </c>
      <c r="BI74" s="180" t="s">
        <v>235</v>
      </c>
      <c r="BJ74" s="180" t="s">
        <v>235</v>
      </c>
      <c r="BK74" s="180" t="s">
        <v>235</v>
      </c>
      <c r="BL74" s="180" t="s">
        <v>235</v>
      </c>
      <c r="BM74" s="180" t="s">
        <v>235</v>
      </c>
      <c r="BN74" s="180" t="s">
        <v>235</v>
      </c>
      <c r="BO74" s="180" t="s">
        <v>235</v>
      </c>
      <c r="BP74" s="202" t="s">
        <v>235</v>
      </c>
      <c r="BQ74" s="180" t="s">
        <v>235</v>
      </c>
      <c r="BR74" s="180" t="s">
        <v>235</v>
      </c>
      <c r="BS74" s="180" t="s">
        <v>235</v>
      </c>
      <c r="BT74" s="180" t="s">
        <v>235</v>
      </c>
      <c r="BU74" s="180" t="s">
        <v>235</v>
      </c>
      <c r="BV74" s="202" t="s">
        <v>235</v>
      </c>
      <c r="BW74" s="280"/>
      <c r="BX74" s="280"/>
      <c r="BY74" s="284"/>
      <c r="BZ74" s="284"/>
      <c r="CA74" s="284"/>
      <c r="CB74" s="284"/>
      <c r="CC74" s="284"/>
      <c r="CD74" s="346"/>
      <c r="CE74" s="346"/>
      <c r="CF74" s="346"/>
      <c r="CG74" s="284"/>
      <c r="CH74" s="284"/>
      <c r="CI74" s="284"/>
      <c r="CJ74" s="284"/>
      <c r="CK74" s="284"/>
      <c r="CL74" s="284"/>
      <c r="CM74" s="262"/>
      <c r="CN74" s="262"/>
      <c r="CO74" s="262"/>
      <c r="CP74" s="262"/>
      <c r="CQ74" s="262"/>
      <c r="CR74" s="262"/>
      <c r="CS74" s="262"/>
      <c r="CT74" s="262"/>
      <c r="CU74" s="262"/>
      <c r="CV74" s="262"/>
      <c r="CW74" s="262"/>
      <c r="CX74" s="262"/>
      <c r="CY74" s="262"/>
      <c r="CZ74" s="275"/>
      <c r="DA74" s="275"/>
      <c r="DB74" s="275"/>
      <c r="DC74" s="275"/>
      <c r="DD74" s="275"/>
      <c r="DE74" s="275"/>
      <c r="DF74" s="275"/>
      <c r="DG74" s="275"/>
      <c r="DH74" s="275"/>
      <c r="DI74" s="275"/>
      <c r="DJ74" s="275"/>
      <c r="DK74" s="287"/>
      <c r="DL74" s="287"/>
      <c r="DM74" s="287"/>
      <c r="DN74" s="287"/>
      <c r="DO74" s="287"/>
      <c r="DP74" s="287"/>
      <c r="DQ74" s="287"/>
      <c r="DR74" s="88" t="s">
        <v>235</v>
      </c>
      <c r="DS74" s="88" t="s">
        <v>235</v>
      </c>
      <c r="DT74" s="88" t="s">
        <v>235</v>
      </c>
      <c r="DU74" s="88" t="s">
        <v>235</v>
      </c>
      <c r="DV74" s="88" t="s">
        <v>235</v>
      </c>
      <c r="DW74" s="287"/>
      <c r="DX74" s="88" t="s">
        <v>235</v>
      </c>
      <c r="DY74" s="287"/>
      <c r="DZ74" s="88" t="s">
        <v>235</v>
      </c>
      <c r="EA74" s="88" t="s">
        <v>235</v>
      </c>
      <c r="EB74" s="88" t="s">
        <v>235</v>
      </c>
      <c r="EC74" s="88" t="s">
        <v>235</v>
      </c>
      <c r="ED74" s="88" t="s">
        <v>235</v>
      </c>
      <c r="EE74" s="88" t="s">
        <v>235</v>
      </c>
      <c r="EF74" s="88" t="s">
        <v>235</v>
      </c>
      <c r="EG74" s="88" t="s">
        <v>235</v>
      </c>
      <c r="EH74" s="88" t="s">
        <v>235</v>
      </c>
      <c r="EI74" s="88" t="s">
        <v>235</v>
      </c>
      <c r="EJ74" s="88" t="s">
        <v>235</v>
      </c>
      <c r="EK74" s="88" t="s">
        <v>235</v>
      </c>
      <c r="EL74" s="88" t="s">
        <v>235</v>
      </c>
      <c r="EM74" s="88" t="s">
        <v>235</v>
      </c>
      <c r="EN74" s="88" t="s">
        <v>235</v>
      </c>
      <c r="EO74" s="88" t="s">
        <v>235</v>
      </c>
      <c r="EP74" s="88" t="s">
        <v>235</v>
      </c>
      <c r="EQ74" s="88" t="s">
        <v>235</v>
      </c>
      <c r="ER74" s="88" t="s">
        <v>235</v>
      </c>
      <c r="ES74" s="88" t="s">
        <v>235</v>
      </c>
      <c r="ET74" s="88" t="s">
        <v>235</v>
      </c>
      <c r="EU74" s="88" t="s">
        <v>235</v>
      </c>
      <c r="EV74" s="88" t="s">
        <v>235</v>
      </c>
      <c r="EW74" s="88" t="s">
        <v>235</v>
      </c>
      <c r="EX74" s="88" t="s">
        <v>235</v>
      </c>
      <c r="EY74" s="88" t="s">
        <v>235</v>
      </c>
      <c r="EZ74" s="88" t="s">
        <v>235</v>
      </c>
      <c r="FA74" s="88" t="s">
        <v>235</v>
      </c>
      <c r="FB74" s="88" t="s">
        <v>235</v>
      </c>
      <c r="FC74" s="88" t="s">
        <v>235</v>
      </c>
      <c r="FD74" s="88" t="s">
        <v>235</v>
      </c>
      <c r="FE74" s="88" t="s">
        <v>235</v>
      </c>
      <c r="FF74" s="88" t="s">
        <v>235</v>
      </c>
      <c r="FG74" s="88" t="s">
        <v>235</v>
      </c>
      <c r="FH74" s="88" t="s">
        <v>235</v>
      </c>
    </row>
    <row r="75" spans="1:164" ht="16.5" customHeight="1" x14ac:dyDescent="0.3">
      <c r="A75" s="288">
        <v>2</v>
      </c>
      <c r="B75" s="288" t="s">
        <v>595</v>
      </c>
      <c r="C75" s="291" t="s">
        <v>319</v>
      </c>
      <c r="D75" s="263" t="s">
        <v>389</v>
      </c>
      <c r="E75" s="263" t="s">
        <v>377</v>
      </c>
      <c r="F75" s="299" t="s">
        <v>390</v>
      </c>
      <c r="G75" s="271" t="s">
        <v>391</v>
      </c>
      <c r="H75" s="263" t="s">
        <v>392</v>
      </c>
      <c r="I75" s="299" t="s">
        <v>393</v>
      </c>
      <c r="J75" s="381" t="s">
        <v>328</v>
      </c>
      <c r="K75" s="382" t="s">
        <v>394</v>
      </c>
      <c r="L75" s="282" t="s">
        <v>225</v>
      </c>
      <c r="M75" s="263" t="s">
        <v>330</v>
      </c>
      <c r="N75" s="263" t="s">
        <v>331</v>
      </c>
      <c r="O75" s="263" t="s">
        <v>395</v>
      </c>
      <c r="P75" s="266" t="s">
        <v>229</v>
      </c>
      <c r="Q75" s="282">
        <v>2</v>
      </c>
      <c r="R75" s="141" t="s">
        <v>333</v>
      </c>
      <c r="S75" s="141" t="s">
        <v>231</v>
      </c>
      <c r="T75" s="141" t="s">
        <v>231</v>
      </c>
      <c r="U75" s="141" t="s">
        <v>231</v>
      </c>
      <c r="V75" s="137">
        <v>97</v>
      </c>
      <c r="W75" s="282">
        <f>SUM(V75:V77)</f>
        <v>196</v>
      </c>
      <c r="X75" s="142">
        <v>65</v>
      </c>
      <c r="Y75" s="282">
        <v>66</v>
      </c>
      <c r="Z75" s="137">
        <v>51</v>
      </c>
      <c r="AA75" s="282">
        <v>107</v>
      </c>
      <c r="AB75" s="137" t="s">
        <v>231</v>
      </c>
      <c r="AC75" s="282" t="s">
        <v>231</v>
      </c>
      <c r="AD75" s="99" t="str">
        <f>"ISS Stage:
1: "&amp;TEXT(21/V75,"0.0%")&amp;"
2: "&amp;TEXT(33/V75,"0.0%")&amp;"
3: "&amp;TEXT(42/V75,"0.0%")&amp;"
Unknown: "&amp;TEXT(0/V75,"0.0%")&amp;"
High Cytogenetic Risk: 42%
Refractory disease: "&amp;TEXT(97/V75,"0.0%")&amp;"
Prior therapies:
Bortezomib: "&amp;TEXT(95/V75, "0%")&amp;"
Carfilzomib: "&amp;TEXT(74/V75, "0%")&amp;"
Lenalidomide: "&amp;TEXT(97/V75, "0%")&amp;"
Pomalidomide: "&amp;TEXT(89/V75, "0%")&amp;"
Daratumumab: "&amp;TEXT(97/V75, "0%")&amp;"
Isatuximab: "&amp;TEXT(3/V75,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5" s="99" t="str">
        <f>"ISS Stage:
1: "&amp;TEXT(21/W75,"0.0%")&amp;"
2: "&amp;TEXT(33/W75,"0.0%")&amp;"
3: "&amp;TEXT(42/W75,"0.0%")&amp;"
Unknown: "&amp;TEXT(0/W75,"0.0%")&amp;"
High Cytogenetic Risk: 42%
Refractory disease: "&amp;TEXT(97/W75,"0.0%")&amp;"
Prior therapies:
Bortezomib: "&amp;TEXT(95/W75, "0%")&amp;"
Carfilzomib: "&amp;TEXT(74/W75, "0%")&amp;"
Lenalidomide: "&amp;TEXT(97/W75, "0%")&amp;"
Pomalidomide: "&amp;TEXT(89/W75, "0%")&amp;"
Daratumumab: "&amp;TEXT(97/W75, "0%")&amp;"
Isatuximab: "&amp;TEXT(3/W75, "0%")&amp;"
Number of prior LOT:
≤4L: 16%
&gt;4L: 84%"</f>
        <v>ISS Stage:
1: 10.7%
2: 16.8%
3: 21.4%
Unknown: 0.0%
High Cytogenetic Risk: 42%
Refractory disease: 49.5%
Prior therapies:
Bortezomib: 48%
Carfilzomib: 38%
Lenalidomide: 49%
Pomalidomide: 45%
Daratumumab: 49%
Isatuximab: 2%
Number of prior LOT:
≤4L: 16%
&gt;4L: 84%</v>
      </c>
      <c r="AF75" s="307" t="s">
        <v>235</v>
      </c>
      <c r="AG75" s="307" t="s">
        <v>235</v>
      </c>
      <c r="AH75" s="307" t="s">
        <v>235</v>
      </c>
      <c r="AI75" s="149" t="s">
        <v>235</v>
      </c>
      <c r="AJ75" s="276" t="s">
        <v>235</v>
      </c>
      <c r="AK75" s="202" t="s">
        <v>235</v>
      </c>
      <c r="AL75" s="202" t="s">
        <v>235</v>
      </c>
      <c r="AM75" s="202" t="s">
        <v>235</v>
      </c>
      <c r="AN75" s="202" t="s">
        <v>235</v>
      </c>
      <c r="AO75" s="202" t="s">
        <v>235</v>
      </c>
      <c r="AP75" s="202" t="s">
        <v>235</v>
      </c>
      <c r="AQ75" s="202" t="s">
        <v>235</v>
      </c>
      <c r="AR75" s="202" t="s">
        <v>235</v>
      </c>
      <c r="AS75" s="202" t="s">
        <v>235</v>
      </c>
      <c r="AT75" s="276" t="s">
        <v>235</v>
      </c>
      <c r="AU75" s="202" t="s">
        <v>235</v>
      </c>
      <c r="AV75" s="276" t="s">
        <v>235</v>
      </c>
      <c r="AW75" s="202" t="s">
        <v>235</v>
      </c>
      <c r="AX75" s="202" t="s">
        <v>235</v>
      </c>
      <c r="AY75" s="202" t="s">
        <v>235</v>
      </c>
      <c r="AZ75" s="202" t="s">
        <v>235</v>
      </c>
      <c r="BA75" s="202" t="s">
        <v>235</v>
      </c>
      <c r="BB75" s="202" t="s">
        <v>235</v>
      </c>
      <c r="BC75" s="202" t="s">
        <v>235</v>
      </c>
      <c r="BD75" s="202" t="s">
        <v>235</v>
      </c>
      <c r="BE75" s="202" t="s">
        <v>235</v>
      </c>
      <c r="BF75" s="202" t="s">
        <v>235</v>
      </c>
      <c r="BG75" s="202" t="s">
        <v>235</v>
      </c>
      <c r="BH75" s="202" t="s">
        <v>235</v>
      </c>
      <c r="BI75" s="202" t="s">
        <v>235</v>
      </c>
      <c r="BJ75" s="202" t="s">
        <v>235</v>
      </c>
      <c r="BK75" s="202" t="s">
        <v>235</v>
      </c>
      <c r="BL75" s="202" t="s">
        <v>235</v>
      </c>
      <c r="BM75" s="202" t="s">
        <v>235</v>
      </c>
      <c r="BN75" s="202" t="s">
        <v>235</v>
      </c>
      <c r="BO75" s="202" t="s">
        <v>235</v>
      </c>
      <c r="BP75" s="202" t="s">
        <v>235</v>
      </c>
      <c r="BQ75" s="202" t="s">
        <v>235</v>
      </c>
      <c r="BR75" s="202" t="s">
        <v>235</v>
      </c>
      <c r="BS75" s="202" t="s">
        <v>235</v>
      </c>
      <c r="BT75" s="202" t="s">
        <v>235</v>
      </c>
      <c r="BU75" s="202" t="s">
        <v>235</v>
      </c>
      <c r="BV75" s="202" t="s">
        <v>235</v>
      </c>
      <c r="BW75" s="278" t="s">
        <v>396</v>
      </c>
      <c r="BX75" s="281" t="s">
        <v>397</v>
      </c>
      <c r="BY75" s="282" t="s">
        <v>385</v>
      </c>
      <c r="BZ75" s="282" t="s">
        <v>385</v>
      </c>
      <c r="CA75" s="282" t="s">
        <v>385</v>
      </c>
      <c r="CB75" s="282" t="s">
        <v>385</v>
      </c>
      <c r="CC75" s="282" t="s">
        <v>386</v>
      </c>
      <c r="CD75" s="299" t="s">
        <v>398</v>
      </c>
      <c r="CE75" s="299" t="s">
        <v>398</v>
      </c>
      <c r="CF75" s="299" t="s">
        <v>398</v>
      </c>
      <c r="CG75" s="282" t="s">
        <v>231</v>
      </c>
      <c r="CH75" s="282" t="s">
        <v>231</v>
      </c>
      <c r="CI75" s="282" t="s">
        <v>231</v>
      </c>
      <c r="CJ75" s="282" t="s">
        <v>231</v>
      </c>
      <c r="CK75" s="282" t="s">
        <v>231</v>
      </c>
      <c r="CL75" s="282" t="s">
        <v>231</v>
      </c>
      <c r="CM75" s="260" t="s">
        <v>235</v>
      </c>
      <c r="CN75" s="260" t="s">
        <v>235</v>
      </c>
      <c r="CO75" s="260" t="s">
        <v>235</v>
      </c>
      <c r="CP75" s="260" t="s">
        <v>235</v>
      </c>
      <c r="CQ75" s="260" t="s">
        <v>235</v>
      </c>
      <c r="CR75" s="260" t="s">
        <v>235</v>
      </c>
      <c r="CS75" s="260" t="s">
        <v>235</v>
      </c>
      <c r="CT75" s="260" t="s">
        <v>235</v>
      </c>
      <c r="CU75" s="260" t="s">
        <v>235</v>
      </c>
      <c r="CV75" s="260" t="s">
        <v>235</v>
      </c>
      <c r="CW75" s="260" t="s">
        <v>235</v>
      </c>
      <c r="CX75" s="260" t="s">
        <v>235</v>
      </c>
      <c r="CY75" s="260" t="s">
        <v>235</v>
      </c>
      <c r="CZ75" s="260" t="s">
        <v>235</v>
      </c>
      <c r="DA75" s="260" t="s">
        <v>235</v>
      </c>
      <c r="DB75" s="260" t="s">
        <v>235</v>
      </c>
      <c r="DC75" s="260" t="s">
        <v>235</v>
      </c>
      <c r="DD75" s="260" t="s">
        <v>235</v>
      </c>
      <c r="DE75" s="260" t="s">
        <v>235</v>
      </c>
      <c r="DF75" s="260" t="s">
        <v>235</v>
      </c>
      <c r="DG75" s="260" t="s">
        <v>235</v>
      </c>
      <c r="DH75" s="260" t="s">
        <v>235</v>
      </c>
      <c r="DI75" s="260" t="s">
        <v>235</v>
      </c>
      <c r="DJ75" s="260" t="s">
        <v>235</v>
      </c>
      <c r="DK75" s="285" t="s">
        <v>235</v>
      </c>
      <c r="DL75" s="285" t="s">
        <v>235</v>
      </c>
      <c r="DM75" s="285" t="s">
        <v>235</v>
      </c>
      <c r="DN75" s="285" t="s">
        <v>235</v>
      </c>
      <c r="DO75" s="285" t="s">
        <v>235</v>
      </c>
      <c r="DP75" s="285" t="s">
        <v>235</v>
      </c>
      <c r="DQ75" s="285" t="s">
        <v>235</v>
      </c>
      <c r="DR75" s="88" t="s">
        <v>235</v>
      </c>
      <c r="DS75" s="88" t="s">
        <v>235</v>
      </c>
      <c r="DT75" s="88" t="s">
        <v>235</v>
      </c>
      <c r="DU75" s="88" t="s">
        <v>235</v>
      </c>
      <c r="DV75" s="88" t="s">
        <v>235</v>
      </c>
      <c r="DW75" s="285" t="s">
        <v>235</v>
      </c>
      <c r="DX75" s="88" t="s">
        <v>235</v>
      </c>
      <c r="DY75" s="285" t="s">
        <v>235</v>
      </c>
      <c r="DZ75" s="88" t="s">
        <v>235</v>
      </c>
      <c r="EA75" s="88" t="s">
        <v>235</v>
      </c>
      <c r="EB75" s="88" t="s">
        <v>235</v>
      </c>
      <c r="EC75" s="88" t="s">
        <v>235</v>
      </c>
      <c r="ED75" s="88" t="s">
        <v>235</v>
      </c>
      <c r="EE75" s="88" t="s">
        <v>235</v>
      </c>
      <c r="EF75" s="88" t="s">
        <v>235</v>
      </c>
      <c r="EG75" s="88" t="s">
        <v>235</v>
      </c>
      <c r="EH75" s="88" t="s">
        <v>235</v>
      </c>
      <c r="EI75" s="88" t="s">
        <v>235</v>
      </c>
      <c r="EJ75" s="88" t="s">
        <v>235</v>
      </c>
      <c r="EK75" s="88" t="s">
        <v>235</v>
      </c>
      <c r="EL75" s="88" t="s">
        <v>235</v>
      </c>
      <c r="EM75" s="88" t="s">
        <v>235</v>
      </c>
      <c r="EN75" s="88" t="s">
        <v>235</v>
      </c>
      <c r="EO75" s="88" t="s">
        <v>235</v>
      </c>
      <c r="EP75" s="88" t="s">
        <v>235</v>
      </c>
      <c r="EQ75" s="88" t="s">
        <v>235</v>
      </c>
      <c r="ER75" s="88" t="s">
        <v>235</v>
      </c>
      <c r="ES75" s="88" t="s">
        <v>235</v>
      </c>
      <c r="ET75" s="88" t="s">
        <v>235</v>
      </c>
      <c r="EU75" s="88" t="s">
        <v>235</v>
      </c>
      <c r="EV75" s="88" t="s">
        <v>235</v>
      </c>
      <c r="EW75" s="88" t="s">
        <v>235</v>
      </c>
      <c r="EX75" s="88" t="s">
        <v>235</v>
      </c>
      <c r="EY75" s="88" t="s">
        <v>235</v>
      </c>
      <c r="EZ75" s="88" t="s">
        <v>235</v>
      </c>
      <c r="FA75" s="88" t="s">
        <v>235</v>
      </c>
      <c r="FB75" s="88" t="s">
        <v>235</v>
      </c>
      <c r="FC75" s="88" t="s">
        <v>235</v>
      </c>
      <c r="FD75" s="88" t="s">
        <v>235</v>
      </c>
      <c r="FE75" s="88" t="s">
        <v>235</v>
      </c>
      <c r="FF75" s="88" t="s">
        <v>235</v>
      </c>
      <c r="FG75" s="88" t="s">
        <v>235</v>
      </c>
      <c r="FH75" s="88" t="s">
        <v>235</v>
      </c>
    </row>
    <row r="76" spans="1:164" ht="16.5" customHeight="1" x14ac:dyDescent="0.3">
      <c r="A76" s="289"/>
      <c r="B76" s="289"/>
      <c r="C76" s="354"/>
      <c r="D76" s="264"/>
      <c r="E76" s="266"/>
      <c r="F76" s="345"/>
      <c r="G76" s="272"/>
      <c r="H76" s="297"/>
      <c r="I76" s="300"/>
      <c r="J76" s="297"/>
      <c r="K76" s="345"/>
      <c r="L76" s="283"/>
      <c r="M76" s="297"/>
      <c r="N76" s="297"/>
      <c r="O76" s="266"/>
      <c r="P76" s="297"/>
      <c r="Q76" s="283"/>
      <c r="R76" s="141" t="s">
        <v>333</v>
      </c>
      <c r="S76" s="141" t="s">
        <v>231</v>
      </c>
      <c r="T76" s="141" t="s">
        <v>231</v>
      </c>
      <c r="U76" s="141" t="s">
        <v>231</v>
      </c>
      <c r="V76" s="137">
        <v>99</v>
      </c>
      <c r="W76" s="283"/>
      <c r="X76" s="142">
        <v>67</v>
      </c>
      <c r="Y76" s="283"/>
      <c r="Z76" s="137">
        <v>56</v>
      </c>
      <c r="AA76" s="283"/>
      <c r="AB76" s="137" t="s">
        <v>231</v>
      </c>
      <c r="AC76" s="283"/>
      <c r="AD76" s="99" t="str">
        <f>"ISS Stage:
1: "&amp;TEXT(18/V76,"0.0%")&amp;"
2: "&amp;TEXT(51/V76,"0.0%")&amp;"
3: "&amp;TEXT(30/V76,"0.0%")&amp;"
Unknown: "&amp;TEXT(1/V76,"0.0%")&amp;"
High Cytogenetic Risk: 47%
Refractory disease: "&amp;TEXT(99/V76,"0.0%")&amp;"
Prior therapies:
Bortezomib: "&amp;TEXT(97/V76,"0.0%")&amp;"
Carfilzomib: "&amp;TEXT(64/V76,"0.0%")&amp;"
Lenalidomide: "&amp;TEXT(99/V76,"0.0%")&amp;"
Pomalidomide: "&amp;TEXT(84/V76,"0.0%")&amp;"
Daratumumab: "&amp;TEXT(96/V76,"0.0%")&amp;"
Isatuximab: "&amp;TEXT(2/V76,"0.0%")&amp;"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76" s="99" t="e">
        <f>"ISS Stage:
1: "&amp;TEXT(18/W76,"0.0%")&amp;"
2: "&amp;TEXT(51/W76,"0.0%")&amp;"
3: "&amp;TEXT(30/W76,"0.0%")&amp;"
Unknown: "&amp;TEXT(1/W76,"0.0%")&amp;"
High Cytogenetic Risk: 47%
Refractory disease: "&amp;TEXT(99/W76,"0.0%")&amp;"
Prior therapies:
Bortezomib: "&amp;TEXT(97/W76,"0.0%")&amp;"
Carfilzomib: "&amp;TEXT(64/W76,"0.0%")&amp;"
Lenalidomide: "&amp;TEXT(99/W76,"0.0%")&amp;"
Pomalidomide: "&amp;TEXT(84/W76,"0.0%")&amp;"
Daratumumab: "&amp;TEXT(96/W76,"0.0%")&amp;"
Isatuximab: "&amp;TEXT(2/W76,"0.0%")&amp;"
Number of prior LOT:
≤4L: 17%
&gt;4L: 83%"</f>
        <v>#DIV/0!</v>
      </c>
      <c r="AF76" s="307"/>
      <c r="AG76" s="307"/>
      <c r="AH76" s="307"/>
      <c r="AI76" s="149" t="s">
        <v>235</v>
      </c>
      <c r="AJ76" s="277"/>
      <c r="AK76" s="202" t="s">
        <v>235</v>
      </c>
      <c r="AL76" s="202" t="s">
        <v>235</v>
      </c>
      <c r="AM76" s="202" t="s">
        <v>235</v>
      </c>
      <c r="AN76" s="202" t="s">
        <v>235</v>
      </c>
      <c r="AO76" s="202" t="s">
        <v>235</v>
      </c>
      <c r="AP76" s="202" t="s">
        <v>235</v>
      </c>
      <c r="AQ76" s="202" t="s">
        <v>235</v>
      </c>
      <c r="AR76" s="202" t="s">
        <v>235</v>
      </c>
      <c r="AS76" s="202" t="s">
        <v>235</v>
      </c>
      <c r="AT76" s="277"/>
      <c r="AU76" s="202" t="s">
        <v>235</v>
      </c>
      <c r="AV76" s="277"/>
      <c r="AW76" s="202" t="s">
        <v>235</v>
      </c>
      <c r="AX76" s="202" t="s">
        <v>235</v>
      </c>
      <c r="AY76" s="202" t="s">
        <v>235</v>
      </c>
      <c r="AZ76" s="202" t="s">
        <v>235</v>
      </c>
      <c r="BA76" s="202" t="s">
        <v>235</v>
      </c>
      <c r="BB76" s="202" t="s">
        <v>235</v>
      </c>
      <c r="BC76" s="202" t="s">
        <v>235</v>
      </c>
      <c r="BD76" s="202" t="s">
        <v>235</v>
      </c>
      <c r="BE76" s="202" t="s">
        <v>235</v>
      </c>
      <c r="BF76" s="202" t="s">
        <v>235</v>
      </c>
      <c r="BG76" s="202" t="s">
        <v>235</v>
      </c>
      <c r="BH76" s="202" t="s">
        <v>235</v>
      </c>
      <c r="BI76" s="202" t="s">
        <v>235</v>
      </c>
      <c r="BJ76" s="202" t="s">
        <v>235</v>
      </c>
      <c r="BK76" s="202" t="s">
        <v>235</v>
      </c>
      <c r="BL76" s="202" t="s">
        <v>235</v>
      </c>
      <c r="BM76" s="202" t="s">
        <v>235</v>
      </c>
      <c r="BN76" s="202" t="s">
        <v>235</v>
      </c>
      <c r="BO76" s="202" t="s">
        <v>235</v>
      </c>
      <c r="BP76" s="202" t="s">
        <v>235</v>
      </c>
      <c r="BQ76" s="202" t="s">
        <v>235</v>
      </c>
      <c r="BR76" s="202" t="s">
        <v>235</v>
      </c>
      <c r="BS76" s="202" t="s">
        <v>235</v>
      </c>
      <c r="BT76" s="202" t="s">
        <v>235</v>
      </c>
      <c r="BU76" s="202" t="s">
        <v>235</v>
      </c>
      <c r="BV76" s="202" t="s">
        <v>235</v>
      </c>
      <c r="BW76" s="279"/>
      <c r="BX76" s="279"/>
      <c r="BY76" s="283"/>
      <c r="BZ76" s="283"/>
      <c r="CA76" s="283"/>
      <c r="CB76" s="283"/>
      <c r="CC76" s="283"/>
      <c r="CD76" s="345"/>
      <c r="CE76" s="345"/>
      <c r="CF76" s="345"/>
      <c r="CG76" s="283"/>
      <c r="CH76" s="283"/>
      <c r="CI76" s="283"/>
      <c r="CJ76" s="283"/>
      <c r="CK76" s="283"/>
      <c r="CL76" s="283"/>
      <c r="CM76" s="261"/>
      <c r="CN76" s="261"/>
      <c r="CO76" s="261"/>
      <c r="CP76" s="261"/>
      <c r="CQ76" s="261"/>
      <c r="CR76" s="261"/>
      <c r="CS76" s="261"/>
      <c r="CT76" s="261"/>
      <c r="CU76" s="261"/>
      <c r="CV76" s="261"/>
      <c r="CW76" s="261"/>
      <c r="CX76" s="261"/>
      <c r="CY76" s="261"/>
      <c r="CZ76" s="274"/>
      <c r="DA76" s="274"/>
      <c r="DB76" s="274"/>
      <c r="DC76" s="274"/>
      <c r="DD76" s="274"/>
      <c r="DE76" s="274"/>
      <c r="DF76" s="274"/>
      <c r="DG76" s="274"/>
      <c r="DH76" s="274"/>
      <c r="DI76" s="274"/>
      <c r="DJ76" s="274"/>
      <c r="DK76" s="286"/>
      <c r="DL76" s="286"/>
      <c r="DM76" s="286"/>
      <c r="DN76" s="286"/>
      <c r="DO76" s="286"/>
      <c r="DP76" s="286"/>
      <c r="DQ76" s="286"/>
      <c r="DR76" s="88" t="s">
        <v>235</v>
      </c>
      <c r="DS76" s="88" t="s">
        <v>235</v>
      </c>
      <c r="DT76" s="88" t="s">
        <v>235</v>
      </c>
      <c r="DU76" s="88" t="s">
        <v>235</v>
      </c>
      <c r="DV76" s="88" t="s">
        <v>235</v>
      </c>
      <c r="DW76" s="286"/>
      <c r="DX76" s="88" t="s">
        <v>235</v>
      </c>
      <c r="DY76" s="286"/>
      <c r="DZ76" s="88" t="s">
        <v>235</v>
      </c>
      <c r="EA76" s="88" t="s">
        <v>235</v>
      </c>
      <c r="EB76" s="88" t="s">
        <v>235</v>
      </c>
      <c r="EC76" s="88" t="s">
        <v>235</v>
      </c>
      <c r="ED76" s="88" t="s">
        <v>235</v>
      </c>
      <c r="EE76" s="88" t="s">
        <v>235</v>
      </c>
      <c r="EF76" s="88" t="s">
        <v>235</v>
      </c>
      <c r="EG76" s="88" t="s">
        <v>235</v>
      </c>
      <c r="EH76" s="88" t="s">
        <v>235</v>
      </c>
      <c r="EI76" s="88" t="s">
        <v>235</v>
      </c>
      <c r="EJ76" s="88" t="s">
        <v>235</v>
      </c>
      <c r="EK76" s="88" t="s">
        <v>235</v>
      </c>
      <c r="EL76" s="88" t="s">
        <v>235</v>
      </c>
      <c r="EM76" s="88" t="s">
        <v>235</v>
      </c>
      <c r="EN76" s="88" t="s">
        <v>235</v>
      </c>
      <c r="EO76" s="88" t="s">
        <v>235</v>
      </c>
      <c r="EP76" s="88" t="s">
        <v>235</v>
      </c>
      <c r="EQ76" s="88" t="s">
        <v>235</v>
      </c>
      <c r="ER76" s="88" t="s">
        <v>235</v>
      </c>
      <c r="ES76" s="88" t="s">
        <v>235</v>
      </c>
      <c r="ET76" s="88" t="s">
        <v>235</v>
      </c>
      <c r="EU76" s="88" t="s">
        <v>235</v>
      </c>
      <c r="EV76" s="88" t="s">
        <v>235</v>
      </c>
      <c r="EW76" s="88" t="s">
        <v>235</v>
      </c>
      <c r="EX76" s="88" t="s">
        <v>235</v>
      </c>
      <c r="EY76" s="88" t="s">
        <v>235</v>
      </c>
      <c r="EZ76" s="88" t="s">
        <v>235</v>
      </c>
      <c r="FA76" s="88" t="s">
        <v>235</v>
      </c>
      <c r="FB76" s="88" t="s">
        <v>235</v>
      </c>
      <c r="FC76" s="88" t="s">
        <v>235</v>
      </c>
      <c r="FD76" s="88" t="s">
        <v>235</v>
      </c>
      <c r="FE76" s="88" t="s">
        <v>235</v>
      </c>
      <c r="FF76" s="88" t="s">
        <v>235</v>
      </c>
      <c r="FG76" s="88" t="s">
        <v>235</v>
      </c>
      <c r="FH76" s="88" t="s">
        <v>235</v>
      </c>
    </row>
    <row r="77" spans="1:164" ht="16.5" customHeight="1" x14ac:dyDescent="0.3">
      <c r="A77" s="289"/>
      <c r="B77" s="289"/>
      <c r="C77" s="354"/>
      <c r="D77" s="264"/>
      <c r="E77" s="266"/>
      <c r="F77" s="345"/>
      <c r="G77" s="272"/>
      <c r="H77" s="297"/>
      <c r="I77" s="300"/>
      <c r="J77" s="297"/>
      <c r="K77" s="345"/>
      <c r="L77" s="283"/>
      <c r="M77" s="297"/>
      <c r="N77" s="297"/>
      <c r="O77" s="266"/>
      <c r="P77" s="297"/>
      <c r="Q77" s="283"/>
      <c r="R77" s="137" t="s">
        <v>235</v>
      </c>
      <c r="S77" s="137" t="s">
        <v>235</v>
      </c>
      <c r="T77" s="137" t="s">
        <v>235</v>
      </c>
      <c r="U77" s="137" t="s">
        <v>235</v>
      </c>
      <c r="V77" s="137" t="s">
        <v>235</v>
      </c>
      <c r="W77" s="283"/>
      <c r="X77" s="137" t="s">
        <v>235</v>
      </c>
      <c r="Y77" s="283"/>
      <c r="Z77" s="137" t="s">
        <v>235</v>
      </c>
      <c r="AA77" s="283"/>
      <c r="AB77" s="137" t="s">
        <v>235</v>
      </c>
      <c r="AC77" s="283"/>
      <c r="AD77" s="140" t="s">
        <v>235</v>
      </c>
      <c r="AE77" s="140" t="s">
        <v>235</v>
      </c>
      <c r="AF77" s="307"/>
      <c r="AG77" s="307"/>
      <c r="AH77" s="307"/>
      <c r="AI77" s="149" t="s">
        <v>235</v>
      </c>
      <c r="AJ77" s="277"/>
      <c r="AK77" s="202" t="s">
        <v>235</v>
      </c>
      <c r="AL77" s="202" t="s">
        <v>235</v>
      </c>
      <c r="AM77" s="202" t="s">
        <v>235</v>
      </c>
      <c r="AN77" s="202" t="s">
        <v>235</v>
      </c>
      <c r="AO77" s="202" t="s">
        <v>235</v>
      </c>
      <c r="AP77" s="202" t="s">
        <v>235</v>
      </c>
      <c r="AQ77" s="202" t="s">
        <v>235</v>
      </c>
      <c r="AR77" s="202" t="s">
        <v>235</v>
      </c>
      <c r="AS77" s="202" t="s">
        <v>235</v>
      </c>
      <c r="AT77" s="277"/>
      <c r="AU77" s="202" t="s">
        <v>235</v>
      </c>
      <c r="AV77" s="277"/>
      <c r="AW77" s="202" t="s">
        <v>235</v>
      </c>
      <c r="AX77" s="202" t="s">
        <v>235</v>
      </c>
      <c r="AY77" s="202" t="s">
        <v>235</v>
      </c>
      <c r="AZ77" s="202" t="s">
        <v>235</v>
      </c>
      <c r="BA77" s="202" t="s">
        <v>235</v>
      </c>
      <c r="BB77" s="202" t="s">
        <v>235</v>
      </c>
      <c r="BC77" s="202" t="s">
        <v>235</v>
      </c>
      <c r="BD77" s="202" t="s">
        <v>235</v>
      </c>
      <c r="BE77" s="202" t="s">
        <v>235</v>
      </c>
      <c r="BF77" s="202" t="s">
        <v>235</v>
      </c>
      <c r="BG77" s="202" t="s">
        <v>235</v>
      </c>
      <c r="BH77" s="202" t="s">
        <v>235</v>
      </c>
      <c r="BI77" s="202" t="s">
        <v>235</v>
      </c>
      <c r="BJ77" s="202" t="s">
        <v>235</v>
      </c>
      <c r="BK77" s="202" t="s">
        <v>235</v>
      </c>
      <c r="BL77" s="202" t="s">
        <v>235</v>
      </c>
      <c r="BM77" s="202" t="s">
        <v>235</v>
      </c>
      <c r="BN77" s="202" t="s">
        <v>235</v>
      </c>
      <c r="BO77" s="202" t="s">
        <v>235</v>
      </c>
      <c r="BP77" s="202" t="s">
        <v>235</v>
      </c>
      <c r="BQ77" s="202" t="s">
        <v>235</v>
      </c>
      <c r="BR77" s="202" t="s">
        <v>235</v>
      </c>
      <c r="BS77" s="202" t="s">
        <v>235</v>
      </c>
      <c r="BT77" s="202" t="s">
        <v>235</v>
      </c>
      <c r="BU77" s="202" t="s">
        <v>235</v>
      </c>
      <c r="BV77" s="202" t="s">
        <v>235</v>
      </c>
      <c r="BW77" s="279"/>
      <c r="BX77" s="279"/>
      <c r="BY77" s="283"/>
      <c r="BZ77" s="283"/>
      <c r="CA77" s="283"/>
      <c r="CB77" s="283"/>
      <c r="CC77" s="283"/>
      <c r="CD77" s="345"/>
      <c r="CE77" s="345"/>
      <c r="CF77" s="345"/>
      <c r="CG77" s="283"/>
      <c r="CH77" s="283"/>
      <c r="CI77" s="283"/>
      <c r="CJ77" s="283"/>
      <c r="CK77" s="283"/>
      <c r="CL77" s="283"/>
      <c r="CM77" s="261"/>
      <c r="CN77" s="261"/>
      <c r="CO77" s="261"/>
      <c r="CP77" s="261"/>
      <c r="CQ77" s="261"/>
      <c r="CR77" s="261"/>
      <c r="CS77" s="261"/>
      <c r="CT77" s="261"/>
      <c r="CU77" s="261"/>
      <c r="CV77" s="261"/>
      <c r="CW77" s="261"/>
      <c r="CX77" s="261"/>
      <c r="CY77" s="261"/>
      <c r="CZ77" s="274"/>
      <c r="DA77" s="274"/>
      <c r="DB77" s="274"/>
      <c r="DC77" s="274"/>
      <c r="DD77" s="274"/>
      <c r="DE77" s="274"/>
      <c r="DF77" s="274"/>
      <c r="DG77" s="274"/>
      <c r="DH77" s="274"/>
      <c r="DI77" s="274"/>
      <c r="DJ77" s="274"/>
      <c r="DK77" s="286"/>
      <c r="DL77" s="286"/>
      <c r="DM77" s="286"/>
      <c r="DN77" s="286"/>
      <c r="DO77" s="286"/>
      <c r="DP77" s="286"/>
      <c r="DQ77" s="286"/>
      <c r="DR77" s="88" t="s">
        <v>235</v>
      </c>
      <c r="DS77" s="88" t="s">
        <v>235</v>
      </c>
      <c r="DT77" s="88" t="s">
        <v>235</v>
      </c>
      <c r="DU77" s="88" t="s">
        <v>235</v>
      </c>
      <c r="DV77" s="88" t="s">
        <v>235</v>
      </c>
      <c r="DW77" s="286"/>
      <c r="DX77" s="88" t="s">
        <v>235</v>
      </c>
      <c r="DY77" s="286"/>
      <c r="DZ77" s="88" t="s">
        <v>235</v>
      </c>
      <c r="EA77" s="88" t="s">
        <v>235</v>
      </c>
      <c r="EB77" s="88" t="s">
        <v>235</v>
      </c>
      <c r="EC77" s="88" t="s">
        <v>235</v>
      </c>
      <c r="ED77" s="88" t="s">
        <v>235</v>
      </c>
      <c r="EE77" s="88" t="s">
        <v>235</v>
      </c>
      <c r="EF77" s="88" t="s">
        <v>235</v>
      </c>
      <c r="EG77" s="88" t="s">
        <v>235</v>
      </c>
      <c r="EH77" s="88" t="s">
        <v>235</v>
      </c>
      <c r="EI77" s="88" t="s">
        <v>235</v>
      </c>
      <c r="EJ77" s="88" t="s">
        <v>235</v>
      </c>
      <c r="EK77" s="88" t="s">
        <v>235</v>
      </c>
      <c r="EL77" s="88" t="s">
        <v>235</v>
      </c>
      <c r="EM77" s="88" t="s">
        <v>235</v>
      </c>
      <c r="EN77" s="88" t="s">
        <v>235</v>
      </c>
      <c r="EO77" s="88" t="s">
        <v>235</v>
      </c>
      <c r="EP77" s="88" t="s">
        <v>235</v>
      </c>
      <c r="EQ77" s="88" t="s">
        <v>235</v>
      </c>
      <c r="ER77" s="88" t="s">
        <v>235</v>
      </c>
      <c r="ES77" s="88" t="s">
        <v>235</v>
      </c>
      <c r="ET77" s="88" t="s">
        <v>235</v>
      </c>
      <c r="EU77" s="88" t="s">
        <v>235</v>
      </c>
      <c r="EV77" s="88" t="s">
        <v>235</v>
      </c>
      <c r="EW77" s="88" t="s">
        <v>235</v>
      </c>
      <c r="EX77" s="88" t="s">
        <v>235</v>
      </c>
      <c r="EY77" s="88" t="s">
        <v>235</v>
      </c>
      <c r="EZ77" s="88" t="s">
        <v>235</v>
      </c>
      <c r="FA77" s="88" t="s">
        <v>235</v>
      </c>
      <c r="FB77" s="88" t="s">
        <v>235</v>
      </c>
      <c r="FC77" s="88" t="s">
        <v>235</v>
      </c>
      <c r="FD77" s="88" t="s">
        <v>235</v>
      </c>
      <c r="FE77" s="88" t="s">
        <v>235</v>
      </c>
      <c r="FF77" s="88" t="s">
        <v>235</v>
      </c>
      <c r="FG77" s="88" t="s">
        <v>235</v>
      </c>
      <c r="FH77" s="88" t="s">
        <v>235</v>
      </c>
    </row>
    <row r="78" spans="1:164" ht="16.5" customHeight="1" x14ac:dyDescent="0.3">
      <c r="A78" s="290"/>
      <c r="B78" s="290"/>
      <c r="C78" s="355"/>
      <c r="D78" s="265"/>
      <c r="E78" s="267"/>
      <c r="F78" s="346"/>
      <c r="G78" s="273"/>
      <c r="H78" s="298"/>
      <c r="I78" s="301"/>
      <c r="J78" s="298"/>
      <c r="K78" s="346"/>
      <c r="L78" s="284"/>
      <c r="M78" s="298"/>
      <c r="N78" s="298"/>
      <c r="O78" s="267"/>
      <c r="P78" s="298"/>
      <c r="Q78" s="284"/>
      <c r="R78" s="137" t="s">
        <v>235</v>
      </c>
      <c r="S78" s="137" t="s">
        <v>235</v>
      </c>
      <c r="T78" s="137" t="s">
        <v>235</v>
      </c>
      <c r="U78" s="137" t="s">
        <v>235</v>
      </c>
      <c r="V78" s="137" t="s">
        <v>235</v>
      </c>
      <c r="W78" s="284"/>
      <c r="X78" s="137" t="s">
        <v>235</v>
      </c>
      <c r="Y78" s="284"/>
      <c r="Z78" s="137" t="s">
        <v>235</v>
      </c>
      <c r="AA78" s="284"/>
      <c r="AB78" s="137" t="s">
        <v>235</v>
      </c>
      <c r="AC78" s="284"/>
      <c r="AD78" s="140" t="s">
        <v>235</v>
      </c>
      <c r="AE78" s="140" t="s">
        <v>235</v>
      </c>
      <c r="AF78" s="307"/>
      <c r="AG78" s="307"/>
      <c r="AH78" s="307"/>
      <c r="AI78" s="149" t="s">
        <v>235</v>
      </c>
      <c r="AJ78" s="277"/>
      <c r="AK78" s="202" t="s">
        <v>235</v>
      </c>
      <c r="AL78" s="202" t="s">
        <v>235</v>
      </c>
      <c r="AM78" s="202" t="s">
        <v>235</v>
      </c>
      <c r="AN78" s="202" t="s">
        <v>235</v>
      </c>
      <c r="AO78" s="202" t="s">
        <v>235</v>
      </c>
      <c r="AP78" s="202" t="s">
        <v>235</v>
      </c>
      <c r="AQ78" s="202" t="s">
        <v>235</v>
      </c>
      <c r="AR78" s="202" t="s">
        <v>235</v>
      </c>
      <c r="AS78" s="202" t="s">
        <v>235</v>
      </c>
      <c r="AT78" s="277"/>
      <c r="AU78" s="202" t="s">
        <v>235</v>
      </c>
      <c r="AV78" s="277"/>
      <c r="AW78" s="202" t="s">
        <v>235</v>
      </c>
      <c r="AX78" s="202" t="s">
        <v>235</v>
      </c>
      <c r="AY78" s="202" t="s">
        <v>235</v>
      </c>
      <c r="AZ78" s="202" t="s">
        <v>235</v>
      </c>
      <c r="BA78" s="202" t="s">
        <v>235</v>
      </c>
      <c r="BB78" s="202" t="s">
        <v>235</v>
      </c>
      <c r="BC78" s="202" t="s">
        <v>235</v>
      </c>
      <c r="BD78" s="202" t="s">
        <v>235</v>
      </c>
      <c r="BE78" s="202" t="s">
        <v>235</v>
      </c>
      <c r="BF78" s="202" t="s">
        <v>235</v>
      </c>
      <c r="BG78" s="202" t="s">
        <v>235</v>
      </c>
      <c r="BH78" s="202" t="s">
        <v>235</v>
      </c>
      <c r="BI78" s="202" t="s">
        <v>235</v>
      </c>
      <c r="BJ78" s="202" t="s">
        <v>235</v>
      </c>
      <c r="BK78" s="202" t="s">
        <v>235</v>
      </c>
      <c r="BL78" s="202" t="s">
        <v>235</v>
      </c>
      <c r="BM78" s="202" t="s">
        <v>235</v>
      </c>
      <c r="BN78" s="202" t="s">
        <v>235</v>
      </c>
      <c r="BO78" s="202" t="s">
        <v>235</v>
      </c>
      <c r="BP78" s="202" t="s">
        <v>235</v>
      </c>
      <c r="BQ78" s="202" t="s">
        <v>235</v>
      </c>
      <c r="BR78" s="202" t="s">
        <v>235</v>
      </c>
      <c r="BS78" s="202" t="s">
        <v>235</v>
      </c>
      <c r="BT78" s="202" t="s">
        <v>235</v>
      </c>
      <c r="BU78" s="202" t="s">
        <v>235</v>
      </c>
      <c r="BV78" s="202" t="s">
        <v>235</v>
      </c>
      <c r="BW78" s="280"/>
      <c r="BX78" s="280"/>
      <c r="BY78" s="284"/>
      <c r="BZ78" s="284"/>
      <c r="CA78" s="284"/>
      <c r="CB78" s="284"/>
      <c r="CC78" s="284"/>
      <c r="CD78" s="346"/>
      <c r="CE78" s="346"/>
      <c r="CF78" s="346"/>
      <c r="CG78" s="284"/>
      <c r="CH78" s="284"/>
      <c r="CI78" s="284"/>
      <c r="CJ78" s="284"/>
      <c r="CK78" s="284"/>
      <c r="CL78" s="284"/>
      <c r="CM78" s="262"/>
      <c r="CN78" s="262"/>
      <c r="CO78" s="262"/>
      <c r="CP78" s="262"/>
      <c r="CQ78" s="262"/>
      <c r="CR78" s="262"/>
      <c r="CS78" s="262"/>
      <c r="CT78" s="262"/>
      <c r="CU78" s="262"/>
      <c r="CV78" s="262"/>
      <c r="CW78" s="262"/>
      <c r="CX78" s="262"/>
      <c r="CY78" s="262"/>
      <c r="CZ78" s="275"/>
      <c r="DA78" s="275"/>
      <c r="DB78" s="275"/>
      <c r="DC78" s="275"/>
      <c r="DD78" s="275"/>
      <c r="DE78" s="275"/>
      <c r="DF78" s="275"/>
      <c r="DG78" s="275"/>
      <c r="DH78" s="275"/>
      <c r="DI78" s="275"/>
      <c r="DJ78" s="275"/>
      <c r="DK78" s="287"/>
      <c r="DL78" s="287"/>
      <c r="DM78" s="287"/>
      <c r="DN78" s="287"/>
      <c r="DO78" s="287"/>
      <c r="DP78" s="287"/>
      <c r="DQ78" s="287"/>
      <c r="DR78" s="88" t="s">
        <v>235</v>
      </c>
      <c r="DS78" s="88" t="s">
        <v>235</v>
      </c>
      <c r="DT78" s="88" t="s">
        <v>235</v>
      </c>
      <c r="DU78" s="88" t="s">
        <v>235</v>
      </c>
      <c r="DV78" s="88" t="s">
        <v>235</v>
      </c>
      <c r="DW78" s="287"/>
      <c r="DX78" s="88" t="s">
        <v>235</v>
      </c>
      <c r="DY78" s="287"/>
      <c r="DZ78" s="88" t="s">
        <v>235</v>
      </c>
      <c r="EA78" s="88" t="s">
        <v>235</v>
      </c>
      <c r="EB78" s="88" t="s">
        <v>235</v>
      </c>
      <c r="EC78" s="88" t="s">
        <v>235</v>
      </c>
      <c r="ED78" s="88" t="s">
        <v>235</v>
      </c>
      <c r="EE78" s="88" t="s">
        <v>235</v>
      </c>
      <c r="EF78" s="88" t="s">
        <v>235</v>
      </c>
      <c r="EG78" s="88" t="s">
        <v>235</v>
      </c>
      <c r="EH78" s="88" t="s">
        <v>235</v>
      </c>
      <c r="EI78" s="88" t="s">
        <v>235</v>
      </c>
      <c r="EJ78" s="88" t="s">
        <v>235</v>
      </c>
      <c r="EK78" s="88" t="s">
        <v>235</v>
      </c>
      <c r="EL78" s="88" t="s">
        <v>235</v>
      </c>
      <c r="EM78" s="88" t="s">
        <v>235</v>
      </c>
      <c r="EN78" s="88" t="s">
        <v>235</v>
      </c>
      <c r="EO78" s="88" t="s">
        <v>235</v>
      </c>
      <c r="EP78" s="88" t="s">
        <v>235</v>
      </c>
      <c r="EQ78" s="88" t="s">
        <v>235</v>
      </c>
      <c r="ER78" s="88" t="s">
        <v>235</v>
      </c>
      <c r="ES78" s="88" t="s">
        <v>235</v>
      </c>
      <c r="ET78" s="88" t="s">
        <v>235</v>
      </c>
      <c r="EU78" s="88" t="s">
        <v>235</v>
      </c>
      <c r="EV78" s="88" t="s">
        <v>235</v>
      </c>
      <c r="EW78" s="88" t="s">
        <v>235</v>
      </c>
      <c r="EX78" s="88" t="s">
        <v>235</v>
      </c>
      <c r="EY78" s="88" t="s">
        <v>235</v>
      </c>
      <c r="EZ78" s="88" t="s">
        <v>235</v>
      </c>
      <c r="FA78" s="88" t="s">
        <v>235</v>
      </c>
      <c r="FB78" s="88" t="s">
        <v>235</v>
      </c>
      <c r="FC78" s="88" t="s">
        <v>235</v>
      </c>
      <c r="FD78" s="88" t="s">
        <v>235</v>
      </c>
      <c r="FE78" s="88" t="s">
        <v>235</v>
      </c>
      <c r="FF78" s="88" t="s">
        <v>235</v>
      </c>
      <c r="FG78" s="88" t="s">
        <v>235</v>
      </c>
      <c r="FH78" s="88" t="s">
        <v>235</v>
      </c>
    </row>
    <row r="79" spans="1:164" ht="16.5" customHeight="1" x14ac:dyDescent="0.3">
      <c r="A79" s="288">
        <v>2</v>
      </c>
      <c r="B79" s="288" t="s">
        <v>595</v>
      </c>
      <c r="C79" s="291" t="s">
        <v>238</v>
      </c>
      <c r="D79" s="263" t="s">
        <v>389</v>
      </c>
      <c r="E79" s="263" t="s">
        <v>377</v>
      </c>
      <c r="F79" s="299" t="s">
        <v>390</v>
      </c>
      <c r="G79" s="271" t="s">
        <v>391</v>
      </c>
      <c r="H79" s="263" t="s">
        <v>392</v>
      </c>
      <c r="I79" s="299" t="s">
        <v>393</v>
      </c>
      <c r="J79" s="381" t="s">
        <v>328</v>
      </c>
      <c r="K79" s="382" t="s">
        <v>394</v>
      </c>
      <c r="L79" s="282" t="s">
        <v>225</v>
      </c>
      <c r="M79" s="263" t="s">
        <v>330</v>
      </c>
      <c r="N79" s="263" t="s">
        <v>331</v>
      </c>
      <c r="O79" s="263" t="s">
        <v>395</v>
      </c>
      <c r="P79" s="266" t="s">
        <v>229</v>
      </c>
      <c r="Q79" s="282">
        <v>2</v>
      </c>
      <c r="R79" s="141" t="s">
        <v>333</v>
      </c>
      <c r="S79" s="141" t="s">
        <v>231</v>
      </c>
      <c r="T79" s="141" t="s">
        <v>231</v>
      </c>
      <c r="U79" s="141" t="s">
        <v>231</v>
      </c>
      <c r="V79" s="137">
        <v>97</v>
      </c>
      <c r="W79" s="282">
        <f>SUM(V79:V81)</f>
        <v>196</v>
      </c>
      <c r="X79" s="142">
        <v>65</v>
      </c>
      <c r="Y79" s="282">
        <v>66</v>
      </c>
      <c r="Z79" s="137">
        <v>51</v>
      </c>
      <c r="AA79" s="282">
        <v>107</v>
      </c>
      <c r="AB79" s="137" t="s">
        <v>231</v>
      </c>
      <c r="AC79" s="282" t="s">
        <v>231</v>
      </c>
      <c r="AD79" s="99" t="str">
        <f>"ISS Stage:
1: "&amp;TEXT(21/V79,"0.0%")&amp;"
2: "&amp;TEXT(33/V79,"0.0%")&amp;"
3: "&amp;TEXT(42/V79,"0.0%")&amp;"
Unknown: "&amp;TEXT(0/V79,"0.0%")&amp;"
High Cytogenetic Risk: 42%
Refractory disease: "&amp;TEXT(97/V79,"0.0%")&amp;"
Prior therapies:
Bortezomib: "&amp;TEXT(95/V79, "0%")&amp;"
Carfilzomib: "&amp;TEXT(74/V79, "0%")&amp;"
Lenalidomide: "&amp;TEXT(97/V79, "0%")&amp;"
Pomalidomide: "&amp;TEXT(89/V79, "0%")&amp;"
Daratumumab: "&amp;TEXT(97/V79, "0%")&amp;"
Isatuximab: "&amp;TEXT(3/V79, "0%")&amp;"
Number of prior LOT:
≤4L: 16%
&gt;4L: 84%"</f>
        <v>ISS Stage:
1: 21.6%
2: 34.0%
3: 43.3%
Unknown: 0.0%
High Cytogenetic Risk: 42%
Refractory disease: 100.0%
Prior therapies:
Bortezomib: 98%
Carfilzomib: 76%
Lenalidomide: 100%
Pomalidomide: 92%
Daratumumab: 100%
Isatuximab: 3%
Number of prior LOT:
≤4L: 16%
&gt;4L: 84%</v>
      </c>
      <c r="AE79" s="99" t="str">
        <f>"ISS Stage:
1: "&amp;TEXT(21/W79,"0.0%")&amp;"
2: "&amp;TEXT(33/W79,"0.0%")&amp;"
3: "&amp;TEXT(42/W79,"0.0%")&amp;"
Unknown: "&amp;TEXT(0/W79,"0.0%")&amp;"
High Cytogenetic Risk: 42%
Refractory disease: "&amp;TEXT(97/W79,"0.0%")&amp;"
Prior therapies:
Bortezomib: "&amp;TEXT(95/W79, "0%")&amp;"
Carfilzomib: "&amp;TEXT(74/W79, "0%")&amp;"
Lenalidomide: "&amp;TEXT(97/W79, "0%")&amp;"
Pomalidomide: "&amp;TEXT(89/W79, "0%")&amp;"
Daratumumab: "&amp;TEXT(97/W79, "0%")&amp;"
Isatuximab: "&amp;TEXT(3/W79, "0%")&amp;"
Number of prior LOT:
≤4L: 16%
&gt;4L: 84%"</f>
        <v>ISS Stage:
1: 10.7%
2: 16.8%
3: 21.4%
Unknown: 0.0%
High Cytogenetic Risk: 42%
Refractory disease: 49.5%
Prior therapies:
Bortezomib: 48%
Carfilzomib: 38%
Lenalidomide: 49%
Pomalidomide: 45%
Daratumumab: 49%
Isatuximab: 2%
Number of prior LOT:
≤4L: 16%
&gt;4L: 84%</v>
      </c>
      <c r="AF79" s="307" t="s">
        <v>235</v>
      </c>
      <c r="AG79" s="307" t="s">
        <v>235</v>
      </c>
      <c r="AH79" s="307" t="s">
        <v>235</v>
      </c>
      <c r="AI79" s="149" t="s">
        <v>235</v>
      </c>
      <c r="AJ79" s="276" t="s">
        <v>235</v>
      </c>
      <c r="AK79" s="202" t="s">
        <v>235</v>
      </c>
      <c r="AL79" s="202" t="s">
        <v>235</v>
      </c>
      <c r="AM79" s="202" t="s">
        <v>235</v>
      </c>
      <c r="AN79" s="202" t="s">
        <v>235</v>
      </c>
      <c r="AO79" s="202" t="s">
        <v>235</v>
      </c>
      <c r="AP79" s="202" t="s">
        <v>235</v>
      </c>
      <c r="AQ79" s="202" t="s">
        <v>235</v>
      </c>
      <c r="AR79" s="202" t="s">
        <v>235</v>
      </c>
      <c r="AS79" s="202" t="s">
        <v>235</v>
      </c>
      <c r="AT79" s="276" t="s">
        <v>235</v>
      </c>
      <c r="AU79" s="202" t="s">
        <v>235</v>
      </c>
      <c r="AV79" s="276" t="s">
        <v>235</v>
      </c>
      <c r="AW79" s="202" t="s">
        <v>235</v>
      </c>
      <c r="AX79" s="202" t="s">
        <v>235</v>
      </c>
      <c r="AY79" s="202" t="s">
        <v>235</v>
      </c>
      <c r="AZ79" s="202" t="s">
        <v>235</v>
      </c>
      <c r="BA79" s="202" t="s">
        <v>235</v>
      </c>
      <c r="BB79" s="202" t="s">
        <v>235</v>
      </c>
      <c r="BC79" s="202" t="s">
        <v>235</v>
      </c>
      <c r="BD79" s="202" t="s">
        <v>235</v>
      </c>
      <c r="BE79" s="202" t="s">
        <v>235</v>
      </c>
      <c r="BF79" s="202" t="s">
        <v>235</v>
      </c>
      <c r="BG79" s="202" t="s">
        <v>235</v>
      </c>
      <c r="BH79" s="202" t="s">
        <v>235</v>
      </c>
      <c r="BI79" s="202" t="s">
        <v>235</v>
      </c>
      <c r="BJ79" s="202" t="s">
        <v>235</v>
      </c>
      <c r="BK79" s="202" t="s">
        <v>235</v>
      </c>
      <c r="BL79" s="202" t="s">
        <v>235</v>
      </c>
      <c r="BM79" s="202" t="s">
        <v>235</v>
      </c>
      <c r="BN79" s="202" t="s">
        <v>235</v>
      </c>
      <c r="BO79" s="202" t="s">
        <v>235</v>
      </c>
      <c r="BP79" s="202" t="s">
        <v>235</v>
      </c>
      <c r="BQ79" s="202" t="s">
        <v>235</v>
      </c>
      <c r="BR79" s="202" t="s">
        <v>235</v>
      </c>
      <c r="BS79" s="202" t="s">
        <v>235</v>
      </c>
      <c r="BT79" s="202" t="s">
        <v>235</v>
      </c>
      <c r="BU79" s="202" t="s">
        <v>235</v>
      </c>
      <c r="BV79" s="202" t="s">
        <v>235</v>
      </c>
      <c r="BW79" s="278" t="s">
        <v>396</v>
      </c>
      <c r="BX79" s="281" t="s">
        <v>397</v>
      </c>
      <c r="BY79" s="282" t="s">
        <v>385</v>
      </c>
      <c r="BZ79" s="282" t="s">
        <v>385</v>
      </c>
      <c r="CA79" s="282" t="s">
        <v>385</v>
      </c>
      <c r="CB79" s="282" t="s">
        <v>385</v>
      </c>
      <c r="CC79" s="282" t="s">
        <v>386</v>
      </c>
      <c r="CD79" s="299" t="s">
        <v>398</v>
      </c>
      <c r="CE79" s="299" t="s">
        <v>398</v>
      </c>
      <c r="CF79" s="299" t="s">
        <v>398</v>
      </c>
      <c r="CG79" s="282" t="s">
        <v>231</v>
      </c>
      <c r="CH79" s="282" t="s">
        <v>231</v>
      </c>
      <c r="CI79" s="282" t="s">
        <v>231</v>
      </c>
      <c r="CJ79" s="282" t="s">
        <v>231</v>
      </c>
      <c r="CK79" s="282" t="s">
        <v>231</v>
      </c>
      <c r="CL79" s="282" t="s">
        <v>231</v>
      </c>
      <c r="CM79" s="260" t="s">
        <v>235</v>
      </c>
      <c r="CN79" s="260" t="s">
        <v>235</v>
      </c>
      <c r="CO79" s="260" t="s">
        <v>235</v>
      </c>
      <c r="CP79" s="260" t="s">
        <v>235</v>
      </c>
      <c r="CQ79" s="260" t="s">
        <v>235</v>
      </c>
      <c r="CR79" s="260" t="s">
        <v>235</v>
      </c>
      <c r="CS79" s="260" t="s">
        <v>235</v>
      </c>
      <c r="CT79" s="260" t="s">
        <v>235</v>
      </c>
      <c r="CU79" s="260" t="s">
        <v>235</v>
      </c>
      <c r="CV79" s="260" t="s">
        <v>235</v>
      </c>
      <c r="CW79" s="260" t="s">
        <v>235</v>
      </c>
      <c r="CX79" s="260" t="s">
        <v>235</v>
      </c>
      <c r="CY79" s="260" t="s">
        <v>235</v>
      </c>
      <c r="CZ79" s="260" t="s">
        <v>235</v>
      </c>
      <c r="DA79" s="260" t="s">
        <v>235</v>
      </c>
      <c r="DB79" s="260" t="s">
        <v>235</v>
      </c>
      <c r="DC79" s="260" t="s">
        <v>235</v>
      </c>
      <c r="DD79" s="260" t="s">
        <v>235</v>
      </c>
      <c r="DE79" s="260" t="s">
        <v>235</v>
      </c>
      <c r="DF79" s="260" t="s">
        <v>235</v>
      </c>
      <c r="DG79" s="260" t="s">
        <v>235</v>
      </c>
      <c r="DH79" s="260" t="s">
        <v>235</v>
      </c>
      <c r="DI79" s="260" t="s">
        <v>235</v>
      </c>
      <c r="DJ79" s="260" t="s">
        <v>235</v>
      </c>
      <c r="DK79" s="285" t="s">
        <v>235</v>
      </c>
      <c r="DL79" s="285" t="s">
        <v>235</v>
      </c>
      <c r="DM79" s="285" t="s">
        <v>235</v>
      </c>
      <c r="DN79" s="285" t="s">
        <v>235</v>
      </c>
      <c r="DO79" s="285" t="s">
        <v>235</v>
      </c>
      <c r="DP79" s="285" t="s">
        <v>235</v>
      </c>
      <c r="DQ79" s="285" t="s">
        <v>235</v>
      </c>
      <c r="DR79" s="88" t="s">
        <v>235</v>
      </c>
      <c r="DS79" s="88" t="s">
        <v>235</v>
      </c>
      <c r="DT79" s="88" t="s">
        <v>235</v>
      </c>
      <c r="DU79" s="88" t="s">
        <v>235</v>
      </c>
      <c r="DV79" s="88" t="s">
        <v>235</v>
      </c>
      <c r="DW79" s="285" t="s">
        <v>235</v>
      </c>
      <c r="DX79" s="88" t="s">
        <v>235</v>
      </c>
      <c r="DY79" s="285" t="s">
        <v>235</v>
      </c>
      <c r="DZ79" s="88" t="s">
        <v>235</v>
      </c>
      <c r="EA79" s="88" t="s">
        <v>235</v>
      </c>
      <c r="EB79" s="88" t="s">
        <v>235</v>
      </c>
      <c r="EC79" s="88" t="s">
        <v>235</v>
      </c>
      <c r="ED79" s="88" t="s">
        <v>235</v>
      </c>
      <c r="EE79" s="88" t="s">
        <v>235</v>
      </c>
      <c r="EF79" s="88" t="s">
        <v>235</v>
      </c>
      <c r="EG79" s="88" t="s">
        <v>235</v>
      </c>
      <c r="EH79" s="88" t="s">
        <v>235</v>
      </c>
      <c r="EI79" s="88" t="s">
        <v>235</v>
      </c>
      <c r="EJ79" s="88" t="s">
        <v>235</v>
      </c>
      <c r="EK79" s="88" t="s">
        <v>235</v>
      </c>
      <c r="EL79" s="88" t="s">
        <v>235</v>
      </c>
      <c r="EM79" s="88" t="s">
        <v>235</v>
      </c>
      <c r="EN79" s="88" t="s">
        <v>235</v>
      </c>
      <c r="EO79" s="88" t="s">
        <v>235</v>
      </c>
      <c r="EP79" s="88" t="s">
        <v>235</v>
      </c>
      <c r="EQ79" s="88" t="s">
        <v>235</v>
      </c>
      <c r="ER79" s="88" t="s">
        <v>235</v>
      </c>
      <c r="ES79" s="88" t="s">
        <v>235</v>
      </c>
      <c r="ET79" s="88" t="s">
        <v>235</v>
      </c>
      <c r="EU79" s="88" t="s">
        <v>235</v>
      </c>
      <c r="EV79" s="88" t="s">
        <v>235</v>
      </c>
      <c r="EW79" s="88" t="s">
        <v>235</v>
      </c>
      <c r="EX79" s="88" t="s">
        <v>235</v>
      </c>
      <c r="EY79" s="88" t="s">
        <v>235</v>
      </c>
      <c r="EZ79" s="88" t="s">
        <v>235</v>
      </c>
      <c r="FA79" s="88" t="s">
        <v>235</v>
      </c>
      <c r="FB79" s="88" t="s">
        <v>235</v>
      </c>
      <c r="FC79" s="88" t="s">
        <v>235</v>
      </c>
      <c r="FD79" s="88" t="s">
        <v>235</v>
      </c>
      <c r="FE79" s="88" t="s">
        <v>235</v>
      </c>
      <c r="FF79" s="88" t="s">
        <v>235</v>
      </c>
      <c r="FG79" s="88" t="s">
        <v>235</v>
      </c>
      <c r="FH79" s="88" t="s">
        <v>235</v>
      </c>
    </row>
    <row r="80" spans="1:164" ht="16.5" customHeight="1" x14ac:dyDescent="0.3">
      <c r="A80" s="289"/>
      <c r="B80" s="289"/>
      <c r="C80" s="354"/>
      <c r="D80" s="264"/>
      <c r="E80" s="266"/>
      <c r="F80" s="345"/>
      <c r="G80" s="272"/>
      <c r="H80" s="297"/>
      <c r="I80" s="300"/>
      <c r="J80" s="297"/>
      <c r="K80" s="345"/>
      <c r="L80" s="283"/>
      <c r="M80" s="297"/>
      <c r="N80" s="297"/>
      <c r="O80" s="266"/>
      <c r="P80" s="297"/>
      <c r="Q80" s="283"/>
      <c r="R80" s="141" t="s">
        <v>333</v>
      </c>
      <c r="S80" s="141" t="s">
        <v>231</v>
      </c>
      <c r="T80" s="141" t="s">
        <v>231</v>
      </c>
      <c r="U80" s="141" t="s">
        <v>231</v>
      </c>
      <c r="V80" s="137">
        <v>99</v>
      </c>
      <c r="W80" s="283"/>
      <c r="X80" s="142">
        <v>67</v>
      </c>
      <c r="Y80" s="283"/>
      <c r="Z80" s="137">
        <v>56</v>
      </c>
      <c r="AA80" s="283"/>
      <c r="AB80" s="137" t="s">
        <v>231</v>
      </c>
      <c r="AC80" s="283"/>
      <c r="AD80" s="99" t="str">
        <f>"ISS Stage:
1: "&amp;TEXT(18/V80,"0.0%")&amp;"
2: "&amp;TEXT(51/V80,"0.0%")&amp;"
3: "&amp;TEXT(30/V80,"0.0%")&amp;"
Unknown: "&amp;TEXT(1/V80,"0.0%")&amp;"
High Cytogenetic Risk: 47%
Refractory disease: "&amp;TEXT(99/V80,"0.0%")&amp;"
Prior therapies:
Bortezomib: "&amp;TEXT(97/V80,"0.0%")&amp;"
Carfilzomib: "&amp;TEXT(64/V80,"0.0%")&amp;"
Lenalidomide: "&amp;TEXT(99/V80,"0.0%")&amp;"
Pomalidomide: "&amp;TEXT(84/V80,"0.0%")&amp;"
Daratumumab: "&amp;TEXT(96/V80,"0.0%")&amp;"
Isatuximab: "&amp;TEXT(2/V80,"0.0%")&amp;"
Number of prior LOT:
≤4L: 17%
&gt;4L: 83%"</f>
        <v>ISS Stage:
1: 18.2%
2: 51.5%
3: 30.3%
Unknown: 1.0%
High Cytogenetic Risk: 47%
Refractory disease: 100.0%
Prior therapies:
Bortezomib: 98.0%
Carfilzomib: 64.6%
Lenalidomide: 100.0%
Pomalidomide: 84.8%
Daratumumab: 97.0%
Isatuximab: 2.0%
Number of prior LOT:
≤4L: 17%
&gt;4L: 83%</v>
      </c>
      <c r="AE80" s="99" t="e">
        <f>"ISS Stage:
1: "&amp;TEXT(18/W80,"0.0%")&amp;"
2: "&amp;TEXT(51/W80,"0.0%")&amp;"
3: "&amp;TEXT(30/W80,"0.0%")&amp;"
Unknown: "&amp;TEXT(1/W80,"0.0%")&amp;"
High Cytogenetic Risk: 47%
Refractory disease: "&amp;TEXT(99/W80,"0.0%")&amp;"
Prior therapies:
Bortezomib: "&amp;TEXT(97/W80,"0.0%")&amp;"
Carfilzomib: "&amp;TEXT(64/W80,"0.0%")&amp;"
Lenalidomide: "&amp;TEXT(99/W80,"0.0%")&amp;"
Pomalidomide: "&amp;TEXT(84/W80,"0.0%")&amp;"
Daratumumab: "&amp;TEXT(96/W80,"0.0%")&amp;"
Isatuximab: "&amp;TEXT(2/W80,"0.0%")&amp;"
Number of prior LOT:
≤4L: 17%
&gt;4L: 83%"</f>
        <v>#DIV/0!</v>
      </c>
      <c r="AF80" s="307"/>
      <c r="AG80" s="307"/>
      <c r="AH80" s="307"/>
      <c r="AI80" s="149" t="s">
        <v>235</v>
      </c>
      <c r="AJ80" s="277"/>
      <c r="AK80" s="202" t="s">
        <v>235</v>
      </c>
      <c r="AL80" s="202" t="s">
        <v>235</v>
      </c>
      <c r="AM80" s="202" t="s">
        <v>235</v>
      </c>
      <c r="AN80" s="202" t="s">
        <v>235</v>
      </c>
      <c r="AO80" s="202" t="s">
        <v>235</v>
      </c>
      <c r="AP80" s="202" t="s">
        <v>235</v>
      </c>
      <c r="AQ80" s="202" t="s">
        <v>235</v>
      </c>
      <c r="AR80" s="202" t="s">
        <v>235</v>
      </c>
      <c r="AS80" s="202" t="s">
        <v>235</v>
      </c>
      <c r="AT80" s="277"/>
      <c r="AU80" s="202" t="s">
        <v>235</v>
      </c>
      <c r="AV80" s="277"/>
      <c r="AW80" s="202" t="s">
        <v>235</v>
      </c>
      <c r="AX80" s="202" t="s">
        <v>235</v>
      </c>
      <c r="AY80" s="202" t="s">
        <v>235</v>
      </c>
      <c r="AZ80" s="202" t="s">
        <v>235</v>
      </c>
      <c r="BA80" s="202" t="s">
        <v>235</v>
      </c>
      <c r="BB80" s="202" t="s">
        <v>235</v>
      </c>
      <c r="BC80" s="202" t="s">
        <v>235</v>
      </c>
      <c r="BD80" s="202" t="s">
        <v>235</v>
      </c>
      <c r="BE80" s="202" t="s">
        <v>235</v>
      </c>
      <c r="BF80" s="202" t="s">
        <v>235</v>
      </c>
      <c r="BG80" s="202" t="s">
        <v>235</v>
      </c>
      <c r="BH80" s="202" t="s">
        <v>235</v>
      </c>
      <c r="BI80" s="202" t="s">
        <v>235</v>
      </c>
      <c r="BJ80" s="202" t="s">
        <v>235</v>
      </c>
      <c r="BK80" s="202" t="s">
        <v>235</v>
      </c>
      <c r="BL80" s="202" t="s">
        <v>235</v>
      </c>
      <c r="BM80" s="202" t="s">
        <v>235</v>
      </c>
      <c r="BN80" s="202" t="s">
        <v>235</v>
      </c>
      <c r="BO80" s="202" t="s">
        <v>235</v>
      </c>
      <c r="BP80" s="202" t="s">
        <v>235</v>
      </c>
      <c r="BQ80" s="202" t="s">
        <v>235</v>
      </c>
      <c r="BR80" s="202" t="s">
        <v>235</v>
      </c>
      <c r="BS80" s="202" t="s">
        <v>235</v>
      </c>
      <c r="BT80" s="202" t="s">
        <v>235</v>
      </c>
      <c r="BU80" s="202" t="s">
        <v>235</v>
      </c>
      <c r="BV80" s="202" t="s">
        <v>235</v>
      </c>
      <c r="BW80" s="279"/>
      <c r="BX80" s="279"/>
      <c r="BY80" s="283"/>
      <c r="BZ80" s="283"/>
      <c r="CA80" s="283"/>
      <c r="CB80" s="283"/>
      <c r="CC80" s="283"/>
      <c r="CD80" s="345"/>
      <c r="CE80" s="345"/>
      <c r="CF80" s="345"/>
      <c r="CG80" s="283"/>
      <c r="CH80" s="283"/>
      <c r="CI80" s="283"/>
      <c r="CJ80" s="283"/>
      <c r="CK80" s="283"/>
      <c r="CL80" s="283"/>
      <c r="CM80" s="261"/>
      <c r="CN80" s="261"/>
      <c r="CO80" s="261"/>
      <c r="CP80" s="261"/>
      <c r="CQ80" s="261"/>
      <c r="CR80" s="261"/>
      <c r="CS80" s="261"/>
      <c r="CT80" s="261"/>
      <c r="CU80" s="261"/>
      <c r="CV80" s="261"/>
      <c r="CW80" s="261"/>
      <c r="CX80" s="261"/>
      <c r="CY80" s="261"/>
      <c r="CZ80" s="274"/>
      <c r="DA80" s="274"/>
      <c r="DB80" s="274"/>
      <c r="DC80" s="274"/>
      <c r="DD80" s="274"/>
      <c r="DE80" s="274"/>
      <c r="DF80" s="274"/>
      <c r="DG80" s="274"/>
      <c r="DH80" s="274"/>
      <c r="DI80" s="274"/>
      <c r="DJ80" s="274"/>
      <c r="DK80" s="286"/>
      <c r="DL80" s="286"/>
      <c r="DM80" s="286"/>
      <c r="DN80" s="286"/>
      <c r="DO80" s="286"/>
      <c r="DP80" s="286"/>
      <c r="DQ80" s="286"/>
      <c r="DR80" s="88" t="s">
        <v>235</v>
      </c>
      <c r="DS80" s="88" t="s">
        <v>235</v>
      </c>
      <c r="DT80" s="88" t="s">
        <v>235</v>
      </c>
      <c r="DU80" s="88" t="s">
        <v>235</v>
      </c>
      <c r="DV80" s="88" t="s">
        <v>235</v>
      </c>
      <c r="DW80" s="286"/>
      <c r="DX80" s="88" t="s">
        <v>235</v>
      </c>
      <c r="DY80" s="286"/>
      <c r="DZ80" s="88" t="s">
        <v>235</v>
      </c>
      <c r="EA80" s="88" t="s">
        <v>235</v>
      </c>
      <c r="EB80" s="88" t="s">
        <v>235</v>
      </c>
      <c r="EC80" s="88" t="s">
        <v>235</v>
      </c>
      <c r="ED80" s="88" t="s">
        <v>235</v>
      </c>
      <c r="EE80" s="88" t="s">
        <v>235</v>
      </c>
      <c r="EF80" s="88" t="s">
        <v>235</v>
      </c>
      <c r="EG80" s="88" t="s">
        <v>235</v>
      </c>
      <c r="EH80" s="88" t="s">
        <v>235</v>
      </c>
      <c r="EI80" s="88" t="s">
        <v>235</v>
      </c>
      <c r="EJ80" s="88" t="s">
        <v>235</v>
      </c>
      <c r="EK80" s="88" t="s">
        <v>235</v>
      </c>
      <c r="EL80" s="88" t="s">
        <v>235</v>
      </c>
      <c r="EM80" s="88" t="s">
        <v>235</v>
      </c>
      <c r="EN80" s="88" t="s">
        <v>235</v>
      </c>
      <c r="EO80" s="88" t="s">
        <v>235</v>
      </c>
      <c r="EP80" s="88" t="s">
        <v>235</v>
      </c>
      <c r="EQ80" s="88" t="s">
        <v>235</v>
      </c>
      <c r="ER80" s="88" t="s">
        <v>235</v>
      </c>
      <c r="ES80" s="88" t="s">
        <v>235</v>
      </c>
      <c r="ET80" s="88" t="s">
        <v>235</v>
      </c>
      <c r="EU80" s="88" t="s">
        <v>235</v>
      </c>
      <c r="EV80" s="88" t="s">
        <v>235</v>
      </c>
      <c r="EW80" s="88" t="s">
        <v>235</v>
      </c>
      <c r="EX80" s="88" t="s">
        <v>235</v>
      </c>
      <c r="EY80" s="88" t="s">
        <v>235</v>
      </c>
      <c r="EZ80" s="88" t="s">
        <v>235</v>
      </c>
      <c r="FA80" s="88" t="s">
        <v>235</v>
      </c>
      <c r="FB80" s="88" t="s">
        <v>235</v>
      </c>
      <c r="FC80" s="88" t="s">
        <v>235</v>
      </c>
      <c r="FD80" s="88" t="s">
        <v>235</v>
      </c>
      <c r="FE80" s="88" t="s">
        <v>235</v>
      </c>
      <c r="FF80" s="88" t="s">
        <v>235</v>
      </c>
      <c r="FG80" s="88" t="s">
        <v>235</v>
      </c>
      <c r="FH80" s="88" t="s">
        <v>235</v>
      </c>
    </row>
    <row r="81" spans="1:164" ht="16.5" customHeight="1" x14ac:dyDescent="0.3">
      <c r="A81" s="289"/>
      <c r="B81" s="289"/>
      <c r="C81" s="354"/>
      <c r="D81" s="264"/>
      <c r="E81" s="266"/>
      <c r="F81" s="345"/>
      <c r="G81" s="272"/>
      <c r="H81" s="297"/>
      <c r="I81" s="300"/>
      <c r="J81" s="297"/>
      <c r="K81" s="345"/>
      <c r="L81" s="283"/>
      <c r="M81" s="297"/>
      <c r="N81" s="297"/>
      <c r="O81" s="266"/>
      <c r="P81" s="297"/>
      <c r="Q81" s="283"/>
      <c r="R81" s="137" t="s">
        <v>235</v>
      </c>
      <c r="S81" s="137" t="s">
        <v>235</v>
      </c>
      <c r="T81" s="137" t="s">
        <v>235</v>
      </c>
      <c r="U81" s="137" t="s">
        <v>235</v>
      </c>
      <c r="V81" s="137" t="s">
        <v>235</v>
      </c>
      <c r="W81" s="283"/>
      <c r="X81" s="137" t="s">
        <v>235</v>
      </c>
      <c r="Y81" s="283"/>
      <c r="Z81" s="137" t="s">
        <v>235</v>
      </c>
      <c r="AA81" s="283"/>
      <c r="AB81" s="137" t="s">
        <v>235</v>
      </c>
      <c r="AC81" s="283"/>
      <c r="AD81" s="140" t="s">
        <v>235</v>
      </c>
      <c r="AE81" s="140" t="s">
        <v>235</v>
      </c>
      <c r="AF81" s="307"/>
      <c r="AG81" s="307"/>
      <c r="AH81" s="307"/>
      <c r="AI81" s="149" t="s">
        <v>235</v>
      </c>
      <c r="AJ81" s="277"/>
      <c r="AK81" s="202" t="s">
        <v>235</v>
      </c>
      <c r="AL81" s="202" t="s">
        <v>235</v>
      </c>
      <c r="AM81" s="202" t="s">
        <v>235</v>
      </c>
      <c r="AN81" s="202" t="s">
        <v>235</v>
      </c>
      <c r="AO81" s="202" t="s">
        <v>235</v>
      </c>
      <c r="AP81" s="202" t="s">
        <v>235</v>
      </c>
      <c r="AQ81" s="202" t="s">
        <v>235</v>
      </c>
      <c r="AR81" s="202" t="s">
        <v>235</v>
      </c>
      <c r="AS81" s="202" t="s">
        <v>235</v>
      </c>
      <c r="AT81" s="277"/>
      <c r="AU81" s="202" t="s">
        <v>235</v>
      </c>
      <c r="AV81" s="277"/>
      <c r="AW81" s="202" t="s">
        <v>235</v>
      </c>
      <c r="AX81" s="202" t="s">
        <v>235</v>
      </c>
      <c r="AY81" s="202" t="s">
        <v>235</v>
      </c>
      <c r="AZ81" s="202" t="s">
        <v>235</v>
      </c>
      <c r="BA81" s="202" t="s">
        <v>235</v>
      </c>
      <c r="BB81" s="202" t="s">
        <v>235</v>
      </c>
      <c r="BC81" s="202" t="s">
        <v>235</v>
      </c>
      <c r="BD81" s="202" t="s">
        <v>235</v>
      </c>
      <c r="BE81" s="202" t="s">
        <v>235</v>
      </c>
      <c r="BF81" s="202" t="s">
        <v>235</v>
      </c>
      <c r="BG81" s="202" t="s">
        <v>235</v>
      </c>
      <c r="BH81" s="202" t="s">
        <v>235</v>
      </c>
      <c r="BI81" s="202" t="s">
        <v>235</v>
      </c>
      <c r="BJ81" s="202" t="s">
        <v>235</v>
      </c>
      <c r="BK81" s="202" t="s">
        <v>235</v>
      </c>
      <c r="BL81" s="202" t="s">
        <v>235</v>
      </c>
      <c r="BM81" s="202" t="s">
        <v>235</v>
      </c>
      <c r="BN81" s="202" t="s">
        <v>235</v>
      </c>
      <c r="BO81" s="202" t="s">
        <v>235</v>
      </c>
      <c r="BP81" s="202" t="s">
        <v>235</v>
      </c>
      <c r="BQ81" s="202" t="s">
        <v>235</v>
      </c>
      <c r="BR81" s="202" t="s">
        <v>235</v>
      </c>
      <c r="BS81" s="202" t="s">
        <v>235</v>
      </c>
      <c r="BT81" s="202" t="s">
        <v>235</v>
      </c>
      <c r="BU81" s="202" t="s">
        <v>235</v>
      </c>
      <c r="BV81" s="202" t="s">
        <v>235</v>
      </c>
      <c r="BW81" s="279"/>
      <c r="BX81" s="279"/>
      <c r="BY81" s="283"/>
      <c r="BZ81" s="283"/>
      <c r="CA81" s="283"/>
      <c r="CB81" s="283"/>
      <c r="CC81" s="283"/>
      <c r="CD81" s="345"/>
      <c r="CE81" s="345"/>
      <c r="CF81" s="345"/>
      <c r="CG81" s="283"/>
      <c r="CH81" s="283"/>
      <c r="CI81" s="283"/>
      <c r="CJ81" s="283"/>
      <c r="CK81" s="283"/>
      <c r="CL81" s="283"/>
      <c r="CM81" s="261"/>
      <c r="CN81" s="261"/>
      <c r="CO81" s="261"/>
      <c r="CP81" s="261"/>
      <c r="CQ81" s="261"/>
      <c r="CR81" s="261"/>
      <c r="CS81" s="261"/>
      <c r="CT81" s="261"/>
      <c r="CU81" s="261"/>
      <c r="CV81" s="261"/>
      <c r="CW81" s="261"/>
      <c r="CX81" s="261"/>
      <c r="CY81" s="261"/>
      <c r="CZ81" s="274"/>
      <c r="DA81" s="274"/>
      <c r="DB81" s="274"/>
      <c r="DC81" s="274"/>
      <c r="DD81" s="274"/>
      <c r="DE81" s="274"/>
      <c r="DF81" s="274"/>
      <c r="DG81" s="274"/>
      <c r="DH81" s="274"/>
      <c r="DI81" s="274"/>
      <c r="DJ81" s="274"/>
      <c r="DK81" s="286"/>
      <c r="DL81" s="286"/>
      <c r="DM81" s="286"/>
      <c r="DN81" s="286"/>
      <c r="DO81" s="286"/>
      <c r="DP81" s="286"/>
      <c r="DQ81" s="286"/>
      <c r="DR81" s="88" t="s">
        <v>235</v>
      </c>
      <c r="DS81" s="88" t="s">
        <v>235</v>
      </c>
      <c r="DT81" s="88" t="s">
        <v>235</v>
      </c>
      <c r="DU81" s="88" t="s">
        <v>235</v>
      </c>
      <c r="DV81" s="88" t="s">
        <v>235</v>
      </c>
      <c r="DW81" s="286"/>
      <c r="DX81" s="88" t="s">
        <v>235</v>
      </c>
      <c r="DY81" s="286"/>
      <c r="DZ81" s="88" t="s">
        <v>235</v>
      </c>
      <c r="EA81" s="88" t="s">
        <v>235</v>
      </c>
      <c r="EB81" s="88" t="s">
        <v>235</v>
      </c>
      <c r="EC81" s="88" t="s">
        <v>235</v>
      </c>
      <c r="ED81" s="88" t="s">
        <v>235</v>
      </c>
      <c r="EE81" s="88" t="s">
        <v>235</v>
      </c>
      <c r="EF81" s="88" t="s">
        <v>235</v>
      </c>
      <c r="EG81" s="88" t="s">
        <v>235</v>
      </c>
      <c r="EH81" s="88" t="s">
        <v>235</v>
      </c>
      <c r="EI81" s="88" t="s">
        <v>235</v>
      </c>
      <c r="EJ81" s="88" t="s">
        <v>235</v>
      </c>
      <c r="EK81" s="88" t="s">
        <v>235</v>
      </c>
      <c r="EL81" s="88" t="s">
        <v>235</v>
      </c>
      <c r="EM81" s="88" t="s">
        <v>235</v>
      </c>
      <c r="EN81" s="88" t="s">
        <v>235</v>
      </c>
      <c r="EO81" s="88" t="s">
        <v>235</v>
      </c>
      <c r="EP81" s="88" t="s">
        <v>235</v>
      </c>
      <c r="EQ81" s="88" t="s">
        <v>235</v>
      </c>
      <c r="ER81" s="88" t="s">
        <v>235</v>
      </c>
      <c r="ES81" s="88" t="s">
        <v>235</v>
      </c>
      <c r="ET81" s="88" t="s">
        <v>235</v>
      </c>
      <c r="EU81" s="88" t="s">
        <v>235</v>
      </c>
      <c r="EV81" s="88" t="s">
        <v>235</v>
      </c>
      <c r="EW81" s="88" t="s">
        <v>235</v>
      </c>
      <c r="EX81" s="88" t="s">
        <v>235</v>
      </c>
      <c r="EY81" s="88" t="s">
        <v>235</v>
      </c>
      <c r="EZ81" s="88" t="s">
        <v>235</v>
      </c>
      <c r="FA81" s="88" t="s">
        <v>235</v>
      </c>
      <c r="FB81" s="88" t="s">
        <v>235</v>
      </c>
      <c r="FC81" s="88" t="s">
        <v>235</v>
      </c>
      <c r="FD81" s="88" t="s">
        <v>235</v>
      </c>
      <c r="FE81" s="88" t="s">
        <v>235</v>
      </c>
      <c r="FF81" s="88" t="s">
        <v>235</v>
      </c>
      <c r="FG81" s="88" t="s">
        <v>235</v>
      </c>
      <c r="FH81" s="88" t="s">
        <v>235</v>
      </c>
    </row>
    <row r="82" spans="1:164" ht="16.5" customHeight="1" x14ac:dyDescent="0.3">
      <c r="A82" s="290"/>
      <c r="B82" s="290"/>
      <c r="C82" s="355"/>
      <c r="D82" s="265"/>
      <c r="E82" s="267"/>
      <c r="F82" s="346"/>
      <c r="G82" s="273"/>
      <c r="H82" s="298"/>
      <c r="I82" s="301"/>
      <c r="J82" s="298"/>
      <c r="K82" s="346"/>
      <c r="L82" s="284"/>
      <c r="M82" s="298"/>
      <c r="N82" s="298"/>
      <c r="O82" s="267"/>
      <c r="P82" s="298"/>
      <c r="Q82" s="284"/>
      <c r="R82" s="137" t="s">
        <v>235</v>
      </c>
      <c r="S82" s="137" t="s">
        <v>235</v>
      </c>
      <c r="T82" s="137" t="s">
        <v>235</v>
      </c>
      <c r="U82" s="137" t="s">
        <v>235</v>
      </c>
      <c r="V82" s="137" t="s">
        <v>235</v>
      </c>
      <c r="W82" s="284"/>
      <c r="X82" s="137" t="s">
        <v>235</v>
      </c>
      <c r="Y82" s="284"/>
      <c r="Z82" s="137" t="s">
        <v>235</v>
      </c>
      <c r="AA82" s="284"/>
      <c r="AB82" s="137" t="s">
        <v>235</v>
      </c>
      <c r="AC82" s="284"/>
      <c r="AD82" s="140" t="s">
        <v>235</v>
      </c>
      <c r="AE82" s="140" t="s">
        <v>235</v>
      </c>
      <c r="AF82" s="307"/>
      <c r="AG82" s="307"/>
      <c r="AH82" s="307"/>
      <c r="AI82" s="149" t="s">
        <v>235</v>
      </c>
      <c r="AJ82" s="277"/>
      <c r="AK82" s="202" t="s">
        <v>235</v>
      </c>
      <c r="AL82" s="202" t="s">
        <v>235</v>
      </c>
      <c r="AM82" s="202" t="s">
        <v>235</v>
      </c>
      <c r="AN82" s="202" t="s">
        <v>235</v>
      </c>
      <c r="AO82" s="202" t="s">
        <v>235</v>
      </c>
      <c r="AP82" s="202" t="s">
        <v>235</v>
      </c>
      <c r="AQ82" s="202" t="s">
        <v>235</v>
      </c>
      <c r="AR82" s="202" t="s">
        <v>235</v>
      </c>
      <c r="AS82" s="202" t="s">
        <v>235</v>
      </c>
      <c r="AT82" s="277"/>
      <c r="AU82" s="202" t="s">
        <v>235</v>
      </c>
      <c r="AV82" s="277"/>
      <c r="AW82" s="202" t="s">
        <v>235</v>
      </c>
      <c r="AX82" s="202" t="s">
        <v>235</v>
      </c>
      <c r="AY82" s="202" t="s">
        <v>235</v>
      </c>
      <c r="AZ82" s="202" t="s">
        <v>235</v>
      </c>
      <c r="BA82" s="202" t="s">
        <v>235</v>
      </c>
      <c r="BB82" s="202" t="s">
        <v>235</v>
      </c>
      <c r="BC82" s="202" t="s">
        <v>235</v>
      </c>
      <c r="BD82" s="202" t="s">
        <v>235</v>
      </c>
      <c r="BE82" s="202" t="s">
        <v>235</v>
      </c>
      <c r="BF82" s="202" t="s">
        <v>235</v>
      </c>
      <c r="BG82" s="202" t="s">
        <v>235</v>
      </c>
      <c r="BH82" s="202" t="s">
        <v>235</v>
      </c>
      <c r="BI82" s="202" t="s">
        <v>235</v>
      </c>
      <c r="BJ82" s="202" t="s">
        <v>235</v>
      </c>
      <c r="BK82" s="202" t="s">
        <v>235</v>
      </c>
      <c r="BL82" s="202" t="s">
        <v>235</v>
      </c>
      <c r="BM82" s="202" t="s">
        <v>235</v>
      </c>
      <c r="BN82" s="202" t="s">
        <v>235</v>
      </c>
      <c r="BO82" s="202" t="s">
        <v>235</v>
      </c>
      <c r="BP82" s="202" t="s">
        <v>235</v>
      </c>
      <c r="BQ82" s="202" t="s">
        <v>235</v>
      </c>
      <c r="BR82" s="202" t="s">
        <v>235</v>
      </c>
      <c r="BS82" s="202" t="s">
        <v>235</v>
      </c>
      <c r="BT82" s="202" t="s">
        <v>235</v>
      </c>
      <c r="BU82" s="202" t="s">
        <v>235</v>
      </c>
      <c r="BV82" s="202" t="s">
        <v>235</v>
      </c>
      <c r="BW82" s="280"/>
      <c r="BX82" s="280"/>
      <c r="BY82" s="284"/>
      <c r="BZ82" s="284"/>
      <c r="CA82" s="284"/>
      <c r="CB82" s="284"/>
      <c r="CC82" s="284"/>
      <c r="CD82" s="346"/>
      <c r="CE82" s="346"/>
      <c r="CF82" s="346"/>
      <c r="CG82" s="284"/>
      <c r="CH82" s="284"/>
      <c r="CI82" s="284"/>
      <c r="CJ82" s="284"/>
      <c r="CK82" s="284"/>
      <c r="CL82" s="284"/>
      <c r="CM82" s="262"/>
      <c r="CN82" s="262"/>
      <c r="CO82" s="262"/>
      <c r="CP82" s="262"/>
      <c r="CQ82" s="262"/>
      <c r="CR82" s="262"/>
      <c r="CS82" s="262"/>
      <c r="CT82" s="262"/>
      <c r="CU82" s="262"/>
      <c r="CV82" s="262"/>
      <c r="CW82" s="262"/>
      <c r="CX82" s="262"/>
      <c r="CY82" s="262"/>
      <c r="CZ82" s="275"/>
      <c r="DA82" s="275"/>
      <c r="DB82" s="275"/>
      <c r="DC82" s="275"/>
      <c r="DD82" s="275"/>
      <c r="DE82" s="275"/>
      <c r="DF82" s="275"/>
      <c r="DG82" s="275"/>
      <c r="DH82" s="275"/>
      <c r="DI82" s="275"/>
      <c r="DJ82" s="275"/>
      <c r="DK82" s="287"/>
      <c r="DL82" s="287"/>
      <c r="DM82" s="287"/>
      <c r="DN82" s="287"/>
      <c r="DO82" s="287"/>
      <c r="DP82" s="287"/>
      <c r="DQ82" s="287"/>
      <c r="DR82" s="88" t="s">
        <v>235</v>
      </c>
      <c r="DS82" s="88" t="s">
        <v>235</v>
      </c>
      <c r="DT82" s="88" t="s">
        <v>235</v>
      </c>
      <c r="DU82" s="88" t="s">
        <v>235</v>
      </c>
      <c r="DV82" s="88" t="s">
        <v>235</v>
      </c>
      <c r="DW82" s="287"/>
      <c r="DX82" s="88" t="s">
        <v>235</v>
      </c>
      <c r="DY82" s="287"/>
      <c r="DZ82" s="88" t="s">
        <v>235</v>
      </c>
      <c r="EA82" s="88" t="s">
        <v>235</v>
      </c>
      <c r="EB82" s="88" t="s">
        <v>235</v>
      </c>
      <c r="EC82" s="88" t="s">
        <v>235</v>
      </c>
      <c r="ED82" s="88" t="s">
        <v>235</v>
      </c>
      <c r="EE82" s="88" t="s">
        <v>235</v>
      </c>
      <c r="EF82" s="88" t="s">
        <v>235</v>
      </c>
      <c r="EG82" s="88" t="s">
        <v>235</v>
      </c>
      <c r="EH82" s="88" t="s">
        <v>235</v>
      </c>
      <c r="EI82" s="88" t="s">
        <v>235</v>
      </c>
      <c r="EJ82" s="88" t="s">
        <v>235</v>
      </c>
      <c r="EK82" s="88" t="s">
        <v>235</v>
      </c>
      <c r="EL82" s="88" t="s">
        <v>235</v>
      </c>
      <c r="EM82" s="88" t="s">
        <v>235</v>
      </c>
      <c r="EN82" s="88" t="s">
        <v>235</v>
      </c>
      <c r="EO82" s="88" t="s">
        <v>235</v>
      </c>
      <c r="EP82" s="88" t="s">
        <v>235</v>
      </c>
      <c r="EQ82" s="88" t="s">
        <v>235</v>
      </c>
      <c r="ER82" s="88" t="s">
        <v>235</v>
      </c>
      <c r="ES82" s="88" t="s">
        <v>235</v>
      </c>
      <c r="ET82" s="88" t="s">
        <v>235</v>
      </c>
      <c r="EU82" s="88" t="s">
        <v>235</v>
      </c>
      <c r="EV82" s="88" t="s">
        <v>235</v>
      </c>
      <c r="EW82" s="88" t="s">
        <v>235</v>
      </c>
      <c r="EX82" s="88" t="s">
        <v>235</v>
      </c>
      <c r="EY82" s="88" t="s">
        <v>235</v>
      </c>
      <c r="EZ82" s="88" t="s">
        <v>235</v>
      </c>
      <c r="FA82" s="88" t="s">
        <v>235</v>
      </c>
      <c r="FB82" s="88" t="s">
        <v>235</v>
      </c>
      <c r="FC82" s="88" t="s">
        <v>235</v>
      </c>
      <c r="FD82" s="88" t="s">
        <v>235</v>
      </c>
      <c r="FE82" s="88" t="s">
        <v>235</v>
      </c>
      <c r="FF82" s="88" t="s">
        <v>235</v>
      </c>
      <c r="FG82" s="88" t="s">
        <v>235</v>
      </c>
      <c r="FH82" s="88" t="s">
        <v>235</v>
      </c>
    </row>
    <row r="83" spans="1:164" ht="16.5" customHeight="1" x14ac:dyDescent="0.3">
      <c r="A83" s="288">
        <v>3</v>
      </c>
      <c r="B83" s="288">
        <v>10</v>
      </c>
      <c r="C83" s="291" t="s">
        <v>319</v>
      </c>
      <c r="D83" s="263" t="s">
        <v>399</v>
      </c>
      <c r="E83" s="263" t="s">
        <v>377</v>
      </c>
      <c r="F83" s="268" t="s">
        <v>400</v>
      </c>
      <c r="G83" s="271" t="s">
        <v>401</v>
      </c>
      <c r="H83" s="263" t="s">
        <v>402</v>
      </c>
      <c r="I83" s="271" t="s">
        <v>403</v>
      </c>
      <c r="J83" s="263" t="s">
        <v>364</v>
      </c>
      <c r="K83" s="344" t="s">
        <v>404</v>
      </c>
      <c r="L83" s="282" t="s">
        <v>225</v>
      </c>
      <c r="M83" s="263" t="s">
        <v>405</v>
      </c>
      <c r="N83" s="263" t="s">
        <v>227</v>
      </c>
      <c r="O83" s="263" t="s">
        <v>365</v>
      </c>
      <c r="P83" s="282" t="s">
        <v>229</v>
      </c>
      <c r="Q83" s="282">
        <v>1</v>
      </c>
      <c r="R83" s="141" t="s">
        <v>406</v>
      </c>
      <c r="S83" s="141" t="s">
        <v>231</v>
      </c>
      <c r="T83" s="141" t="s">
        <v>231</v>
      </c>
      <c r="U83" s="141" t="s">
        <v>231</v>
      </c>
      <c r="V83" s="137">
        <v>121</v>
      </c>
      <c r="W83" s="282">
        <f>V83</f>
        <v>121</v>
      </c>
      <c r="X83" s="137">
        <v>64</v>
      </c>
      <c r="Y83" s="282">
        <f>X83</f>
        <v>64</v>
      </c>
      <c r="Z83" s="137" t="s">
        <v>231</v>
      </c>
      <c r="AA83" s="282" t="s">
        <v>231</v>
      </c>
      <c r="AB83" s="137" t="s">
        <v>231</v>
      </c>
      <c r="AC83" s="282" t="s">
        <v>231</v>
      </c>
      <c r="AD83" s="99" t="str">
        <f>"ISS Stage:
3: 29%
High Cytogenetic Risk: "&amp;TEXT(50/81,"0.0%")&amp;"
Prior therapies:
Proteasome inhibitors: 100%
IMiD: 100%
Median prior LOT: 5"</f>
        <v>ISS Stage:
3: 29%
High Cytogenetic Risk: 61.7%
Prior therapies:
Proteasome inhibitors: 100%
IMiD: 100%
Median prior LOT: 5</v>
      </c>
      <c r="AE83" s="99" t="str">
        <f>"ISS Stage:
3: 29%
High Cytogenetic Risk: "&amp;TEXT(50/81,"0.0%")&amp;"
Prior therapies:
Proteasome inhibitors: 100%
IMiD: 100%
Median prior LOT: 5"</f>
        <v>ISS Stage:
3: 29%
High Cytogenetic Risk: 61.7%
Prior therapies:
Proteasome inhibitors: 100%
IMiD: 100%
Median prior LOT: 5</v>
      </c>
      <c r="AF83" s="307" t="s">
        <v>235</v>
      </c>
      <c r="AG83" s="307" t="s">
        <v>235</v>
      </c>
      <c r="AH83" s="307" t="s">
        <v>235</v>
      </c>
      <c r="AI83" s="149" t="s">
        <v>235</v>
      </c>
      <c r="AJ83" s="276" t="s">
        <v>235</v>
      </c>
      <c r="AK83" s="180" t="s">
        <v>235</v>
      </c>
      <c r="AL83" s="180" t="s">
        <v>235</v>
      </c>
      <c r="AM83" s="180" t="s">
        <v>235</v>
      </c>
      <c r="AN83" s="180" t="s">
        <v>235</v>
      </c>
      <c r="AO83" s="180" t="s">
        <v>235</v>
      </c>
      <c r="AP83" s="180" t="s">
        <v>235</v>
      </c>
      <c r="AQ83" s="180" t="s">
        <v>235</v>
      </c>
      <c r="AR83" s="180" t="s">
        <v>235</v>
      </c>
      <c r="AS83" s="180" t="s">
        <v>235</v>
      </c>
      <c r="AT83" s="276" t="s">
        <v>235</v>
      </c>
      <c r="AU83" s="180" t="s">
        <v>235</v>
      </c>
      <c r="AV83" s="276" t="s">
        <v>235</v>
      </c>
      <c r="AW83" s="180" t="s">
        <v>235</v>
      </c>
      <c r="AX83" s="180" t="s">
        <v>235</v>
      </c>
      <c r="AY83" s="180" t="s">
        <v>235</v>
      </c>
      <c r="AZ83" s="180" t="s">
        <v>235</v>
      </c>
      <c r="BA83" s="180" t="s">
        <v>235</v>
      </c>
      <c r="BB83" s="180" t="s">
        <v>235</v>
      </c>
      <c r="BC83" s="180" t="s">
        <v>235</v>
      </c>
      <c r="BD83" s="180" t="s">
        <v>235</v>
      </c>
      <c r="BE83" s="202" t="s">
        <v>235</v>
      </c>
      <c r="BF83" s="202" t="s">
        <v>235</v>
      </c>
      <c r="BG83" s="202" t="s">
        <v>235</v>
      </c>
      <c r="BH83" s="180" t="s">
        <v>235</v>
      </c>
      <c r="BI83" s="180" t="s">
        <v>235</v>
      </c>
      <c r="BJ83" s="180" t="s">
        <v>235</v>
      </c>
      <c r="BK83" s="180" t="s">
        <v>235</v>
      </c>
      <c r="BL83" s="180" t="s">
        <v>235</v>
      </c>
      <c r="BM83" s="180" t="s">
        <v>235</v>
      </c>
      <c r="BN83" s="180" t="s">
        <v>235</v>
      </c>
      <c r="BO83" s="180" t="s">
        <v>235</v>
      </c>
      <c r="BP83" s="202" t="s">
        <v>235</v>
      </c>
      <c r="BQ83" s="180" t="s">
        <v>235</v>
      </c>
      <c r="BR83" s="180" t="s">
        <v>235</v>
      </c>
      <c r="BS83" s="180" t="s">
        <v>235</v>
      </c>
      <c r="BT83" s="180" t="s">
        <v>235</v>
      </c>
      <c r="BU83" s="180" t="s">
        <v>235</v>
      </c>
      <c r="BV83" s="202" t="s">
        <v>235</v>
      </c>
      <c r="BW83" s="278" t="s">
        <v>383</v>
      </c>
      <c r="BX83" s="281" t="s">
        <v>407</v>
      </c>
      <c r="BY83" s="282" t="s">
        <v>385</v>
      </c>
      <c r="BZ83" s="282" t="s">
        <v>408</v>
      </c>
      <c r="CA83" s="282" t="s">
        <v>408</v>
      </c>
      <c r="CB83" s="282" t="s">
        <v>408</v>
      </c>
      <c r="CC83" s="282" t="s">
        <v>409</v>
      </c>
      <c r="CD83" s="351" t="s">
        <v>410</v>
      </c>
      <c r="CE83" s="351" t="s">
        <v>410</v>
      </c>
      <c r="CF83" s="351" t="s">
        <v>410</v>
      </c>
      <c r="CG83" s="430" t="s">
        <v>618</v>
      </c>
      <c r="CH83" s="291" t="s">
        <v>602</v>
      </c>
      <c r="CI83" s="260" t="s">
        <v>231</v>
      </c>
      <c r="CJ83" s="260" t="s">
        <v>603</v>
      </c>
      <c r="CK83" s="260" t="s">
        <v>603</v>
      </c>
      <c r="CL83" s="260" t="s">
        <v>603</v>
      </c>
      <c r="CM83" s="260" t="s">
        <v>235</v>
      </c>
      <c r="CN83" s="260" t="s">
        <v>235</v>
      </c>
      <c r="CO83" s="260" t="s">
        <v>235</v>
      </c>
      <c r="CP83" s="260" t="s">
        <v>235</v>
      </c>
      <c r="CQ83" s="260" t="s">
        <v>235</v>
      </c>
      <c r="CR83" s="260" t="s">
        <v>235</v>
      </c>
      <c r="CS83" s="260" t="s">
        <v>235</v>
      </c>
      <c r="CT83" s="260" t="s">
        <v>235</v>
      </c>
      <c r="CU83" s="260" t="s">
        <v>235</v>
      </c>
      <c r="CV83" s="260" t="s">
        <v>235</v>
      </c>
      <c r="CW83" s="260" t="s">
        <v>235</v>
      </c>
      <c r="CX83" s="260" t="s">
        <v>235</v>
      </c>
      <c r="CY83" s="260" t="s">
        <v>235</v>
      </c>
      <c r="CZ83" s="260" t="s">
        <v>235</v>
      </c>
      <c r="DA83" s="260" t="s">
        <v>235</v>
      </c>
      <c r="DB83" s="260" t="s">
        <v>235</v>
      </c>
      <c r="DC83" s="260" t="s">
        <v>235</v>
      </c>
      <c r="DD83" s="260" t="s">
        <v>235</v>
      </c>
      <c r="DE83" s="260" t="s">
        <v>235</v>
      </c>
      <c r="DF83" s="260" t="s">
        <v>235</v>
      </c>
      <c r="DG83" s="260" t="s">
        <v>235</v>
      </c>
      <c r="DH83" s="260" t="s">
        <v>235</v>
      </c>
      <c r="DI83" s="260" t="s">
        <v>235</v>
      </c>
      <c r="DJ83" s="260" t="s">
        <v>235</v>
      </c>
      <c r="DK83" s="285" t="s">
        <v>235</v>
      </c>
      <c r="DL83" s="285" t="s">
        <v>235</v>
      </c>
      <c r="DM83" s="285" t="s">
        <v>235</v>
      </c>
      <c r="DN83" s="285" t="s">
        <v>235</v>
      </c>
      <c r="DO83" s="285" t="s">
        <v>235</v>
      </c>
      <c r="DP83" s="285" t="s">
        <v>235</v>
      </c>
      <c r="DQ83" s="285" t="s">
        <v>235</v>
      </c>
      <c r="DR83" s="88" t="s">
        <v>235</v>
      </c>
      <c r="DS83" s="88" t="s">
        <v>235</v>
      </c>
      <c r="DT83" s="88" t="s">
        <v>235</v>
      </c>
      <c r="DU83" s="88" t="s">
        <v>235</v>
      </c>
      <c r="DV83" s="88" t="s">
        <v>235</v>
      </c>
      <c r="DW83" s="285" t="s">
        <v>235</v>
      </c>
      <c r="DX83" s="88" t="s">
        <v>235</v>
      </c>
      <c r="DY83" s="285" t="s">
        <v>235</v>
      </c>
      <c r="DZ83" s="88" t="s">
        <v>235</v>
      </c>
      <c r="EA83" s="88" t="s">
        <v>235</v>
      </c>
      <c r="EB83" s="88" t="s">
        <v>235</v>
      </c>
      <c r="EC83" s="88" t="s">
        <v>235</v>
      </c>
      <c r="ED83" s="88" t="s">
        <v>235</v>
      </c>
      <c r="EE83" s="88" t="s">
        <v>235</v>
      </c>
      <c r="EF83" s="88" t="s">
        <v>235</v>
      </c>
      <c r="EG83" s="88" t="s">
        <v>235</v>
      </c>
      <c r="EH83" s="88" t="s">
        <v>235</v>
      </c>
      <c r="EI83" s="88" t="s">
        <v>235</v>
      </c>
      <c r="EJ83" s="88" t="s">
        <v>235</v>
      </c>
      <c r="EK83" s="88" t="s">
        <v>235</v>
      </c>
      <c r="EL83" s="88" t="s">
        <v>235</v>
      </c>
      <c r="EM83" s="88" t="s">
        <v>235</v>
      </c>
      <c r="EN83" s="88" t="s">
        <v>235</v>
      </c>
      <c r="EO83" s="88" t="s">
        <v>235</v>
      </c>
      <c r="EP83" s="88" t="s">
        <v>235</v>
      </c>
      <c r="EQ83" s="88" t="s">
        <v>235</v>
      </c>
      <c r="ER83" s="88" t="s">
        <v>235</v>
      </c>
      <c r="ES83" s="88" t="s">
        <v>235</v>
      </c>
      <c r="ET83" s="88" t="s">
        <v>235</v>
      </c>
      <c r="EU83" s="88" t="s">
        <v>235</v>
      </c>
      <c r="EV83" s="88" t="s">
        <v>235</v>
      </c>
      <c r="EW83" s="88" t="s">
        <v>235</v>
      </c>
      <c r="EX83" s="88" t="s">
        <v>235</v>
      </c>
      <c r="EY83" s="88" t="s">
        <v>235</v>
      </c>
      <c r="EZ83" s="88" t="s">
        <v>235</v>
      </c>
      <c r="FA83" s="88" t="s">
        <v>235</v>
      </c>
      <c r="FB83" s="88" t="s">
        <v>235</v>
      </c>
      <c r="FC83" s="88" t="s">
        <v>235</v>
      </c>
      <c r="FD83" s="88" t="s">
        <v>235</v>
      </c>
      <c r="FE83" s="88" t="s">
        <v>235</v>
      </c>
      <c r="FF83" s="88" t="s">
        <v>235</v>
      </c>
      <c r="FG83" s="88" t="s">
        <v>235</v>
      </c>
      <c r="FH83" s="88" t="s">
        <v>235</v>
      </c>
    </row>
    <row r="84" spans="1:164" ht="16.5" customHeight="1" x14ac:dyDescent="0.3">
      <c r="A84" s="289"/>
      <c r="B84" s="289"/>
      <c r="C84" s="292"/>
      <c r="D84" s="264"/>
      <c r="E84" s="266"/>
      <c r="F84" s="269"/>
      <c r="G84" s="272"/>
      <c r="H84" s="297"/>
      <c r="I84" s="300"/>
      <c r="J84" s="297"/>
      <c r="K84" s="345"/>
      <c r="L84" s="283"/>
      <c r="M84" s="297"/>
      <c r="N84" s="297"/>
      <c r="O84" s="266"/>
      <c r="P84" s="283"/>
      <c r="Q84" s="283"/>
      <c r="R84" s="137" t="s">
        <v>235</v>
      </c>
      <c r="S84" s="137" t="s">
        <v>235</v>
      </c>
      <c r="T84" s="137" t="s">
        <v>235</v>
      </c>
      <c r="U84" s="137" t="s">
        <v>235</v>
      </c>
      <c r="V84" s="137" t="s">
        <v>235</v>
      </c>
      <c r="W84" s="283"/>
      <c r="X84" s="137" t="s">
        <v>235</v>
      </c>
      <c r="Y84" s="283"/>
      <c r="Z84" s="137" t="s">
        <v>235</v>
      </c>
      <c r="AA84" s="283"/>
      <c r="AB84" s="137" t="s">
        <v>235</v>
      </c>
      <c r="AC84" s="283"/>
      <c r="AD84" s="140" t="s">
        <v>235</v>
      </c>
      <c r="AE84" s="140" t="s">
        <v>235</v>
      </c>
      <c r="AF84" s="307"/>
      <c r="AG84" s="307"/>
      <c r="AH84" s="307"/>
      <c r="AI84" s="149" t="s">
        <v>235</v>
      </c>
      <c r="AJ84" s="277"/>
      <c r="AK84" s="180" t="s">
        <v>235</v>
      </c>
      <c r="AL84" s="180" t="s">
        <v>235</v>
      </c>
      <c r="AM84" s="180" t="s">
        <v>235</v>
      </c>
      <c r="AN84" s="180" t="s">
        <v>235</v>
      </c>
      <c r="AO84" s="180" t="s">
        <v>235</v>
      </c>
      <c r="AP84" s="180" t="s">
        <v>235</v>
      </c>
      <c r="AQ84" s="180" t="s">
        <v>235</v>
      </c>
      <c r="AR84" s="180" t="s">
        <v>235</v>
      </c>
      <c r="AS84" s="180" t="s">
        <v>235</v>
      </c>
      <c r="AT84" s="277"/>
      <c r="AU84" s="180" t="s">
        <v>235</v>
      </c>
      <c r="AV84" s="277"/>
      <c r="AW84" s="180" t="s">
        <v>235</v>
      </c>
      <c r="AX84" s="180" t="s">
        <v>235</v>
      </c>
      <c r="AY84" s="180" t="s">
        <v>235</v>
      </c>
      <c r="AZ84" s="180" t="s">
        <v>235</v>
      </c>
      <c r="BA84" s="180" t="s">
        <v>235</v>
      </c>
      <c r="BB84" s="180" t="s">
        <v>235</v>
      </c>
      <c r="BC84" s="180" t="s">
        <v>235</v>
      </c>
      <c r="BD84" s="180" t="s">
        <v>235</v>
      </c>
      <c r="BE84" s="202" t="s">
        <v>235</v>
      </c>
      <c r="BF84" s="202" t="s">
        <v>235</v>
      </c>
      <c r="BG84" s="202" t="s">
        <v>235</v>
      </c>
      <c r="BH84" s="180" t="s">
        <v>235</v>
      </c>
      <c r="BI84" s="180" t="s">
        <v>235</v>
      </c>
      <c r="BJ84" s="180" t="s">
        <v>235</v>
      </c>
      <c r="BK84" s="180" t="s">
        <v>235</v>
      </c>
      <c r="BL84" s="180" t="s">
        <v>235</v>
      </c>
      <c r="BM84" s="180" t="s">
        <v>235</v>
      </c>
      <c r="BN84" s="180" t="s">
        <v>235</v>
      </c>
      <c r="BO84" s="180" t="s">
        <v>235</v>
      </c>
      <c r="BP84" s="202" t="s">
        <v>235</v>
      </c>
      <c r="BQ84" s="180" t="s">
        <v>235</v>
      </c>
      <c r="BR84" s="180" t="s">
        <v>235</v>
      </c>
      <c r="BS84" s="180" t="s">
        <v>235</v>
      </c>
      <c r="BT84" s="180" t="s">
        <v>235</v>
      </c>
      <c r="BU84" s="180" t="s">
        <v>235</v>
      </c>
      <c r="BV84" s="202" t="s">
        <v>235</v>
      </c>
      <c r="BW84" s="279"/>
      <c r="BX84" s="279"/>
      <c r="BY84" s="283"/>
      <c r="BZ84" s="283"/>
      <c r="CA84" s="283"/>
      <c r="CB84" s="283"/>
      <c r="CC84" s="283"/>
      <c r="CD84" s="269"/>
      <c r="CE84" s="269"/>
      <c r="CF84" s="269"/>
      <c r="CG84" s="431"/>
      <c r="CH84" s="292"/>
      <c r="CI84" s="261"/>
      <c r="CJ84" s="261"/>
      <c r="CK84" s="261"/>
      <c r="CL84" s="261"/>
      <c r="CM84" s="261"/>
      <c r="CN84" s="261"/>
      <c r="CO84" s="261"/>
      <c r="CP84" s="261"/>
      <c r="CQ84" s="261"/>
      <c r="CR84" s="261"/>
      <c r="CS84" s="261"/>
      <c r="CT84" s="261"/>
      <c r="CU84" s="261"/>
      <c r="CV84" s="261"/>
      <c r="CW84" s="261"/>
      <c r="CX84" s="261"/>
      <c r="CY84" s="261"/>
      <c r="CZ84" s="274"/>
      <c r="DA84" s="274"/>
      <c r="DB84" s="274"/>
      <c r="DC84" s="274"/>
      <c r="DD84" s="274"/>
      <c r="DE84" s="274"/>
      <c r="DF84" s="274"/>
      <c r="DG84" s="274"/>
      <c r="DH84" s="274"/>
      <c r="DI84" s="274"/>
      <c r="DJ84" s="274"/>
      <c r="DK84" s="286"/>
      <c r="DL84" s="286"/>
      <c r="DM84" s="286"/>
      <c r="DN84" s="286"/>
      <c r="DO84" s="286"/>
      <c r="DP84" s="286"/>
      <c r="DQ84" s="286"/>
      <c r="DR84" s="88" t="s">
        <v>235</v>
      </c>
      <c r="DS84" s="88" t="s">
        <v>235</v>
      </c>
      <c r="DT84" s="88" t="s">
        <v>235</v>
      </c>
      <c r="DU84" s="88" t="s">
        <v>235</v>
      </c>
      <c r="DV84" s="88" t="s">
        <v>235</v>
      </c>
      <c r="DW84" s="286"/>
      <c r="DX84" s="88" t="s">
        <v>235</v>
      </c>
      <c r="DY84" s="286"/>
      <c r="DZ84" s="88" t="s">
        <v>235</v>
      </c>
      <c r="EA84" s="88" t="s">
        <v>235</v>
      </c>
      <c r="EB84" s="88" t="s">
        <v>235</v>
      </c>
      <c r="EC84" s="88" t="s">
        <v>235</v>
      </c>
      <c r="ED84" s="88" t="s">
        <v>235</v>
      </c>
      <c r="EE84" s="88" t="s">
        <v>235</v>
      </c>
      <c r="EF84" s="88" t="s">
        <v>235</v>
      </c>
      <c r="EG84" s="88" t="s">
        <v>235</v>
      </c>
      <c r="EH84" s="88" t="s">
        <v>235</v>
      </c>
      <c r="EI84" s="88" t="s">
        <v>235</v>
      </c>
      <c r="EJ84" s="88" t="s">
        <v>235</v>
      </c>
      <c r="EK84" s="88" t="s">
        <v>235</v>
      </c>
      <c r="EL84" s="88" t="s">
        <v>235</v>
      </c>
      <c r="EM84" s="88" t="s">
        <v>235</v>
      </c>
      <c r="EN84" s="88" t="s">
        <v>235</v>
      </c>
      <c r="EO84" s="88" t="s">
        <v>235</v>
      </c>
      <c r="EP84" s="88" t="s">
        <v>235</v>
      </c>
      <c r="EQ84" s="88" t="s">
        <v>235</v>
      </c>
      <c r="ER84" s="88" t="s">
        <v>235</v>
      </c>
      <c r="ES84" s="88" t="s">
        <v>235</v>
      </c>
      <c r="ET84" s="88" t="s">
        <v>235</v>
      </c>
      <c r="EU84" s="88" t="s">
        <v>235</v>
      </c>
      <c r="EV84" s="88" t="s">
        <v>235</v>
      </c>
      <c r="EW84" s="88" t="s">
        <v>235</v>
      </c>
      <c r="EX84" s="88" t="s">
        <v>235</v>
      </c>
      <c r="EY84" s="88" t="s">
        <v>235</v>
      </c>
      <c r="EZ84" s="88" t="s">
        <v>235</v>
      </c>
      <c r="FA84" s="88" t="s">
        <v>235</v>
      </c>
      <c r="FB84" s="88" t="s">
        <v>235</v>
      </c>
      <c r="FC84" s="88" t="s">
        <v>235</v>
      </c>
      <c r="FD84" s="88" t="s">
        <v>235</v>
      </c>
      <c r="FE84" s="88" t="s">
        <v>235</v>
      </c>
      <c r="FF84" s="88" t="s">
        <v>235</v>
      </c>
      <c r="FG84" s="88" t="s">
        <v>235</v>
      </c>
      <c r="FH84" s="88" t="s">
        <v>235</v>
      </c>
    </row>
    <row r="85" spans="1:164" ht="16.5" customHeight="1" x14ac:dyDescent="0.3">
      <c r="A85" s="289"/>
      <c r="B85" s="289"/>
      <c r="C85" s="292"/>
      <c r="D85" s="264"/>
      <c r="E85" s="266"/>
      <c r="F85" s="269"/>
      <c r="G85" s="272"/>
      <c r="H85" s="297"/>
      <c r="I85" s="300"/>
      <c r="J85" s="297"/>
      <c r="K85" s="345"/>
      <c r="L85" s="283"/>
      <c r="M85" s="297"/>
      <c r="N85" s="297"/>
      <c r="O85" s="266"/>
      <c r="P85" s="283"/>
      <c r="Q85" s="283"/>
      <c r="R85" s="137" t="s">
        <v>235</v>
      </c>
      <c r="S85" s="137" t="s">
        <v>235</v>
      </c>
      <c r="T85" s="137" t="s">
        <v>235</v>
      </c>
      <c r="U85" s="137" t="s">
        <v>235</v>
      </c>
      <c r="V85" s="137" t="s">
        <v>235</v>
      </c>
      <c r="W85" s="283"/>
      <c r="X85" s="137" t="s">
        <v>235</v>
      </c>
      <c r="Y85" s="283"/>
      <c r="Z85" s="137" t="s">
        <v>235</v>
      </c>
      <c r="AA85" s="283"/>
      <c r="AB85" s="137" t="s">
        <v>235</v>
      </c>
      <c r="AC85" s="283"/>
      <c r="AD85" s="140" t="s">
        <v>235</v>
      </c>
      <c r="AE85" s="140" t="s">
        <v>235</v>
      </c>
      <c r="AF85" s="307"/>
      <c r="AG85" s="307"/>
      <c r="AH85" s="307"/>
      <c r="AI85" s="149" t="s">
        <v>235</v>
      </c>
      <c r="AJ85" s="277"/>
      <c r="AK85" s="180" t="s">
        <v>235</v>
      </c>
      <c r="AL85" s="180" t="s">
        <v>235</v>
      </c>
      <c r="AM85" s="180" t="s">
        <v>235</v>
      </c>
      <c r="AN85" s="180" t="s">
        <v>235</v>
      </c>
      <c r="AO85" s="180" t="s">
        <v>235</v>
      </c>
      <c r="AP85" s="180" t="s">
        <v>235</v>
      </c>
      <c r="AQ85" s="180" t="s">
        <v>235</v>
      </c>
      <c r="AR85" s="180" t="s">
        <v>235</v>
      </c>
      <c r="AS85" s="180" t="s">
        <v>235</v>
      </c>
      <c r="AT85" s="277"/>
      <c r="AU85" s="180" t="s">
        <v>235</v>
      </c>
      <c r="AV85" s="277"/>
      <c r="AW85" s="180" t="s">
        <v>235</v>
      </c>
      <c r="AX85" s="180" t="s">
        <v>235</v>
      </c>
      <c r="AY85" s="180" t="s">
        <v>235</v>
      </c>
      <c r="AZ85" s="180" t="s">
        <v>235</v>
      </c>
      <c r="BA85" s="180" t="s">
        <v>235</v>
      </c>
      <c r="BB85" s="180" t="s">
        <v>235</v>
      </c>
      <c r="BC85" s="180" t="s">
        <v>235</v>
      </c>
      <c r="BD85" s="180" t="s">
        <v>235</v>
      </c>
      <c r="BE85" s="202" t="s">
        <v>235</v>
      </c>
      <c r="BF85" s="202" t="s">
        <v>235</v>
      </c>
      <c r="BG85" s="202" t="s">
        <v>235</v>
      </c>
      <c r="BH85" s="180" t="s">
        <v>235</v>
      </c>
      <c r="BI85" s="180" t="s">
        <v>235</v>
      </c>
      <c r="BJ85" s="180" t="s">
        <v>235</v>
      </c>
      <c r="BK85" s="180" t="s">
        <v>235</v>
      </c>
      <c r="BL85" s="180" t="s">
        <v>235</v>
      </c>
      <c r="BM85" s="180" t="s">
        <v>235</v>
      </c>
      <c r="BN85" s="180" t="s">
        <v>235</v>
      </c>
      <c r="BO85" s="180" t="s">
        <v>235</v>
      </c>
      <c r="BP85" s="202" t="s">
        <v>235</v>
      </c>
      <c r="BQ85" s="180" t="s">
        <v>235</v>
      </c>
      <c r="BR85" s="180" t="s">
        <v>235</v>
      </c>
      <c r="BS85" s="180" t="s">
        <v>235</v>
      </c>
      <c r="BT85" s="180" t="s">
        <v>235</v>
      </c>
      <c r="BU85" s="180" t="s">
        <v>235</v>
      </c>
      <c r="BV85" s="202" t="s">
        <v>235</v>
      </c>
      <c r="BW85" s="279"/>
      <c r="BX85" s="279"/>
      <c r="BY85" s="283"/>
      <c r="BZ85" s="283"/>
      <c r="CA85" s="283"/>
      <c r="CB85" s="283"/>
      <c r="CC85" s="283"/>
      <c r="CD85" s="269"/>
      <c r="CE85" s="269"/>
      <c r="CF85" s="269"/>
      <c r="CG85" s="431"/>
      <c r="CH85" s="292"/>
      <c r="CI85" s="261"/>
      <c r="CJ85" s="261"/>
      <c r="CK85" s="261"/>
      <c r="CL85" s="261"/>
      <c r="CM85" s="261"/>
      <c r="CN85" s="261"/>
      <c r="CO85" s="261"/>
      <c r="CP85" s="261"/>
      <c r="CQ85" s="261"/>
      <c r="CR85" s="261"/>
      <c r="CS85" s="261"/>
      <c r="CT85" s="261"/>
      <c r="CU85" s="261"/>
      <c r="CV85" s="261"/>
      <c r="CW85" s="261"/>
      <c r="CX85" s="261"/>
      <c r="CY85" s="261"/>
      <c r="CZ85" s="274"/>
      <c r="DA85" s="274"/>
      <c r="DB85" s="274"/>
      <c r="DC85" s="274"/>
      <c r="DD85" s="274"/>
      <c r="DE85" s="274"/>
      <c r="DF85" s="274"/>
      <c r="DG85" s="274"/>
      <c r="DH85" s="274"/>
      <c r="DI85" s="274"/>
      <c r="DJ85" s="274"/>
      <c r="DK85" s="286"/>
      <c r="DL85" s="286"/>
      <c r="DM85" s="286"/>
      <c r="DN85" s="286"/>
      <c r="DO85" s="286"/>
      <c r="DP85" s="286"/>
      <c r="DQ85" s="286"/>
      <c r="DR85" s="88" t="s">
        <v>235</v>
      </c>
      <c r="DS85" s="88" t="s">
        <v>235</v>
      </c>
      <c r="DT85" s="88" t="s">
        <v>235</v>
      </c>
      <c r="DU85" s="88" t="s">
        <v>235</v>
      </c>
      <c r="DV85" s="88" t="s">
        <v>235</v>
      </c>
      <c r="DW85" s="286"/>
      <c r="DX85" s="88" t="s">
        <v>235</v>
      </c>
      <c r="DY85" s="286"/>
      <c r="DZ85" s="88" t="s">
        <v>235</v>
      </c>
      <c r="EA85" s="88" t="s">
        <v>235</v>
      </c>
      <c r="EB85" s="88" t="s">
        <v>235</v>
      </c>
      <c r="EC85" s="88" t="s">
        <v>235</v>
      </c>
      <c r="ED85" s="88" t="s">
        <v>235</v>
      </c>
      <c r="EE85" s="88" t="s">
        <v>235</v>
      </c>
      <c r="EF85" s="88" t="s">
        <v>235</v>
      </c>
      <c r="EG85" s="88" t="s">
        <v>235</v>
      </c>
      <c r="EH85" s="88" t="s">
        <v>235</v>
      </c>
      <c r="EI85" s="88" t="s">
        <v>235</v>
      </c>
      <c r="EJ85" s="88" t="s">
        <v>235</v>
      </c>
      <c r="EK85" s="88" t="s">
        <v>235</v>
      </c>
      <c r="EL85" s="88" t="s">
        <v>235</v>
      </c>
      <c r="EM85" s="88" t="s">
        <v>235</v>
      </c>
      <c r="EN85" s="88" t="s">
        <v>235</v>
      </c>
      <c r="EO85" s="88" t="s">
        <v>235</v>
      </c>
      <c r="EP85" s="88" t="s">
        <v>235</v>
      </c>
      <c r="EQ85" s="88" t="s">
        <v>235</v>
      </c>
      <c r="ER85" s="88" t="s">
        <v>235</v>
      </c>
      <c r="ES85" s="88" t="s">
        <v>235</v>
      </c>
      <c r="ET85" s="88" t="s">
        <v>235</v>
      </c>
      <c r="EU85" s="88" t="s">
        <v>235</v>
      </c>
      <c r="EV85" s="88" t="s">
        <v>235</v>
      </c>
      <c r="EW85" s="88" t="s">
        <v>235</v>
      </c>
      <c r="EX85" s="88" t="s">
        <v>235</v>
      </c>
      <c r="EY85" s="88" t="s">
        <v>235</v>
      </c>
      <c r="EZ85" s="88" t="s">
        <v>235</v>
      </c>
      <c r="FA85" s="88" t="s">
        <v>235</v>
      </c>
      <c r="FB85" s="88" t="s">
        <v>235</v>
      </c>
      <c r="FC85" s="88" t="s">
        <v>235</v>
      </c>
      <c r="FD85" s="88" t="s">
        <v>235</v>
      </c>
      <c r="FE85" s="88" t="s">
        <v>235</v>
      </c>
      <c r="FF85" s="88" t="s">
        <v>235</v>
      </c>
      <c r="FG85" s="88" t="s">
        <v>235</v>
      </c>
      <c r="FH85" s="88" t="s">
        <v>235</v>
      </c>
    </row>
    <row r="86" spans="1:164" ht="16.5" customHeight="1" x14ac:dyDescent="0.3">
      <c r="A86" s="290"/>
      <c r="B86" s="290"/>
      <c r="C86" s="293"/>
      <c r="D86" s="265"/>
      <c r="E86" s="267"/>
      <c r="F86" s="270"/>
      <c r="G86" s="273"/>
      <c r="H86" s="298"/>
      <c r="I86" s="301"/>
      <c r="J86" s="298"/>
      <c r="K86" s="346"/>
      <c r="L86" s="284"/>
      <c r="M86" s="298"/>
      <c r="N86" s="298"/>
      <c r="O86" s="267"/>
      <c r="P86" s="284"/>
      <c r="Q86" s="284"/>
      <c r="R86" s="137" t="s">
        <v>235</v>
      </c>
      <c r="S86" s="137" t="s">
        <v>235</v>
      </c>
      <c r="T86" s="137" t="s">
        <v>235</v>
      </c>
      <c r="U86" s="137" t="s">
        <v>235</v>
      </c>
      <c r="V86" s="137" t="s">
        <v>235</v>
      </c>
      <c r="W86" s="284"/>
      <c r="X86" s="137" t="s">
        <v>235</v>
      </c>
      <c r="Y86" s="284"/>
      <c r="Z86" s="137" t="s">
        <v>235</v>
      </c>
      <c r="AA86" s="284"/>
      <c r="AB86" s="137" t="s">
        <v>235</v>
      </c>
      <c r="AC86" s="284"/>
      <c r="AD86" s="140" t="s">
        <v>235</v>
      </c>
      <c r="AE86" s="140" t="s">
        <v>235</v>
      </c>
      <c r="AF86" s="307"/>
      <c r="AG86" s="307"/>
      <c r="AH86" s="307"/>
      <c r="AI86" s="149" t="s">
        <v>235</v>
      </c>
      <c r="AJ86" s="277"/>
      <c r="AK86" s="180" t="s">
        <v>235</v>
      </c>
      <c r="AL86" s="180" t="s">
        <v>235</v>
      </c>
      <c r="AM86" s="180" t="s">
        <v>235</v>
      </c>
      <c r="AN86" s="180" t="s">
        <v>235</v>
      </c>
      <c r="AO86" s="180" t="s">
        <v>235</v>
      </c>
      <c r="AP86" s="180" t="s">
        <v>235</v>
      </c>
      <c r="AQ86" s="180" t="s">
        <v>235</v>
      </c>
      <c r="AR86" s="180" t="s">
        <v>235</v>
      </c>
      <c r="AS86" s="180" t="s">
        <v>235</v>
      </c>
      <c r="AT86" s="277"/>
      <c r="AU86" s="180" t="s">
        <v>235</v>
      </c>
      <c r="AV86" s="277"/>
      <c r="AW86" s="180" t="s">
        <v>235</v>
      </c>
      <c r="AX86" s="180" t="s">
        <v>235</v>
      </c>
      <c r="AY86" s="180" t="s">
        <v>235</v>
      </c>
      <c r="AZ86" s="180" t="s">
        <v>235</v>
      </c>
      <c r="BA86" s="180" t="s">
        <v>235</v>
      </c>
      <c r="BB86" s="180" t="s">
        <v>235</v>
      </c>
      <c r="BC86" s="180" t="s">
        <v>235</v>
      </c>
      <c r="BD86" s="180" t="s">
        <v>235</v>
      </c>
      <c r="BE86" s="202" t="s">
        <v>235</v>
      </c>
      <c r="BF86" s="202" t="s">
        <v>235</v>
      </c>
      <c r="BG86" s="202" t="s">
        <v>235</v>
      </c>
      <c r="BH86" s="180" t="s">
        <v>235</v>
      </c>
      <c r="BI86" s="180" t="s">
        <v>235</v>
      </c>
      <c r="BJ86" s="180" t="s">
        <v>235</v>
      </c>
      <c r="BK86" s="180" t="s">
        <v>235</v>
      </c>
      <c r="BL86" s="180" t="s">
        <v>235</v>
      </c>
      <c r="BM86" s="180" t="s">
        <v>235</v>
      </c>
      <c r="BN86" s="180" t="s">
        <v>235</v>
      </c>
      <c r="BO86" s="180" t="s">
        <v>235</v>
      </c>
      <c r="BP86" s="202" t="s">
        <v>235</v>
      </c>
      <c r="BQ86" s="180" t="s">
        <v>235</v>
      </c>
      <c r="BR86" s="180" t="s">
        <v>235</v>
      </c>
      <c r="BS86" s="180" t="s">
        <v>235</v>
      </c>
      <c r="BT86" s="180" t="s">
        <v>235</v>
      </c>
      <c r="BU86" s="180" t="s">
        <v>235</v>
      </c>
      <c r="BV86" s="202" t="s">
        <v>235</v>
      </c>
      <c r="BW86" s="280"/>
      <c r="BX86" s="280"/>
      <c r="BY86" s="284"/>
      <c r="BZ86" s="284"/>
      <c r="CA86" s="284"/>
      <c r="CB86" s="284"/>
      <c r="CC86" s="284"/>
      <c r="CD86" s="270"/>
      <c r="CE86" s="270"/>
      <c r="CF86" s="270"/>
      <c r="CG86" s="432"/>
      <c r="CH86" s="293"/>
      <c r="CI86" s="262"/>
      <c r="CJ86" s="262"/>
      <c r="CK86" s="262"/>
      <c r="CL86" s="262"/>
      <c r="CM86" s="262"/>
      <c r="CN86" s="262"/>
      <c r="CO86" s="262"/>
      <c r="CP86" s="262"/>
      <c r="CQ86" s="262"/>
      <c r="CR86" s="262"/>
      <c r="CS86" s="262"/>
      <c r="CT86" s="262"/>
      <c r="CU86" s="262"/>
      <c r="CV86" s="262"/>
      <c r="CW86" s="262"/>
      <c r="CX86" s="262"/>
      <c r="CY86" s="262"/>
      <c r="CZ86" s="275"/>
      <c r="DA86" s="275"/>
      <c r="DB86" s="275"/>
      <c r="DC86" s="275"/>
      <c r="DD86" s="275"/>
      <c r="DE86" s="275"/>
      <c r="DF86" s="275"/>
      <c r="DG86" s="275"/>
      <c r="DH86" s="275"/>
      <c r="DI86" s="275"/>
      <c r="DJ86" s="275"/>
      <c r="DK86" s="287"/>
      <c r="DL86" s="287"/>
      <c r="DM86" s="287"/>
      <c r="DN86" s="287"/>
      <c r="DO86" s="287"/>
      <c r="DP86" s="287"/>
      <c r="DQ86" s="287"/>
      <c r="DR86" s="88" t="s">
        <v>235</v>
      </c>
      <c r="DS86" s="88" t="s">
        <v>235</v>
      </c>
      <c r="DT86" s="88" t="s">
        <v>235</v>
      </c>
      <c r="DU86" s="88" t="s">
        <v>235</v>
      </c>
      <c r="DV86" s="88" t="s">
        <v>235</v>
      </c>
      <c r="DW86" s="287"/>
      <c r="DX86" s="88" t="s">
        <v>235</v>
      </c>
      <c r="DY86" s="287"/>
      <c r="DZ86" s="88" t="s">
        <v>235</v>
      </c>
      <c r="EA86" s="88" t="s">
        <v>235</v>
      </c>
      <c r="EB86" s="88" t="s">
        <v>235</v>
      </c>
      <c r="EC86" s="88" t="s">
        <v>235</v>
      </c>
      <c r="ED86" s="88" t="s">
        <v>235</v>
      </c>
      <c r="EE86" s="88" t="s">
        <v>235</v>
      </c>
      <c r="EF86" s="88" t="s">
        <v>235</v>
      </c>
      <c r="EG86" s="88" t="s">
        <v>235</v>
      </c>
      <c r="EH86" s="88" t="s">
        <v>235</v>
      </c>
      <c r="EI86" s="88" t="s">
        <v>235</v>
      </c>
      <c r="EJ86" s="88" t="s">
        <v>235</v>
      </c>
      <c r="EK86" s="88" t="s">
        <v>235</v>
      </c>
      <c r="EL86" s="88" t="s">
        <v>235</v>
      </c>
      <c r="EM86" s="88" t="s">
        <v>235</v>
      </c>
      <c r="EN86" s="88" t="s">
        <v>235</v>
      </c>
      <c r="EO86" s="88" t="s">
        <v>235</v>
      </c>
      <c r="EP86" s="88" t="s">
        <v>235</v>
      </c>
      <c r="EQ86" s="88" t="s">
        <v>235</v>
      </c>
      <c r="ER86" s="88" t="s">
        <v>235</v>
      </c>
      <c r="ES86" s="88" t="s">
        <v>235</v>
      </c>
      <c r="ET86" s="88" t="s">
        <v>235</v>
      </c>
      <c r="EU86" s="88" t="s">
        <v>235</v>
      </c>
      <c r="EV86" s="88" t="s">
        <v>235</v>
      </c>
      <c r="EW86" s="88" t="s">
        <v>235</v>
      </c>
      <c r="EX86" s="88" t="s">
        <v>235</v>
      </c>
      <c r="EY86" s="88" t="s">
        <v>235</v>
      </c>
      <c r="EZ86" s="88" t="s">
        <v>235</v>
      </c>
      <c r="FA86" s="88" t="s">
        <v>235</v>
      </c>
      <c r="FB86" s="88" t="s">
        <v>235</v>
      </c>
      <c r="FC86" s="88" t="s">
        <v>235</v>
      </c>
      <c r="FD86" s="88" t="s">
        <v>235</v>
      </c>
      <c r="FE86" s="88" t="s">
        <v>235</v>
      </c>
      <c r="FF86" s="88" t="s">
        <v>235</v>
      </c>
      <c r="FG86" s="88" t="s">
        <v>235</v>
      </c>
      <c r="FH86" s="88" t="s">
        <v>235</v>
      </c>
    </row>
    <row r="87" spans="1:164" ht="16.5" customHeight="1" x14ac:dyDescent="0.3">
      <c r="A87" s="288">
        <v>4</v>
      </c>
      <c r="B87" s="288">
        <v>12</v>
      </c>
      <c r="C87" s="291" t="s">
        <v>217</v>
      </c>
      <c r="D87" s="263" t="s">
        <v>596</v>
      </c>
      <c r="E87" s="263" t="s">
        <v>377</v>
      </c>
      <c r="F87" s="268" t="s">
        <v>597</v>
      </c>
      <c r="G87" s="271" t="s">
        <v>411</v>
      </c>
      <c r="H87" s="263" t="s">
        <v>598</v>
      </c>
      <c r="I87" s="271" t="s">
        <v>412</v>
      </c>
      <c r="J87" s="282" t="s">
        <v>223</v>
      </c>
      <c r="K87" s="302" t="s">
        <v>599</v>
      </c>
      <c r="L87" s="282" t="s">
        <v>225</v>
      </c>
      <c r="M87" s="263" t="s">
        <v>413</v>
      </c>
      <c r="N87" s="263" t="s">
        <v>227</v>
      </c>
      <c r="O87" s="263" t="s">
        <v>414</v>
      </c>
      <c r="P87" s="282" t="s">
        <v>229</v>
      </c>
      <c r="Q87" s="282">
        <v>2</v>
      </c>
      <c r="R87" s="141" t="s">
        <v>230</v>
      </c>
      <c r="S87" s="141" t="s">
        <v>231</v>
      </c>
      <c r="T87" s="141" t="s">
        <v>231</v>
      </c>
      <c r="U87" s="141" t="s">
        <v>231</v>
      </c>
      <c r="V87" s="137">
        <v>154</v>
      </c>
      <c r="W87" s="282">
        <v>307</v>
      </c>
      <c r="X87" s="137">
        <v>66.599999999999994</v>
      </c>
      <c r="Y87" s="282">
        <v>65.900000000000006</v>
      </c>
      <c r="Z87" s="137">
        <v>89</v>
      </c>
      <c r="AA87" s="282">
        <v>159</v>
      </c>
      <c r="AB87" s="137" t="s">
        <v>231</v>
      </c>
      <c r="AC87" s="282" t="s">
        <v>231</v>
      </c>
      <c r="AD87" s="99" t="s">
        <v>231</v>
      </c>
      <c r="AE87" s="99" t="s">
        <v>231</v>
      </c>
      <c r="AF87" s="307" t="s">
        <v>235</v>
      </c>
      <c r="AG87" s="307" t="s">
        <v>235</v>
      </c>
      <c r="AH87" s="307" t="s">
        <v>235</v>
      </c>
      <c r="AI87" s="149" t="s">
        <v>235</v>
      </c>
      <c r="AJ87" s="276" t="s">
        <v>235</v>
      </c>
      <c r="AK87" s="180" t="s">
        <v>235</v>
      </c>
      <c r="AL87" s="180" t="s">
        <v>235</v>
      </c>
      <c r="AM87" s="180" t="s">
        <v>235</v>
      </c>
      <c r="AN87" s="180" t="s">
        <v>235</v>
      </c>
      <c r="AO87" s="180" t="s">
        <v>235</v>
      </c>
      <c r="AP87" s="180" t="s">
        <v>235</v>
      </c>
      <c r="AQ87" s="180" t="s">
        <v>235</v>
      </c>
      <c r="AR87" s="180" t="s">
        <v>235</v>
      </c>
      <c r="AS87" s="180" t="s">
        <v>235</v>
      </c>
      <c r="AT87" s="276" t="s">
        <v>235</v>
      </c>
      <c r="AU87" s="180" t="s">
        <v>235</v>
      </c>
      <c r="AV87" s="276" t="s">
        <v>235</v>
      </c>
      <c r="AW87" s="180" t="s">
        <v>235</v>
      </c>
      <c r="AX87" s="180" t="s">
        <v>235</v>
      </c>
      <c r="AY87" s="180" t="s">
        <v>235</v>
      </c>
      <c r="AZ87" s="180" t="s">
        <v>235</v>
      </c>
      <c r="BA87" s="180" t="s">
        <v>235</v>
      </c>
      <c r="BB87" s="180" t="s">
        <v>235</v>
      </c>
      <c r="BC87" s="180" t="s">
        <v>235</v>
      </c>
      <c r="BD87" s="180" t="s">
        <v>235</v>
      </c>
      <c r="BE87" s="202" t="s">
        <v>235</v>
      </c>
      <c r="BF87" s="202" t="s">
        <v>235</v>
      </c>
      <c r="BG87" s="202" t="s">
        <v>235</v>
      </c>
      <c r="BH87" s="180" t="s">
        <v>235</v>
      </c>
      <c r="BI87" s="180" t="s">
        <v>235</v>
      </c>
      <c r="BJ87" s="180" t="s">
        <v>235</v>
      </c>
      <c r="BK87" s="180" t="s">
        <v>235</v>
      </c>
      <c r="BL87" s="180" t="s">
        <v>235</v>
      </c>
      <c r="BM87" s="180" t="s">
        <v>235</v>
      </c>
      <c r="BN87" s="180" t="s">
        <v>235</v>
      </c>
      <c r="BO87" s="180" t="s">
        <v>235</v>
      </c>
      <c r="BP87" s="202" t="s">
        <v>235</v>
      </c>
      <c r="BQ87" s="180" t="s">
        <v>235</v>
      </c>
      <c r="BR87" s="180" t="s">
        <v>235</v>
      </c>
      <c r="BS87" s="180" t="s">
        <v>235</v>
      </c>
      <c r="BT87" s="180" t="s">
        <v>235</v>
      </c>
      <c r="BU87" s="180" t="s">
        <v>235</v>
      </c>
      <c r="BV87" s="202" t="s">
        <v>235</v>
      </c>
      <c r="BW87" s="278" t="s">
        <v>396</v>
      </c>
      <c r="BX87" s="281" t="s">
        <v>415</v>
      </c>
      <c r="BY87" s="282" t="s">
        <v>385</v>
      </c>
      <c r="BZ87" s="282" t="s">
        <v>385</v>
      </c>
      <c r="CA87" s="282" t="s">
        <v>385</v>
      </c>
      <c r="CB87" s="282" t="s">
        <v>385</v>
      </c>
      <c r="CC87" s="282" t="s">
        <v>416</v>
      </c>
      <c r="CD87" s="351" t="s">
        <v>417</v>
      </c>
      <c r="CE87" s="351" t="s">
        <v>417</v>
      </c>
      <c r="CF87" s="351" t="s">
        <v>417</v>
      </c>
      <c r="CG87" s="263" t="s">
        <v>231</v>
      </c>
      <c r="CH87" s="263" t="s">
        <v>231</v>
      </c>
      <c r="CI87" s="263" t="s">
        <v>231</v>
      </c>
      <c r="CJ87" s="263" t="s">
        <v>231</v>
      </c>
      <c r="CK87" s="263" t="s">
        <v>231</v>
      </c>
      <c r="CL87" s="263" t="s">
        <v>231</v>
      </c>
      <c r="CM87" s="260" t="s">
        <v>235</v>
      </c>
      <c r="CN87" s="260" t="s">
        <v>235</v>
      </c>
      <c r="CO87" s="260" t="s">
        <v>235</v>
      </c>
      <c r="CP87" s="260" t="s">
        <v>235</v>
      </c>
      <c r="CQ87" s="260" t="s">
        <v>235</v>
      </c>
      <c r="CR87" s="260" t="s">
        <v>235</v>
      </c>
      <c r="CS87" s="260" t="s">
        <v>235</v>
      </c>
      <c r="CT87" s="260" t="s">
        <v>235</v>
      </c>
      <c r="CU87" s="260" t="s">
        <v>235</v>
      </c>
      <c r="CV87" s="260" t="s">
        <v>235</v>
      </c>
      <c r="CW87" s="260" t="s">
        <v>235</v>
      </c>
      <c r="CX87" s="260" t="s">
        <v>235</v>
      </c>
      <c r="CY87" s="260" t="s">
        <v>235</v>
      </c>
      <c r="CZ87" s="260" t="s">
        <v>235</v>
      </c>
      <c r="DA87" s="260" t="s">
        <v>235</v>
      </c>
      <c r="DB87" s="260" t="s">
        <v>235</v>
      </c>
      <c r="DC87" s="260" t="s">
        <v>235</v>
      </c>
      <c r="DD87" s="260" t="s">
        <v>235</v>
      </c>
      <c r="DE87" s="260" t="s">
        <v>235</v>
      </c>
      <c r="DF87" s="260" t="s">
        <v>235</v>
      </c>
      <c r="DG87" s="260" t="s">
        <v>235</v>
      </c>
      <c r="DH87" s="260" t="s">
        <v>235</v>
      </c>
      <c r="DI87" s="260" t="s">
        <v>235</v>
      </c>
      <c r="DJ87" s="260" t="s">
        <v>235</v>
      </c>
      <c r="DK87" s="285" t="s">
        <v>235</v>
      </c>
      <c r="DL87" s="285" t="s">
        <v>235</v>
      </c>
      <c r="DM87" s="285" t="s">
        <v>235</v>
      </c>
      <c r="DN87" s="285" t="s">
        <v>235</v>
      </c>
      <c r="DO87" s="285" t="s">
        <v>235</v>
      </c>
      <c r="DP87" s="285" t="s">
        <v>235</v>
      </c>
      <c r="DQ87" s="285" t="s">
        <v>235</v>
      </c>
      <c r="DR87" s="88" t="s">
        <v>235</v>
      </c>
      <c r="DS87" s="88" t="s">
        <v>235</v>
      </c>
      <c r="DT87" s="88" t="s">
        <v>235</v>
      </c>
      <c r="DU87" s="88" t="s">
        <v>235</v>
      </c>
      <c r="DV87" s="88" t="s">
        <v>235</v>
      </c>
      <c r="DW87" s="285" t="s">
        <v>235</v>
      </c>
      <c r="DX87" s="88" t="s">
        <v>235</v>
      </c>
      <c r="DY87" s="285" t="s">
        <v>235</v>
      </c>
      <c r="DZ87" s="88" t="s">
        <v>235</v>
      </c>
      <c r="EA87" s="88" t="s">
        <v>235</v>
      </c>
      <c r="EB87" s="88" t="s">
        <v>235</v>
      </c>
      <c r="EC87" s="88" t="s">
        <v>235</v>
      </c>
      <c r="ED87" s="88" t="s">
        <v>235</v>
      </c>
      <c r="EE87" s="88" t="s">
        <v>235</v>
      </c>
      <c r="EF87" s="88" t="s">
        <v>235</v>
      </c>
      <c r="EG87" s="88" t="s">
        <v>235</v>
      </c>
      <c r="EH87" s="88" t="s">
        <v>235</v>
      </c>
      <c r="EI87" s="88" t="s">
        <v>235</v>
      </c>
      <c r="EJ87" s="88" t="s">
        <v>235</v>
      </c>
      <c r="EK87" s="88" t="s">
        <v>235</v>
      </c>
      <c r="EL87" s="88" t="s">
        <v>235</v>
      </c>
      <c r="EM87" s="88" t="s">
        <v>235</v>
      </c>
      <c r="EN87" s="88" t="s">
        <v>235</v>
      </c>
      <c r="EO87" s="88" t="s">
        <v>235</v>
      </c>
      <c r="EP87" s="88" t="s">
        <v>235</v>
      </c>
      <c r="EQ87" s="88" t="s">
        <v>235</v>
      </c>
      <c r="ER87" s="88" t="s">
        <v>235</v>
      </c>
      <c r="ES87" s="88" t="s">
        <v>235</v>
      </c>
      <c r="ET87" s="88" t="s">
        <v>235</v>
      </c>
      <c r="EU87" s="88" t="s">
        <v>235</v>
      </c>
      <c r="EV87" s="88" t="s">
        <v>235</v>
      </c>
      <c r="EW87" s="88" t="s">
        <v>235</v>
      </c>
      <c r="EX87" s="88" t="s">
        <v>235</v>
      </c>
      <c r="EY87" s="88" t="s">
        <v>235</v>
      </c>
      <c r="EZ87" s="88" t="s">
        <v>235</v>
      </c>
      <c r="FA87" s="88" t="s">
        <v>235</v>
      </c>
      <c r="FB87" s="88" t="s">
        <v>235</v>
      </c>
      <c r="FC87" s="88" t="s">
        <v>235</v>
      </c>
      <c r="FD87" s="88" t="s">
        <v>235</v>
      </c>
      <c r="FE87" s="88" t="s">
        <v>235</v>
      </c>
      <c r="FF87" s="88" t="s">
        <v>235</v>
      </c>
      <c r="FG87" s="88" t="s">
        <v>235</v>
      </c>
      <c r="FH87" s="88" t="s">
        <v>235</v>
      </c>
    </row>
    <row r="88" spans="1:164" ht="16.5" customHeight="1" x14ac:dyDescent="0.3">
      <c r="A88" s="289"/>
      <c r="B88" s="289"/>
      <c r="C88" s="274"/>
      <c r="D88" s="264"/>
      <c r="E88" s="266"/>
      <c r="F88" s="269"/>
      <c r="G88" s="272"/>
      <c r="H88" s="297"/>
      <c r="I88" s="300"/>
      <c r="J88" s="283"/>
      <c r="K88" s="303"/>
      <c r="L88" s="283"/>
      <c r="M88" s="297"/>
      <c r="N88" s="297"/>
      <c r="O88" s="266"/>
      <c r="P88" s="283"/>
      <c r="Q88" s="283"/>
      <c r="R88" s="141" t="s">
        <v>236</v>
      </c>
      <c r="S88" s="141" t="s">
        <v>231</v>
      </c>
      <c r="T88" s="141" t="s">
        <v>231</v>
      </c>
      <c r="U88" s="141" t="s">
        <v>231</v>
      </c>
      <c r="V88" s="137">
        <v>153</v>
      </c>
      <c r="W88" s="283"/>
      <c r="X88" s="137">
        <v>65.2</v>
      </c>
      <c r="Y88" s="283"/>
      <c r="Z88" s="137">
        <v>70</v>
      </c>
      <c r="AA88" s="283"/>
      <c r="AB88" s="137" t="s">
        <v>231</v>
      </c>
      <c r="AC88" s="305"/>
      <c r="AD88" s="99" t="s">
        <v>231</v>
      </c>
      <c r="AE88" s="99" t="s">
        <v>231</v>
      </c>
      <c r="AF88" s="307"/>
      <c r="AG88" s="307"/>
      <c r="AH88" s="307"/>
      <c r="AI88" s="149" t="s">
        <v>235</v>
      </c>
      <c r="AJ88" s="277"/>
      <c r="AK88" s="180" t="s">
        <v>235</v>
      </c>
      <c r="AL88" s="180" t="s">
        <v>235</v>
      </c>
      <c r="AM88" s="180" t="s">
        <v>235</v>
      </c>
      <c r="AN88" s="180" t="s">
        <v>235</v>
      </c>
      <c r="AO88" s="180" t="s">
        <v>235</v>
      </c>
      <c r="AP88" s="180" t="s">
        <v>235</v>
      </c>
      <c r="AQ88" s="180" t="s">
        <v>235</v>
      </c>
      <c r="AR88" s="180" t="s">
        <v>235</v>
      </c>
      <c r="AS88" s="180" t="s">
        <v>235</v>
      </c>
      <c r="AT88" s="277"/>
      <c r="AU88" s="180" t="s">
        <v>235</v>
      </c>
      <c r="AV88" s="277"/>
      <c r="AW88" s="180" t="s">
        <v>235</v>
      </c>
      <c r="AX88" s="180" t="s">
        <v>235</v>
      </c>
      <c r="AY88" s="180" t="s">
        <v>235</v>
      </c>
      <c r="AZ88" s="180" t="s">
        <v>235</v>
      </c>
      <c r="BA88" s="180" t="s">
        <v>235</v>
      </c>
      <c r="BB88" s="180" t="s">
        <v>235</v>
      </c>
      <c r="BC88" s="180" t="s">
        <v>235</v>
      </c>
      <c r="BD88" s="180" t="s">
        <v>235</v>
      </c>
      <c r="BE88" s="202" t="s">
        <v>235</v>
      </c>
      <c r="BF88" s="202" t="s">
        <v>235</v>
      </c>
      <c r="BG88" s="202" t="s">
        <v>235</v>
      </c>
      <c r="BH88" s="180" t="s">
        <v>235</v>
      </c>
      <c r="BI88" s="180" t="s">
        <v>235</v>
      </c>
      <c r="BJ88" s="180" t="s">
        <v>235</v>
      </c>
      <c r="BK88" s="180" t="s">
        <v>235</v>
      </c>
      <c r="BL88" s="180" t="s">
        <v>235</v>
      </c>
      <c r="BM88" s="180" t="s">
        <v>235</v>
      </c>
      <c r="BN88" s="180" t="s">
        <v>235</v>
      </c>
      <c r="BO88" s="180" t="s">
        <v>235</v>
      </c>
      <c r="BP88" s="202" t="s">
        <v>235</v>
      </c>
      <c r="BQ88" s="180" t="s">
        <v>235</v>
      </c>
      <c r="BR88" s="180" t="s">
        <v>235</v>
      </c>
      <c r="BS88" s="180" t="s">
        <v>235</v>
      </c>
      <c r="BT88" s="180" t="s">
        <v>235</v>
      </c>
      <c r="BU88" s="180" t="s">
        <v>235</v>
      </c>
      <c r="BV88" s="202" t="s">
        <v>235</v>
      </c>
      <c r="BW88" s="279"/>
      <c r="BX88" s="279"/>
      <c r="BY88" s="283"/>
      <c r="BZ88" s="283"/>
      <c r="CA88" s="283"/>
      <c r="CB88" s="283"/>
      <c r="CC88" s="283"/>
      <c r="CD88" s="269"/>
      <c r="CE88" s="269"/>
      <c r="CF88" s="269"/>
      <c r="CG88" s="297"/>
      <c r="CH88" s="297"/>
      <c r="CI88" s="297"/>
      <c r="CJ88" s="297"/>
      <c r="CK88" s="297"/>
      <c r="CL88" s="297"/>
      <c r="CM88" s="261"/>
      <c r="CN88" s="261"/>
      <c r="CO88" s="261"/>
      <c r="CP88" s="261"/>
      <c r="CQ88" s="261"/>
      <c r="CR88" s="261"/>
      <c r="CS88" s="261"/>
      <c r="CT88" s="261"/>
      <c r="CU88" s="261"/>
      <c r="CV88" s="261"/>
      <c r="CW88" s="261"/>
      <c r="CX88" s="261"/>
      <c r="CY88" s="261"/>
      <c r="CZ88" s="274"/>
      <c r="DA88" s="274"/>
      <c r="DB88" s="274"/>
      <c r="DC88" s="274"/>
      <c r="DD88" s="274"/>
      <c r="DE88" s="274"/>
      <c r="DF88" s="274"/>
      <c r="DG88" s="274"/>
      <c r="DH88" s="274"/>
      <c r="DI88" s="274"/>
      <c r="DJ88" s="274"/>
      <c r="DK88" s="286"/>
      <c r="DL88" s="286"/>
      <c r="DM88" s="286"/>
      <c r="DN88" s="286"/>
      <c r="DO88" s="286"/>
      <c r="DP88" s="286"/>
      <c r="DQ88" s="286"/>
      <c r="DR88" s="88" t="s">
        <v>235</v>
      </c>
      <c r="DS88" s="88" t="s">
        <v>235</v>
      </c>
      <c r="DT88" s="88" t="s">
        <v>235</v>
      </c>
      <c r="DU88" s="88" t="s">
        <v>235</v>
      </c>
      <c r="DV88" s="88" t="s">
        <v>235</v>
      </c>
      <c r="DW88" s="286"/>
      <c r="DX88" s="88" t="s">
        <v>235</v>
      </c>
      <c r="DY88" s="286"/>
      <c r="DZ88" s="88" t="s">
        <v>235</v>
      </c>
      <c r="EA88" s="88" t="s">
        <v>235</v>
      </c>
      <c r="EB88" s="88" t="s">
        <v>235</v>
      </c>
      <c r="EC88" s="88" t="s">
        <v>235</v>
      </c>
      <c r="ED88" s="88" t="s">
        <v>235</v>
      </c>
      <c r="EE88" s="88" t="s">
        <v>235</v>
      </c>
      <c r="EF88" s="88" t="s">
        <v>235</v>
      </c>
      <c r="EG88" s="88" t="s">
        <v>235</v>
      </c>
      <c r="EH88" s="88" t="s">
        <v>235</v>
      </c>
      <c r="EI88" s="88" t="s">
        <v>235</v>
      </c>
      <c r="EJ88" s="88" t="s">
        <v>235</v>
      </c>
      <c r="EK88" s="88" t="s">
        <v>235</v>
      </c>
      <c r="EL88" s="88" t="s">
        <v>235</v>
      </c>
      <c r="EM88" s="88" t="s">
        <v>235</v>
      </c>
      <c r="EN88" s="88" t="s">
        <v>235</v>
      </c>
      <c r="EO88" s="88" t="s">
        <v>235</v>
      </c>
      <c r="EP88" s="88" t="s">
        <v>235</v>
      </c>
      <c r="EQ88" s="88" t="s">
        <v>235</v>
      </c>
      <c r="ER88" s="88" t="s">
        <v>235</v>
      </c>
      <c r="ES88" s="88" t="s">
        <v>235</v>
      </c>
      <c r="ET88" s="88" t="s">
        <v>235</v>
      </c>
      <c r="EU88" s="88" t="s">
        <v>235</v>
      </c>
      <c r="EV88" s="88" t="s">
        <v>235</v>
      </c>
      <c r="EW88" s="88" t="s">
        <v>235</v>
      </c>
      <c r="EX88" s="88" t="s">
        <v>235</v>
      </c>
      <c r="EY88" s="88" t="s">
        <v>235</v>
      </c>
      <c r="EZ88" s="88" t="s">
        <v>235</v>
      </c>
      <c r="FA88" s="88" t="s">
        <v>235</v>
      </c>
      <c r="FB88" s="88" t="s">
        <v>235</v>
      </c>
      <c r="FC88" s="88" t="s">
        <v>235</v>
      </c>
      <c r="FD88" s="88" t="s">
        <v>235</v>
      </c>
      <c r="FE88" s="88" t="s">
        <v>235</v>
      </c>
      <c r="FF88" s="88" t="s">
        <v>235</v>
      </c>
      <c r="FG88" s="88" t="s">
        <v>235</v>
      </c>
      <c r="FH88" s="88" t="s">
        <v>235</v>
      </c>
    </row>
    <row r="89" spans="1:164" ht="16.5" customHeight="1" x14ac:dyDescent="0.3">
      <c r="A89" s="289"/>
      <c r="B89" s="289"/>
      <c r="C89" s="274"/>
      <c r="D89" s="264"/>
      <c r="E89" s="266"/>
      <c r="F89" s="269"/>
      <c r="G89" s="272"/>
      <c r="H89" s="297"/>
      <c r="I89" s="300"/>
      <c r="J89" s="283"/>
      <c r="K89" s="303"/>
      <c r="L89" s="283"/>
      <c r="M89" s="297"/>
      <c r="N89" s="297"/>
      <c r="O89" s="266"/>
      <c r="P89" s="283"/>
      <c r="Q89" s="283"/>
      <c r="R89" s="137" t="s">
        <v>235</v>
      </c>
      <c r="S89" s="137" t="s">
        <v>235</v>
      </c>
      <c r="T89" s="137" t="s">
        <v>235</v>
      </c>
      <c r="U89" s="137" t="s">
        <v>235</v>
      </c>
      <c r="V89" s="137" t="s">
        <v>235</v>
      </c>
      <c r="W89" s="283"/>
      <c r="X89" s="137" t="s">
        <v>235</v>
      </c>
      <c r="Y89" s="283"/>
      <c r="Z89" s="137" t="s">
        <v>235</v>
      </c>
      <c r="AA89" s="283"/>
      <c r="AB89" s="137" t="s">
        <v>235</v>
      </c>
      <c r="AC89" s="305"/>
      <c r="AD89" s="140" t="s">
        <v>235</v>
      </c>
      <c r="AE89" s="140" t="s">
        <v>235</v>
      </c>
      <c r="AF89" s="307"/>
      <c r="AG89" s="307"/>
      <c r="AH89" s="307"/>
      <c r="AI89" s="149" t="s">
        <v>235</v>
      </c>
      <c r="AJ89" s="277"/>
      <c r="AK89" s="180" t="s">
        <v>235</v>
      </c>
      <c r="AL89" s="180" t="s">
        <v>235</v>
      </c>
      <c r="AM89" s="180" t="s">
        <v>235</v>
      </c>
      <c r="AN89" s="180" t="s">
        <v>235</v>
      </c>
      <c r="AO89" s="180" t="s">
        <v>235</v>
      </c>
      <c r="AP89" s="180" t="s">
        <v>235</v>
      </c>
      <c r="AQ89" s="180" t="s">
        <v>235</v>
      </c>
      <c r="AR89" s="180" t="s">
        <v>235</v>
      </c>
      <c r="AS89" s="180" t="s">
        <v>235</v>
      </c>
      <c r="AT89" s="277"/>
      <c r="AU89" s="180" t="s">
        <v>235</v>
      </c>
      <c r="AV89" s="277"/>
      <c r="AW89" s="180" t="s">
        <v>235</v>
      </c>
      <c r="AX89" s="180" t="s">
        <v>235</v>
      </c>
      <c r="AY89" s="180" t="s">
        <v>235</v>
      </c>
      <c r="AZ89" s="180" t="s">
        <v>235</v>
      </c>
      <c r="BA89" s="180" t="s">
        <v>235</v>
      </c>
      <c r="BB89" s="180" t="s">
        <v>235</v>
      </c>
      <c r="BC89" s="180" t="s">
        <v>235</v>
      </c>
      <c r="BD89" s="180" t="s">
        <v>235</v>
      </c>
      <c r="BE89" s="202" t="s">
        <v>235</v>
      </c>
      <c r="BF89" s="202" t="s">
        <v>235</v>
      </c>
      <c r="BG89" s="202" t="s">
        <v>235</v>
      </c>
      <c r="BH89" s="180" t="s">
        <v>235</v>
      </c>
      <c r="BI89" s="180" t="s">
        <v>235</v>
      </c>
      <c r="BJ89" s="180" t="s">
        <v>235</v>
      </c>
      <c r="BK89" s="180" t="s">
        <v>235</v>
      </c>
      <c r="BL89" s="180" t="s">
        <v>235</v>
      </c>
      <c r="BM89" s="180" t="s">
        <v>235</v>
      </c>
      <c r="BN89" s="180" t="s">
        <v>235</v>
      </c>
      <c r="BO89" s="180" t="s">
        <v>235</v>
      </c>
      <c r="BP89" s="202" t="s">
        <v>235</v>
      </c>
      <c r="BQ89" s="180" t="s">
        <v>235</v>
      </c>
      <c r="BR89" s="180" t="s">
        <v>235</v>
      </c>
      <c r="BS89" s="180" t="s">
        <v>235</v>
      </c>
      <c r="BT89" s="180" t="s">
        <v>235</v>
      </c>
      <c r="BU89" s="180" t="s">
        <v>235</v>
      </c>
      <c r="BV89" s="202" t="s">
        <v>235</v>
      </c>
      <c r="BW89" s="279"/>
      <c r="BX89" s="279"/>
      <c r="BY89" s="283"/>
      <c r="BZ89" s="283"/>
      <c r="CA89" s="283"/>
      <c r="CB89" s="283"/>
      <c r="CC89" s="283"/>
      <c r="CD89" s="269"/>
      <c r="CE89" s="269"/>
      <c r="CF89" s="269"/>
      <c r="CG89" s="297"/>
      <c r="CH89" s="297"/>
      <c r="CI89" s="297"/>
      <c r="CJ89" s="297"/>
      <c r="CK89" s="297"/>
      <c r="CL89" s="297"/>
      <c r="CM89" s="261"/>
      <c r="CN89" s="261"/>
      <c r="CO89" s="261"/>
      <c r="CP89" s="261"/>
      <c r="CQ89" s="261"/>
      <c r="CR89" s="261"/>
      <c r="CS89" s="261"/>
      <c r="CT89" s="261"/>
      <c r="CU89" s="261"/>
      <c r="CV89" s="261"/>
      <c r="CW89" s="261"/>
      <c r="CX89" s="261"/>
      <c r="CY89" s="261"/>
      <c r="CZ89" s="274"/>
      <c r="DA89" s="274"/>
      <c r="DB89" s="274"/>
      <c r="DC89" s="274"/>
      <c r="DD89" s="274"/>
      <c r="DE89" s="274"/>
      <c r="DF89" s="274"/>
      <c r="DG89" s="274"/>
      <c r="DH89" s="274"/>
      <c r="DI89" s="274"/>
      <c r="DJ89" s="274"/>
      <c r="DK89" s="286"/>
      <c r="DL89" s="286"/>
      <c r="DM89" s="286"/>
      <c r="DN89" s="286"/>
      <c r="DO89" s="286"/>
      <c r="DP89" s="286"/>
      <c r="DQ89" s="286"/>
      <c r="DR89" s="88" t="s">
        <v>235</v>
      </c>
      <c r="DS89" s="88" t="s">
        <v>235</v>
      </c>
      <c r="DT89" s="88" t="s">
        <v>235</v>
      </c>
      <c r="DU89" s="88" t="s">
        <v>235</v>
      </c>
      <c r="DV89" s="88" t="s">
        <v>235</v>
      </c>
      <c r="DW89" s="286"/>
      <c r="DX89" s="88" t="s">
        <v>235</v>
      </c>
      <c r="DY89" s="286"/>
      <c r="DZ89" s="88" t="s">
        <v>235</v>
      </c>
      <c r="EA89" s="88" t="s">
        <v>235</v>
      </c>
      <c r="EB89" s="88" t="s">
        <v>235</v>
      </c>
      <c r="EC89" s="88" t="s">
        <v>235</v>
      </c>
      <c r="ED89" s="88" t="s">
        <v>235</v>
      </c>
      <c r="EE89" s="88" t="s">
        <v>235</v>
      </c>
      <c r="EF89" s="88" t="s">
        <v>235</v>
      </c>
      <c r="EG89" s="88" t="s">
        <v>235</v>
      </c>
      <c r="EH89" s="88" t="s">
        <v>235</v>
      </c>
      <c r="EI89" s="88" t="s">
        <v>235</v>
      </c>
      <c r="EJ89" s="88" t="s">
        <v>235</v>
      </c>
      <c r="EK89" s="88" t="s">
        <v>235</v>
      </c>
      <c r="EL89" s="88" t="s">
        <v>235</v>
      </c>
      <c r="EM89" s="88" t="s">
        <v>235</v>
      </c>
      <c r="EN89" s="88" t="s">
        <v>235</v>
      </c>
      <c r="EO89" s="88" t="s">
        <v>235</v>
      </c>
      <c r="EP89" s="88" t="s">
        <v>235</v>
      </c>
      <c r="EQ89" s="88" t="s">
        <v>235</v>
      </c>
      <c r="ER89" s="88" t="s">
        <v>235</v>
      </c>
      <c r="ES89" s="88" t="s">
        <v>235</v>
      </c>
      <c r="ET89" s="88" t="s">
        <v>235</v>
      </c>
      <c r="EU89" s="88" t="s">
        <v>235</v>
      </c>
      <c r="EV89" s="88" t="s">
        <v>235</v>
      </c>
      <c r="EW89" s="88" t="s">
        <v>235</v>
      </c>
      <c r="EX89" s="88" t="s">
        <v>235</v>
      </c>
      <c r="EY89" s="88" t="s">
        <v>235</v>
      </c>
      <c r="EZ89" s="88" t="s">
        <v>235</v>
      </c>
      <c r="FA89" s="88" t="s">
        <v>235</v>
      </c>
      <c r="FB89" s="88" t="s">
        <v>235</v>
      </c>
      <c r="FC89" s="88" t="s">
        <v>235</v>
      </c>
      <c r="FD89" s="88" t="s">
        <v>235</v>
      </c>
      <c r="FE89" s="88" t="s">
        <v>235</v>
      </c>
      <c r="FF89" s="88" t="s">
        <v>235</v>
      </c>
      <c r="FG89" s="88" t="s">
        <v>235</v>
      </c>
      <c r="FH89" s="88" t="s">
        <v>235</v>
      </c>
    </row>
    <row r="90" spans="1:164" ht="16.5" customHeight="1" x14ac:dyDescent="0.3">
      <c r="A90" s="290"/>
      <c r="B90" s="290"/>
      <c r="C90" s="275"/>
      <c r="D90" s="265"/>
      <c r="E90" s="267"/>
      <c r="F90" s="270"/>
      <c r="G90" s="273"/>
      <c r="H90" s="298"/>
      <c r="I90" s="301"/>
      <c r="J90" s="284"/>
      <c r="K90" s="304"/>
      <c r="L90" s="284"/>
      <c r="M90" s="298"/>
      <c r="N90" s="298"/>
      <c r="O90" s="267"/>
      <c r="P90" s="284"/>
      <c r="Q90" s="284"/>
      <c r="R90" s="137" t="s">
        <v>235</v>
      </c>
      <c r="S90" s="137" t="s">
        <v>235</v>
      </c>
      <c r="T90" s="137" t="s">
        <v>235</v>
      </c>
      <c r="U90" s="137" t="s">
        <v>235</v>
      </c>
      <c r="V90" s="137" t="s">
        <v>235</v>
      </c>
      <c r="W90" s="284"/>
      <c r="X90" s="137" t="s">
        <v>235</v>
      </c>
      <c r="Y90" s="284"/>
      <c r="Z90" s="137" t="s">
        <v>235</v>
      </c>
      <c r="AA90" s="284"/>
      <c r="AB90" s="137" t="s">
        <v>235</v>
      </c>
      <c r="AC90" s="306"/>
      <c r="AD90" s="140" t="s">
        <v>235</v>
      </c>
      <c r="AE90" s="140" t="s">
        <v>235</v>
      </c>
      <c r="AF90" s="307"/>
      <c r="AG90" s="307"/>
      <c r="AH90" s="307"/>
      <c r="AI90" s="149" t="s">
        <v>235</v>
      </c>
      <c r="AJ90" s="277"/>
      <c r="AK90" s="180" t="s">
        <v>235</v>
      </c>
      <c r="AL90" s="180" t="s">
        <v>235</v>
      </c>
      <c r="AM90" s="180" t="s">
        <v>235</v>
      </c>
      <c r="AN90" s="180" t="s">
        <v>235</v>
      </c>
      <c r="AO90" s="180" t="s">
        <v>235</v>
      </c>
      <c r="AP90" s="180" t="s">
        <v>235</v>
      </c>
      <c r="AQ90" s="180" t="s">
        <v>235</v>
      </c>
      <c r="AR90" s="180" t="s">
        <v>235</v>
      </c>
      <c r="AS90" s="180" t="s">
        <v>235</v>
      </c>
      <c r="AT90" s="277"/>
      <c r="AU90" s="180" t="s">
        <v>235</v>
      </c>
      <c r="AV90" s="277"/>
      <c r="AW90" s="180" t="s">
        <v>235</v>
      </c>
      <c r="AX90" s="180" t="s">
        <v>235</v>
      </c>
      <c r="AY90" s="180" t="s">
        <v>235</v>
      </c>
      <c r="AZ90" s="180" t="s">
        <v>235</v>
      </c>
      <c r="BA90" s="180" t="s">
        <v>235</v>
      </c>
      <c r="BB90" s="180" t="s">
        <v>235</v>
      </c>
      <c r="BC90" s="180" t="s">
        <v>235</v>
      </c>
      <c r="BD90" s="180" t="s">
        <v>235</v>
      </c>
      <c r="BE90" s="202" t="s">
        <v>235</v>
      </c>
      <c r="BF90" s="202" t="s">
        <v>235</v>
      </c>
      <c r="BG90" s="202" t="s">
        <v>235</v>
      </c>
      <c r="BH90" s="180" t="s">
        <v>235</v>
      </c>
      <c r="BI90" s="180" t="s">
        <v>235</v>
      </c>
      <c r="BJ90" s="180" t="s">
        <v>235</v>
      </c>
      <c r="BK90" s="180" t="s">
        <v>235</v>
      </c>
      <c r="BL90" s="180" t="s">
        <v>235</v>
      </c>
      <c r="BM90" s="180" t="s">
        <v>235</v>
      </c>
      <c r="BN90" s="180" t="s">
        <v>235</v>
      </c>
      <c r="BO90" s="180" t="s">
        <v>235</v>
      </c>
      <c r="BP90" s="202" t="s">
        <v>235</v>
      </c>
      <c r="BQ90" s="180" t="s">
        <v>235</v>
      </c>
      <c r="BR90" s="180" t="s">
        <v>235</v>
      </c>
      <c r="BS90" s="180" t="s">
        <v>235</v>
      </c>
      <c r="BT90" s="180" t="s">
        <v>235</v>
      </c>
      <c r="BU90" s="180" t="s">
        <v>235</v>
      </c>
      <c r="BV90" s="202" t="s">
        <v>235</v>
      </c>
      <c r="BW90" s="280"/>
      <c r="BX90" s="280"/>
      <c r="BY90" s="284"/>
      <c r="BZ90" s="284"/>
      <c r="CA90" s="284"/>
      <c r="CB90" s="284"/>
      <c r="CC90" s="284"/>
      <c r="CD90" s="270"/>
      <c r="CE90" s="270"/>
      <c r="CF90" s="270"/>
      <c r="CG90" s="298"/>
      <c r="CH90" s="298"/>
      <c r="CI90" s="298"/>
      <c r="CJ90" s="298"/>
      <c r="CK90" s="298"/>
      <c r="CL90" s="298"/>
      <c r="CM90" s="262"/>
      <c r="CN90" s="262"/>
      <c r="CO90" s="262"/>
      <c r="CP90" s="262"/>
      <c r="CQ90" s="262"/>
      <c r="CR90" s="262"/>
      <c r="CS90" s="262"/>
      <c r="CT90" s="262"/>
      <c r="CU90" s="262"/>
      <c r="CV90" s="262"/>
      <c r="CW90" s="262"/>
      <c r="CX90" s="262"/>
      <c r="CY90" s="262"/>
      <c r="CZ90" s="275"/>
      <c r="DA90" s="275"/>
      <c r="DB90" s="275"/>
      <c r="DC90" s="275"/>
      <c r="DD90" s="275"/>
      <c r="DE90" s="275"/>
      <c r="DF90" s="275"/>
      <c r="DG90" s="275"/>
      <c r="DH90" s="275"/>
      <c r="DI90" s="275"/>
      <c r="DJ90" s="275"/>
      <c r="DK90" s="287"/>
      <c r="DL90" s="287"/>
      <c r="DM90" s="287"/>
      <c r="DN90" s="287"/>
      <c r="DO90" s="287"/>
      <c r="DP90" s="287"/>
      <c r="DQ90" s="287"/>
      <c r="DR90" s="88" t="s">
        <v>235</v>
      </c>
      <c r="DS90" s="88" t="s">
        <v>235</v>
      </c>
      <c r="DT90" s="88" t="s">
        <v>235</v>
      </c>
      <c r="DU90" s="88" t="s">
        <v>235</v>
      </c>
      <c r="DV90" s="88" t="s">
        <v>235</v>
      </c>
      <c r="DW90" s="287"/>
      <c r="DX90" s="88" t="s">
        <v>235</v>
      </c>
      <c r="DY90" s="287"/>
      <c r="DZ90" s="88" t="s">
        <v>235</v>
      </c>
      <c r="EA90" s="88" t="s">
        <v>235</v>
      </c>
      <c r="EB90" s="88" t="s">
        <v>235</v>
      </c>
      <c r="EC90" s="88" t="s">
        <v>235</v>
      </c>
      <c r="ED90" s="88" t="s">
        <v>235</v>
      </c>
      <c r="EE90" s="88" t="s">
        <v>235</v>
      </c>
      <c r="EF90" s="88" t="s">
        <v>235</v>
      </c>
      <c r="EG90" s="88" t="s">
        <v>235</v>
      </c>
      <c r="EH90" s="88" t="s">
        <v>235</v>
      </c>
      <c r="EI90" s="88" t="s">
        <v>235</v>
      </c>
      <c r="EJ90" s="88" t="s">
        <v>235</v>
      </c>
      <c r="EK90" s="88" t="s">
        <v>235</v>
      </c>
      <c r="EL90" s="88" t="s">
        <v>235</v>
      </c>
      <c r="EM90" s="88" t="s">
        <v>235</v>
      </c>
      <c r="EN90" s="88" t="s">
        <v>235</v>
      </c>
      <c r="EO90" s="88" t="s">
        <v>235</v>
      </c>
      <c r="EP90" s="88" t="s">
        <v>235</v>
      </c>
      <c r="EQ90" s="88" t="s">
        <v>235</v>
      </c>
      <c r="ER90" s="88" t="s">
        <v>235</v>
      </c>
      <c r="ES90" s="88" t="s">
        <v>235</v>
      </c>
      <c r="ET90" s="88" t="s">
        <v>235</v>
      </c>
      <c r="EU90" s="88" t="s">
        <v>235</v>
      </c>
      <c r="EV90" s="88" t="s">
        <v>235</v>
      </c>
      <c r="EW90" s="88" t="s">
        <v>235</v>
      </c>
      <c r="EX90" s="88" t="s">
        <v>235</v>
      </c>
      <c r="EY90" s="88" t="s">
        <v>235</v>
      </c>
      <c r="EZ90" s="88" t="s">
        <v>235</v>
      </c>
      <c r="FA90" s="88" t="s">
        <v>235</v>
      </c>
      <c r="FB90" s="88" t="s">
        <v>235</v>
      </c>
      <c r="FC90" s="88" t="s">
        <v>235</v>
      </c>
      <c r="FD90" s="88" t="s">
        <v>235</v>
      </c>
      <c r="FE90" s="88" t="s">
        <v>235</v>
      </c>
      <c r="FF90" s="88" t="s">
        <v>235</v>
      </c>
      <c r="FG90" s="88" t="s">
        <v>235</v>
      </c>
      <c r="FH90" s="88" t="s">
        <v>235</v>
      </c>
    </row>
    <row r="91" spans="1:164" ht="16.5" customHeight="1" x14ac:dyDescent="0.3">
      <c r="A91" s="288">
        <v>5</v>
      </c>
      <c r="B91" s="288">
        <v>15</v>
      </c>
      <c r="C91" s="291" t="s">
        <v>319</v>
      </c>
      <c r="D91" s="263" t="s">
        <v>418</v>
      </c>
      <c r="E91" s="263" t="s">
        <v>377</v>
      </c>
      <c r="F91" s="294" t="s">
        <v>419</v>
      </c>
      <c r="G91" s="271" t="s">
        <v>420</v>
      </c>
      <c r="H91" s="263" t="s">
        <v>421</v>
      </c>
      <c r="I91" s="299" t="s">
        <v>422</v>
      </c>
      <c r="J91" s="282" t="s">
        <v>282</v>
      </c>
      <c r="K91" s="344" t="s">
        <v>423</v>
      </c>
      <c r="L91" s="282" t="s">
        <v>225</v>
      </c>
      <c r="M91" s="263" t="s">
        <v>424</v>
      </c>
      <c r="N91" s="263" t="s">
        <v>227</v>
      </c>
      <c r="O91" s="263" t="s">
        <v>425</v>
      </c>
      <c r="P91" s="282" t="s">
        <v>229</v>
      </c>
      <c r="Q91" s="282">
        <v>2</v>
      </c>
      <c r="R91" s="141" t="s">
        <v>426</v>
      </c>
      <c r="S91" s="141" t="s">
        <v>231</v>
      </c>
      <c r="T91" s="141" t="s">
        <v>231</v>
      </c>
      <c r="U91" s="141" t="s">
        <v>231</v>
      </c>
      <c r="V91" s="137">
        <v>60</v>
      </c>
      <c r="W91" s="282">
        <v>117</v>
      </c>
      <c r="X91" s="137">
        <v>69</v>
      </c>
      <c r="Y91" s="282">
        <v>67</v>
      </c>
      <c r="Z91" s="137">
        <v>32</v>
      </c>
      <c r="AA91" s="282">
        <v>67</v>
      </c>
      <c r="AB91" s="137" t="s">
        <v>231</v>
      </c>
      <c r="AC91" s="282" t="s">
        <v>231</v>
      </c>
      <c r="AD91" s="99" t="str">
        <f>"ISS Stage:
1-2: "&amp;TEXT((53)/V91,"0.0%")&amp;"
3: "&amp;TEXT((7)/V91,"0.0%")&amp;"
Prior therapies:
Bortezomib: "&amp;TEXT((60)/V91,"0.0%")&amp;"
Lenalidomide: "&amp;TEXT((59)/V91,"0.0%")&amp;"
Melphalan: "&amp;TEXT((38)/V91,"0.0%")&amp;"
Thalidomide: "&amp;TEXT((25)/V91,"0.0%")&amp;"
Doxorubicin: "&amp;TEXT((18)/V91,"0.0%")&amp;"
Carfilzomib: "&amp;TEXT((9)/V91,"0.0%")&amp;"
Ixazomib: "&amp;TEXT((5)/V91,"0.0%")&amp;"
Daratumumab: "&amp;TEXT((1)/V91,"0.0%")&amp;"
Number of prior LOT:
2L-3L: "&amp;TEXT((36)/V91,"0.0%")&amp;"
 ≥4L: "&amp;TEXT((24)/V91,"0.0%")</f>
        <v>ISS Stage:
1-2: 88.3%
3: 11.7%
Prior therapies:
Bortezomib: 100.0%
Lenalidomide: 98.3%
Melphalan: 63.3%
Thalidomide: 41.7%
Doxorubicin: 30.0%
Carfilzomib: 15.0%
Ixazomib: 8.3%
Daratumumab: 1.7%
Number of prior LOT:
2L-3L: 60.0%
 ≥4L: 40.0%</v>
      </c>
      <c r="AE91" s="99" t="str">
        <f>"ISS Stage:
1-2: "&amp;TEXT((53)/W91,"0.0%")&amp;"
3: "&amp;TEXT((7)/W91,"0.0%")&amp;"
Prior therapies:
Bortezomib: "&amp;TEXT((60)/W91,"0.0%")&amp;"
Lenalidomide: "&amp;TEXT((59)/W91,"0.0%")&amp;"
Melphalan: "&amp;TEXT((38)/W91,"0.0%")&amp;"
Thalidomide: "&amp;TEXT((25)/W91,"0.0%")&amp;"
Doxorubicin: "&amp;TEXT((18)/W91,"0.0%")&amp;"
Carfilzomib: "&amp;TEXT((9)/W91,"0.0%")&amp;"
Ixazomib: "&amp;TEXT((5)/W91,"0.0%")&amp;"
Daratumumab: "&amp;TEXT((1)/W91,"0.0%")&amp;"
Number of prior LOT:
2L-3L: "&amp;TEXT((36)/W91,"0.0%")&amp;"
 ≥4L: "&amp;TEXT((24)/W91,"0.0%")</f>
        <v>ISS Stage:
1-2: 45.3%
3: 6.0%
Prior therapies:
Bortezomib: 51.3%
Lenalidomide: 50.4%
Melphalan: 32.5%
Thalidomide: 21.4%
Doxorubicin: 15.4%
Carfilzomib: 7.7%
Ixazomib: 4.3%
Daratumumab: 0.9%
Number of prior LOT:
2L-3L: 30.8%
 ≥4L: 20.5%</v>
      </c>
      <c r="AF91" s="307" t="s">
        <v>235</v>
      </c>
      <c r="AG91" s="307" t="s">
        <v>235</v>
      </c>
      <c r="AH91" s="307" t="s">
        <v>235</v>
      </c>
      <c r="AI91" s="149" t="s">
        <v>235</v>
      </c>
      <c r="AJ91" s="276" t="s">
        <v>235</v>
      </c>
      <c r="AK91" s="180" t="s">
        <v>235</v>
      </c>
      <c r="AL91" s="180" t="s">
        <v>235</v>
      </c>
      <c r="AM91" s="180" t="s">
        <v>235</v>
      </c>
      <c r="AN91" s="180" t="s">
        <v>235</v>
      </c>
      <c r="AO91" s="180" t="s">
        <v>235</v>
      </c>
      <c r="AP91" s="180" t="s">
        <v>235</v>
      </c>
      <c r="AQ91" s="180" t="s">
        <v>235</v>
      </c>
      <c r="AR91" s="180" t="s">
        <v>235</v>
      </c>
      <c r="AS91" s="180" t="s">
        <v>235</v>
      </c>
      <c r="AT91" s="276" t="s">
        <v>235</v>
      </c>
      <c r="AU91" s="180" t="s">
        <v>235</v>
      </c>
      <c r="AV91" s="276" t="s">
        <v>235</v>
      </c>
      <c r="AW91" s="180" t="s">
        <v>235</v>
      </c>
      <c r="AX91" s="180" t="s">
        <v>235</v>
      </c>
      <c r="AY91" s="180" t="s">
        <v>235</v>
      </c>
      <c r="AZ91" s="180" t="s">
        <v>235</v>
      </c>
      <c r="BA91" s="180" t="s">
        <v>235</v>
      </c>
      <c r="BB91" s="180" t="s">
        <v>235</v>
      </c>
      <c r="BC91" s="180" t="s">
        <v>235</v>
      </c>
      <c r="BD91" s="180" t="s">
        <v>235</v>
      </c>
      <c r="BE91" s="202" t="s">
        <v>235</v>
      </c>
      <c r="BF91" s="202" t="s">
        <v>235</v>
      </c>
      <c r="BG91" s="202" t="s">
        <v>235</v>
      </c>
      <c r="BH91" s="180" t="s">
        <v>235</v>
      </c>
      <c r="BI91" s="180" t="s">
        <v>235</v>
      </c>
      <c r="BJ91" s="180" t="s">
        <v>235</v>
      </c>
      <c r="BK91" s="180" t="s">
        <v>235</v>
      </c>
      <c r="BL91" s="180" t="s">
        <v>235</v>
      </c>
      <c r="BM91" s="180" t="s">
        <v>235</v>
      </c>
      <c r="BN91" s="180" t="s">
        <v>235</v>
      </c>
      <c r="BO91" s="180" t="s">
        <v>235</v>
      </c>
      <c r="BP91" s="202" t="s">
        <v>235</v>
      </c>
      <c r="BQ91" s="180" t="s">
        <v>235</v>
      </c>
      <c r="BR91" s="180" t="s">
        <v>235</v>
      </c>
      <c r="BS91" s="180" t="s">
        <v>235</v>
      </c>
      <c r="BT91" s="180" t="s">
        <v>235</v>
      </c>
      <c r="BU91" s="180" t="s">
        <v>235</v>
      </c>
      <c r="BV91" s="202" t="s">
        <v>235</v>
      </c>
      <c r="BW91" s="278" t="s">
        <v>396</v>
      </c>
      <c r="BX91" s="281" t="s">
        <v>427</v>
      </c>
      <c r="BY91" s="282" t="s">
        <v>385</v>
      </c>
      <c r="BZ91" s="282" t="s">
        <v>385</v>
      </c>
      <c r="CA91" s="282" t="s">
        <v>385</v>
      </c>
      <c r="CB91" s="282" t="s">
        <v>385</v>
      </c>
      <c r="CC91" s="282" t="s">
        <v>428</v>
      </c>
      <c r="CD91" s="347" t="s">
        <v>231</v>
      </c>
      <c r="CE91" s="347" t="s">
        <v>231</v>
      </c>
      <c r="CF91" s="347" t="s">
        <v>231</v>
      </c>
      <c r="CG91" s="299" t="s">
        <v>619</v>
      </c>
      <c r="CH91" s="291" t="s">
        <v>604</v>
      </c>
      <c r="CI91" s="260" t="s">
        <v>231</v>
      </c>
      <c r="CJ91" s="291" t="s">
        <v>605</v>
      </c>
      <c r="CK91" s="291" t="s">
        <v>605</v>
      </c>
      <c r="CL91" s="291" t="s">
        <v>605</v>
      </c>
      <c r="CM91" s="260" t="s">
        <v>235</v>
      </c>
      <c r="CN91" s="260" t="s">
        <v>235</v>
      </c>
      <c r="CO91" s="260" t="s">
        <v>235</v>
      </c>
      <c r="CP91" s="260" t="s">
        <v>235</v>
      </c>
      <c r="CQ91" s="260" t="s">
        <v>235</v>
      </c>
      <c r="CR91" s="260" t="s">
        <v>235</v>
      </c>
      <c r="CS91" s="260" t="s">
        <v>235</v>
      </c>
      <c r="CT91" s="260" t="s">
        <v>235</v>
      </c>
      <c r="CU91" s="260" t="s">
        <v>235</v>
      </c>
      <c r="CV91" s="260" t="s">
        <v>235</v>
      </c>
      <c r="CW91" s="260" t="s">
        <v>235</v>
      </c>
      <c r="CX91" s="260" t="s">
        <v>235</v>
      </c>
      <c r="CY91" s="260" t="s">
        <v>235</v>
      </c>
      <c r="CZ91" s="260" t="s">
        <v>235</v>
      </c>
      <c r="DA91" s="260" t="s">
        <v>235</v>
      </c>
      <c r="DB91" s="260" t="s">
        <v>235</v>
      </c>
      <c r="DC91" s="260" t="s">
        <v>235</v>
      </c>
      <c r="DD91" s="260" t="s">
        <v>235</v>
      </c>
      <c r="DE91" s="260" t="s">
        <v>235</v>
      </c>
      <c r="DF91" s="260" t="s">
        <v>235</v>
      </c>
      <c r="DG91" s="260" t="s">
        <v>235</v>
      </c>
      <c r="DH91" s="260" t="s">
        <v>235</v>
      </c>
      <c r="DI91" s="260" t="s">
        <v>235</v>
      </c>
      <c r="DJ91" s="260" t="s">
        <v>235</v>
      </c>
      <c r="DK91" s="285" t="s">
        <v>235</v>
      </c>
      <c r="DL91" s="285" t="s">
        <v>235</v>
      </c>
      <c r="DM91" s="285" t="s">
        <v>235</v>
      </c>
      <c r="DN91" s="285" t="s">
        <v>235</v>
      </c>
      <c r="DO91" s="285" t="s">
        <v>235</v>
      </c>
      <c r="DP91" s="285" t="s">
        <v>235</v>
      </c>
      <c r="DQ91" s="285" t="s">
        <v>235</v>
      </c>
      <c r="DR91" s="88" t="s">
        <v>235</v>
      </c>
      <c r="DS91" s="88" t="s">
        <v>235</v>
      </c>
      <c r="DT91" s="88" t="s">
        <v>235</v>
      </c>
      <c r="DU91" s="88" t="s">
        <v>235</v>
      </c>
      <c r="DV91" s="88" t="s">
        <v>235</v>
      </c>
      <c r="DW91" s="285" t="s">
        <v>235</v>
      </c>
      <c r="DX91" s="88" t="s">
        <v>235</v>
      </c>
      <c r="DY91" s="285" t="s">
        <v>235</v>
      </c>
      <c r="DZ91" s="88" t="s">
        <v>235</v>
      </c>
      <c r="EA91" s="88" t="s">
        <v>235</v>
      </c>
      <c r="EB91" s="88" t="s">
        <v>235</v>
      </c>
      <c r="EC91" s="88" t="s">
        <v>235</v>
      </c>
      <c r="ED91" s="88" t="s">
        <v>235</v>
      </c>
      <c r="EE91" s="88" t="s">
        <v>235</v>
      </c>
      <c r="EF91" s="88" t="s">
        <v>235</v>
      </c>
      <c r="EG91" s="88" t="s">
        <v>235</v>
      </c>
      <c r="EH91" s="88" t="s">
        <v>235</v>
      </c>
      <c r="EI91" s="88" t="s">
        <v>235</v>
      </c>
      <c r="EJ91" s="88" t="s">
        <v>235</v>
      </c>
      <c r="EK91" s="88" t="s">
        <v>235</v>
      </c>
      <c r="EL91" s="88" t="s">
        <v>235</v>
      </c>
      <c r="EM91" s="88" t="s">
        <v>235</v>
      </c>
      <c r="EN91" s="88" t="s">
        <v>235</v>
      </c>
      <c r="EO91" s="88" t="s">
        <v>235</v>
      </c>
      <c r="EP91" s="88" t="s">
        <v>235</v>
      </c>
      <c r="EQ91" s="88" t="s">
        <v>235</v>
      </c>
      <c r="ER91" s="88" t="s">
        <v>235</v>
      </c>
      <c r="ES91" s="88" t="s">
        <v>235</v>
      </c>
      <c r="ET91" s="88" t="s">
        <v>235</v>
      </c>
      <c r="EU91" s="88" t="s">
        <v>235</v>
      </c>
      <c r="EV91" s="88" t="s">
        <v>235</v>
      </c>
      <c r="EW91" s="88" t="s">
        <v>235</v>
      </c>
      <c r="EX91" s="88" t="s">
        <v>235</v>
      </c>
      <c r="EY91" s="88" t="s">
        <v>235</v>
      </c>
      <c r="EZ91" s="88" t="s">
        <v>235</v>
      </c>
      <c r="FA91" s="88" t="s">
        <v>235</v>
      </c>
      <c r="FB91" s="88" t="s">
        <v>235</v>
      </c>
      <c r="FC91" s="88" t="s">
        <v>235</v>
      </c>
      <c r="FD91" s="88" t="s">
        <v>235</v>
      </c>
      <c r="FE91" s="88" t="s">
        <v>235</v>
      </c>
      <c r="FF91" s="88" t="s">
        <v>235</v>
      </c>
      <c r="FG91" s="88" t="s">
        <v>235</v>
      </c>
      <c r="FH91" s="88" t="s">
        <v>235</v>
      </c>
    </row>
    <row r="92" spans="1:164" ht="16.5" customHeight="1" x14ac:dyDescent="0.3">
      <c r="A92" s="289"/>
      <c r="B92" s="289"/>
      <c r="C92" s="292"/>
      <c r="D92" s="264"/>
      <c r="E92" s="266"/>
      <c r="F92" s="295"/>
      <c r="G92" s="272"/>
      <c r="H92" s="297"/>
      <c r="I92" s="300"/>
      <c r="J92" s="283"/>
      <c r="K92" s="345"/>
      <c r="L92" s="283"/>
      <c r="M92" s="297"/>
      <c r="N92" s="297"/>
      <c r="O92" s="266"/>
      <c r="P92" s="283"/>
      <c r="Q92" s="283"/>
      <c r="R92" s="141" t="s">
        <v>236</v>
      </c>
      <c r="S92" s="141" t="s">
        <v>231</v>
      </c>
      <c r="T92" s="141" t="s">
        <v>231</v>
      </c>
      <c r="U92" s="141" t="s">
        <v>231</v>
      </c>
      <c r="V92" s="137">
        <v>57</v>
      </c>
      <c r="W92" s="283"/>
      <c r="X92" s="137">
        <v>66</v>
      </c>
      <c r="Y92" s="283"/>
      <c r="Z92" s="137">
        <v>35</v>
      </c>
      <c r="AA92" s="283"/>
      <c r="AB92" s="137" t="s">
        <v>231</v>
      </c>
      <c r="AC92" s="305"/>
      <c r="AD92" s="99" t="str">
        <f>"ISS Stage:
1-2: "&amp;TEXT((50)/V92,"0.0%")&amp;"
3: "&amp;TEXT((7)/V92,"0.0%")&amp;"
Prior therapies:
Bortezomib: "&amp;TEXT((57)/V92,"0.0%")&amp;"
Lenalidomide: "&amp;TEXT((57)/V92,"0.0%")&amp;"
Melphalan: "&amp;TEXT((36)/V92,"0.0%")&amp;"
Thalidomide: "&amp;TEXT((19)/V92,"0.0%")&amp;"
Doxorubicin: "&amp;TEXT((15)/V92,"0.0%")&amp;"
Carfilzomib: "&amp;TEXT((16)/V92,"0.0%")&amp;"
Ixazomib: "&amp;TEXT((2)/V92,"0.0%")&amp;"
Daratumumab: "&amp;TEXT((2)/V92,"0.0%")&amp;"
Number of prior LOT:
2L-3L: "&amp;TEXT((36)/V92,"0.0%")&amp;"
 ≥4L: "&amp;TEXT((37)/V92,"0.0%")</f>
        <v>ISS Stage:
1-2: 87.7%
3: 12.3%
Prior therapies:
Bortezomib: 100.0%
Lenalidomide: 100.0%
Melphalan: 63.2%
Thalidomide: 33.3%
Doxorubicin: 26.3%
Carfilzomib: 28.1%
Ixazomib: 3.5%
Daratumumab: 3.5%
Number of prior LOT:
2L-3L: 63.2%
 ≥4L: 64.9%</v>
      </c>
      <c r="AE92" s="99" t="e">
        <f>"ISS Stage:
1-2: "&amp;TEXT((50)/W92,"0.0%")&amp;"
3: "&amp;TEXT((7)/W92,"0.0%")&amp;"
Prior therapies:
Bortezomib: "&amp;TEXT((57)/W92,"0.0%")&amp;"
Lenalidomide: "&amp;TEXT((57)/W92,"0.0%")&amp;"
Melphalan: "&amp;TEXT((36)/W92,"0.0%")&amp;"
Thalidomide: "&amp;TEXT((19)/W92,"0.0%")&amp;"
Doxorubicin: "&amp;TEXT((15)/W92,"0.0%")&amp;"
Carfilzomib: "&amp;TEXT((16)/W92,"0.0%")&amp;"
Ixazomib: "&amp;TEXT((2)/W92,"0.0%")&amp;"
Daratumumab: "&amp;TEXT((2)/W92,"0.0%")&amp;"
Number of prior LOT:
2L-3L: "&amp;TEXT((36)/W92,"0.0%")&amp;"
 ≥4L: "&amp;TEXT((37)/W92,"0.0%")</f>
        <v>#DIV/0!</v>
      </c>
      <c r="AF92" s="307"/>
      <c r="AG92" s="307"/>
      <c r="AH92" s="307"/>
      <c r="AI92" s="149" t="s">
        <v>235</v>
      </c>
      <c r="AJ92" s="277"/>
      <c r="AK92" s="180" t="s">
        <v>235</v>
      </c>
      <c r="AL92" s="180" t="s">
        <v>235</v>
      </c>
      <c r="AM92" s="180" t="s">
        <v>235</v>
      </c>
      <c r="AN92" s="180" t="s">
        <v>235</v>
      </c>
      <c r="AO92" s="180" t="s">
        <v>235</v>
      </c>
      <c r="AP92" s="180" t="s">
        <v>235</v>
      </c>
      <c r="AQ92" s="180" t="s">
        <v>235</v>
      </c>
      <c r="AR92" s="180" t="s">
        <v>235</v>
      </c>
      <c r="AS92" s="180" t="s">
        <v>235</v>
      </c>
      <c r="AT92" s="277"/>
      <c r="AU92" s="180" t="s">
        <v>235</v>
      </c>
      <c r="AV92" s="277"/>
      <c r="AW92" s="180" t="s">
        <v>235</v>
      </c>
      <c r="AX92" s="180" t="s">
        <v>235</v>
      </c>
      <c r="AY92" s="180" t="s">
        <v>235</v>
      </c>
      <c r="AZ92" s="180" t="s">
        <v>235</v>
      </c>
      <c r="BA92" s="180" t="s">
        <v>235</v>
      </c>
      <c r="BB92" s="180" t="s">
        <v>235</v>
      </c>
      <c r="BC92" s="180" t="s">
        <v>235</v>
      </c>
      <c r="BD92" s="180" t="s">
        <v>235</v>
      </c>
      <c r="BE92" s="202" t="s">
        <v>235</v>
      </c>
      <c r="BF92" s="202" t="s">
        <v>235</v>
      </c>
      <c r="BG92" s="202" t="s">
        <v>235</v>
      </c>
      <c r="BH92" s="180" t="s">
        <v>235</v>
      </c>
      <c r="BI92" s="180" t="s">
        <v>235</v>
      </c>
      <c r="BJ92" s="180" t="s">
        <v>235</v>
      </c>
      <c r="BK92" s="180" t="s">
        <v>235</v>
      </c>
      <c r="BL92" s="180" t="s">
        <v>235</v>
      </c>
      <c r="BM92" s="180" t="s">
        <v>235</v>
      </c>
      <c r="BN92" s="180" t="s">
        <v>235</v>
      </c>
      <c r="BO92" s="180" t="s">
        <v>235</v>
      </c>
      <c r="BP92" s="202" t="s">
        <v>235</v>
      </c>
      <c r="BQ92" s="180" t="s">
        <v>235</v>
      </c>
      <c r="BR92" s="180" t="s">
        <v>235</v>
      </c>
      <c r="BS92" s="180" t="s">
        <v>235</v>
      </c>
      <c r="BT92" s="180" t="s">
        <v>235</v>
      </c>
      <c r="BU92" s="180" t="s">
        <v>235</v>
      </c>
      <c r="BV92" s="202" t="s">
        <v>235</v>
      </c>
      <c r="BW92" s="279"/>
      <c r="BX92" s="279"/>
      <c r="BY92" s="283"/>
      <c r="BZ92" s="283"/>
      <c r="CA92" s="283"/>
      <c r="CB92" s="283"/>
      <c r="CC92" s="283"/>
      <c r="CD92" s="348"/>
      <c r="CE92" s="348"/>
      <c r="CF92" s="348"/>
      <c r="CG92" s="345"/>
      <c r="CH92" s="292"/>
      <c r="CI92" s="261"/>
      <c r="CJ92" s="292"/>
      <c r="CK92" s="292"/>
      <c r="CL92" s="292"/>
      <c r="CM92" s="261"/>
      <c r="CN92" s="261"/>
      <c r="CO92" s="261"/>
      <c r="CP92" s="261"/>
      <c r="CQ92" s="261"/>
      <c r="CR92" s="261"/>
      <c r="CS92" s="261"/>
      <c r="CT92" s="261"/>
      <c r="CU92" s="261"/>
      <c r="CV92" s="261"/>
      <c r="CW92" s="261"/>
      <c r="CX92" s="261"/>
      <c r="CY92" s="261"/>
      <c r="CZ92" s="274"/>
      <c r="DA92" s="274"/>
      <c r="DB92" s="274"/>
      <c r="DC92" s="274"/>
      <c r="DD92" s="274"/>
      <c r="DE92" s="274"/>
      <c r="DF92" s="274"/>
      <c r="DG92" s="274"/>
      <c r="DH92" s="274"/>
      <c r="DI92" s="274"/>
      <c r="DJ92" s="274"/>
      <c r="DK92" s="286"/>
      <c r="DL92" s="286"/>
      <c r="DM92" s="286"/>
      <c r="DN92" s="286"/>
      <c r="DO92" s="286"/>
      <c r="DP92" s="286"/>
      <c r="DQ92" s="286"/>
      <c r="DR92" s="88" t="s">
        <v>235</v>
      </c>
      <c r="DS92" s="88" t="s">
        <v>235</v>
      </c>
      <c r="DT92" s="88" t="s">
        <v>235</v>
      </c>
      <c r="DU92" s="88" t="s">
        <v>235</v>
      </c>
      <c r="DV92" s="88" t="s">
        <v>235</v>
      </c>
      <c r="DW92" s="286"/>
      <c r="DX92" s="88" t="s">
        <v>235</v>
      </c>
      <c r="DY92" s="286"/>
      <c r="DZ92" s="88" t="s">
        <v>235</v>
      </c>
      <c r="EA92" s="88" t="s">
        <v>235</v>
      </c>
      <c r="EB92" s="88" t="s">
        <v>235</v>
      </c>
      <c r="EC92" s="88" t="s">
        <v>235</v>
      </c>
      <c r="ED92" s="88" t="s">
        <v>235</v>
      </c>
      <c r="EE92" s="88" t="s">
        <v>235</v>
      </c>
      <c r="EF92" s="88" t="s">
        <v>235</v>
      </c>
      <c r="EG92" s="88" t="s">
        <v>235</v>
      </c>
      <c r="EH92" s="88" t="s">
        <v>235</v>
      </c>
      <c r="EI92" s="88" t="s">
        <v>235</v>
      </c>
      <c r="EJ92" s="88" t="s">
        <v>235</v>
      </c>
      <c r="EK92" s="88" t="s">
        <v>235</v>
      </c>
      <c r="EL92" s="88" t="s">
        <v>235</v>
      </c>
      <c r="EM92" s="88" t="s">
        <v>235</v>
      </c>
      <c r="EN92" s="88" t="s">
        <v>235</v>
      </c>
      <c r="EO92" s="88" t="s">
        <v>235</v>
      </c>
      <c r="EP92" s="88" t="s">
        <v>235</v>
      </c>
      <c r="EQ92" s="88" t="s">
        <v>235</v>
      </c>
      <c r="ER92" s="88" t="s">
        <v>235</v>
      </c>
      <c r="ES92" s="88" t="s">
        <v>235</v>
      </c>
      <c r="ET92" s="88" t="s">
        <v>235</v>
      </c>
      <c r="EU92" s="88" t="s">
        <v>235</v>
      </c>
      <c r="EV92" s="88" t="s">
        <v>235</v>
      </c>
      <c r="EW92" s="88" t="s">
        <v>235</v>
      </c>
      <c r="EX92" s="88" t="s">
        <v>235</v>
      </c>
      <c r="EY92" s="88" t="s">
        <v>235</v>
      </c>
      <c r="EZ92" s="88" t="s">
        <v>235</v>
      </c>
      <c r="FA92" s="88" t="s">
        <v>235</v>
      </c>
      <c r="FB92" s="88" t="s">
        <v>235</v>
      </c>
      <c r="FC92" s="88" t="s">
        <v>235</v>
      </c>
      <c r="FD92" s="88" t="s">
        <v>235</v>
      </c>
      <c r="FE92" s="88" t="s">
        <v>235</v>
      </c>
      <c r="FF92" s="88" t="s">
        <v>235</v>
      </c>
      <c r="FG92" s="88" t="s">
        <v>235</v>
      </c>
      <c r="FH92" s="88" t="s">
        <v>235</v>
      </c>
    </row>
    <row r="93" spans="1:164" ht="16.5" customHeight="1" x14ac:dyDescent="0.3">
      <c r="A93" s="289"/>
      <c r="B93" s="289"/>
      <c r="C93" s="292"/>
      <c r="D93" s="264"/>
      <c r="E93" s="266"/>
      <c r="F93" s="295"/>
      <c r="G93" s="272"/>
      <c r="H93" s="297"/>
      <c r="I93" s="300"/>
      <c r="J93" s="283"/>
      <c r="K93" s="345"/>
      <c r="L93" s="283"/>
      <c r="M93" s="297"/>
      <c r="N93" s="297"/>
      <c r="O93" s="266"/>
      <c r="P93" s="283"/>
      <c r="Q93" s="283"/>
      <c r="R93" s="137" t="s">
        <v>235</v>
      </c>
      <c r="S93" s="137" t="s">
        <v>235</v>
      </c>
      <c r="T93" s="137" t="s">
        <v>235</v>
      </c>
      <c r="U93" s="137" t="s">
        <v>235</v>
      </c>
      <c r="V93" s="137" t="s">
        <v>235</v>
      </c>
      <c r="W93" s="283"/>
      <c r="X93" s="137" t="s">
        <v>235</v>
      </c>
      <c r="Y93" s="283"/>
      <c r="Z93" s="137" t="s">
        <v>235</v>
      </c>
      <c r="AA93" s="283"/>
      <c r="AB93" s="137" t="s">
        <v>235</v>
      </c>
      <c r="AC93" s="305"/>
      <c r="AD93" s="140" t="s">
        <v>235</v>
      </c>
      <c r="AE93" s="140" t="s">
        <v>235</v>
      </c>
      <c r="AF93" s="307"/>
      <c r="AG93" s="307"/>
      <c r="AH93" s="307"/>
      <c r="AI93" s="149" t="s">
        <v>235</v>
      </c>
      <c r="AJ93" s="277"/>
      <c r="AK93" s="180" t="s">
        <v>235</v>
      </c>
      <c r="AL93" s="180" t="s">
        <v>235</v>
      </c>
      <c r="AM93" s="180" t="s">
        <v>235</v>
      </c>
      <c r="AN93" s="180" t="s">
        <v>235</v>
      </c>
      <c r="AO93" s="180" t="s">
        <v>235</v>
      </c>
      <c r="AP93" s="180" t="s">
        <v>235</v>
      </c>
      <c r="AQ93" s="180" t="s">
        <v>235</v>
      </c>
      <c r="AR93" s="180" t="s">
        <v>235</v>
      </c>
      <c r="AS93" s="180" t="s">
        <v>235</v>
      </c>
      <c r="AT93" s="277"/>
      <c r="AU93" s="180" t="s">
        <v>235</v>
      </c>
      <c r="AV93" s="277"/>
      <c r="AW93" s="180" t="s">
        <v>235</v>
      </c>
      <c r="AX93" s="180" t="s">
        <v>235</v>
      </c>
      <c r="AY93" s="180" t="s">
        <v>235</v>
      </c>
      <c r="AZ93" s="180" t="s">
        <v>235</v>
      </c>
      <c r="BA93" s="180" t="s">
        <v>235</v>
      </c>
      <c r="BB93" s="180" t="s">
        <v>235</v>
      </c>
      <c r="BC93" s="180" t="s">
        <v>235</v>
      </c>
      <c r="BD93" s="180" t="s">
        <v>235</v>
      </c>
      <c r="BE93" s="202" t="s">
        <v>235</v>
      </c>
      <c r="BF93" s="202" t="s">
        <v>235</v>
      </c>
      <c r="BG93" s="202" t="s">
        <v>235</v>
      </c>
      <c r="BH93" s="180" t="s">
        <v>235</v>
      </c>
      <c r="BI93" s="180" t="s">
        <v>235</v>
      </c>
      <c r="BJ93" s="180" t="s">
        <v>235</v>
      </c>
      <c r="BK93" s="180" t="s">
        <v>235</v>
      </c>
      <c r="BL93" s="180" t="s">
        <v>235</v>
      </c>
      <c r="BM93" s="180" t="s">
        <v>235</v>
      </c>
      <c r="BN93" s="180" t="s">
        <v>235</v>
      </c>
      <c r="BO93" s="180" t="s">
        <v>235</v>
      </c>
      <c r="BP93" s="202" t="s">
        <v>235</v>
      </c>
      <c r="BQ93" s="180" t="s">
        <v>235</v>
      </c>
      <c r="BR93" s="180" t="s">
        <v>235</v>
      </c>
      <c r="BS93" s="180" t="s">
        <v>235</v>
      </c>
      <c r="BT93" s="180" t="s">
        <v>235</v>
      </c>
      <c r="BU93" s="180" t="s">
        <v>235</v>
      </c>
      <c r="BV93" s="202" t="s">
        <v>235</v>
      </c>
      <c r="BW93" s="279"/>
      <c r="BX93" s="279"/>
      <c r="BY93" s="283"/>
      <c r="BZ93" s="283"/>
      <c r="CA93" s="283"/>
      <c r="CB93" s="283"/>
      <c r="CC93" s="283"/>
      <c r="CD93" s="348"/>
      <c r="CE93" s="348"/>
      <c r="CF93" s="348"/>
      <c r="CG93" s="345"/>
      <c r="CH93" s="292"/>
      <c r="CI93" s="261"/>
      <c r="CJ93" s="292"/>
      <c r="CK93" s="292"/>
      <c r="CL93" s="292"/>
      <c r="CM93" s="261"/>
      <c r="CN93" s="261"/>
      <c r="CO93" s="261"/>
      <c r="CP93" s="261"/>
      <c r="CQ93" s="261"/>
      <c r="CR93" s="261"/>
      <c r="CS93" s="261"/>
      <c r="CT93" s="261"/>
      <c r="CU93" s="261"/>
      <c r="CV93" s="261"/>
      <c r="CW93" s="261"/>
      <c r="CX93" s="261"/>
      <c r="CY93" s="261"/>
      <c r="CZ93" s="274"/>
      <c r="DA93" s="274"/>
      <c r="DB93" s="274"/>
      <c r="DC93" s="274"/>
      <c r="DD93" s="274"/>
      <c r="DE93" s="274"/>
      <c r="DF93" s="274"/>
      <c r="DG93" s="274"/>
      <c r="DH93" s="274"/>
      <c r="DI93" s="274"/>
      <c r="DJ93" s="274"/>
      <c r="DK93" s="286"/>
      <c r="DL93" s="286"/>
      <c r="DM93" s="286"/>
      <c r="DN93" s="286"/>
      <c r="DO93" s="286"/>
      <c r="DP93" s="286"/>
      <c r="DQ93" s="286"/>
      <c r="DR93" s="88" t="s">
        <v>235</v>
      </c>
      <c r="DS93" s="88" t="s">
        <v>235</v>
      </c>
      <c r="DT93" s="88" t="s">
        <v>235</v>
      </c>
      <c r="DU93" s="88" t="s">
        <v>235</v>
      </c>
      <c r="DV93" s="88" t="s">
        <v>235</v>
      </c>
      <c r="DW93" s="286"/>
      <c r="DX93" s="88" t="s">
        <v>235</v>
      </c>
      <c r="DY93" s="286"/>
      <c r="DZ93" s="88" t="s">
        <v>235</v>
      </c>
      <c r="EA93" s="88" t="s">
        <v>235</v>
      </c>
      <c r="EB93" s="88" t="s">
        <v>235</v>
      </c>
      <c r="EC93" s="88" t="s">
        <v>235</v>
      </c>
      <c r="ED93" s="88" t="s">
        <v>235</v>
      </c>
      <c r="EE93" s="88" t="s">
        <v>235</v>
      </c>
      <c r="EF93" s="88" t="s">
        <v>235</v>
      </c>
      <c r="EG93" s="88" t="s">
        <v>235</v>
      </c>
      <c r="EH93" s="88" t="s">
        <v>235</v>
      </c>
      <c r="EI93" s="88" t="s">
        <v>235</v>
      </c>
      <c r="EJ93" s="88" t="s">
        <v>235</v>
      </c>
      <c r="EK93" s="88" t="s">
        <v>235</v>
      </c>
      <c r="EL93" s="88" t="s">
        <v>235</v>
      </c>
      <c r="EM93" s="88" t="s">
        <v>235</v>
      </c>
      <c r="EN93" s="88" t="s">
        <v>235</v>
      </c>
      <c r="EO93" s="88" t="s">
        <v>235</v>
      </c>
      <c r="EP93" s="88" t="s">
        <v>235</v>
      </c>
      <c r="EQ93" s="88" t="s">
        <v>235</v>
      </c>
      <c r="ER93" s="88" t="s">
        <v>235</v>
      </c>
      <c r="ES93" s="88" t="s">
        <v>235</v>
      </c>
      <c r="ET93" s="88" t="s">
        <v>235</v>
      </c>
      <c r="EU93" s="88" t="s">
        <v>235</v>
      </c>
      <c r="EV93" s="88" t="s">
        <v>235</v>
      </c>
      <c r="EW93" s="88" t="s">
        <v>235</v>
      </c>
      <c r="EX93" s="88" t="s">
        <v>235</v>
      </c>
      <c r="EY93" s="88" t="s">
        <v>235</v>
      </c>
      <c r="EZ93" s="88" t="s">
        <v>235</v>
      </c>
      <c r="FA93" s="88" t="s">
        <v>235</v>
      </c>
      <c r="FB93" s="88" t="s">
        <v>235</v>
      </c>
      <c r="FC93" s="88" t="s">
        <v>235</v>
      </c>
      <c r="FD93" s="88" t="s">
        <v>235</v>
      </c>
      <c r="FE93" s="88" t="s">
        <v>235</v>
      </c>
      <c r="FF93" s="88" t="s">
        <v>235</v>
      </c>
      <c r="FG93" s="88" t="s">
        <v>235</v>
      </c>
      <c r="FH93" s="88" t="s">
        <v>235</v>
      </c>
    </row>
    <row r="94" spans="1:164" ht="16.5" customHeight="1" x14ac:dyDescent="0.3">
      <c r="A94" s="290"/>
      <c r="B94" s="290"/>
      <c r="C94" s="293"/>
      <c r="D94" s="265"/>
      <c r="E94" s="267"/>
      <c r="F94" s="296"/>
      <c r="G94" s="273"/>
      <c r="H94" s="298"/>
      <c r="I94" s="301"/>
      <c r="J94" s="284"/>
      <c r="K94" s="346"/>
      <c r="L94" s="284"/>
      <c r="M94" s="298"/>
      <c r="N94" s="298"/>
      <c r="O94" s="267"/>
      <c r="P94" s="284"/>
      <c r="Q94" s="284"/>
      <c r="R94" s="137" t="s">
        <v>235</v>
      </c>
      <c r="S94" s="137" t="s">
        <v>235</v>
      </c>
      <c r="T94" s="137" t="s">
        <v>235</v>
      </c>
      <c r="U94" s="137" t="s">
        <v>235</v>
      </c>
      <c r="V94" s="137" t="s">
        <v>235</v>
      </c>
      <c r="W94" s="284"/>
      <c r="X94" s="137" t="s">
        <v>235</v>
      </c>
      <c r="Y94" s="284"/>
      <c r="Z94" s="137" t="s">
        <v>235</v>
      </c>
      <c r="AA94" s="284"/>
      <c r="AB94" s="137" t="s">
        <v>235</v>
      </c>
      <c r="AC94" s="306"/>
      <c r="AD94" s="140" t="s">
        <v>235</v>
      </c>
      <c r="AE94" s="140" t="s">
        <v>235</v>
      </c>
      <c r="AF94" s="307"/>
      <c r="AG94" s="307"/>
      <c r="AH94" s="307"/>
      <c r="AI94" s="149" t="s">
        <v>235</v>
      </c>
      <c r="AJ94" s="277"/>
      <c r="AK94" s="180" t="s">
        <v>235</v>
      </c>
      <c r="AL94" s="180" t="s">
        <v>235</v>
      </c>
      <c r="AM94" s="180" t="s">
        <v>235</v>
      </c>
      <c r="AN94" s="180" t="s">
        <v>235</v>
      </c>
      <c r="AO94" s="180" t="s">
        <v>235</v>
      </c>
      <c r="AP94" s="180" t="s">
        <v>235</v>
      </c>
      <c r="AQ94" s="180" t="s">
        <v>235</v>
      </c>
      <c r="AR94" s="180" t="s">
        <v>235</v>
      </c>
      <c r="AS94" s="180" t="s">
        <v>235</v>
      </c>
      <c r="AT94" s="277"/>
      <c r="AU94" s="180" t="s">
        <v>235</v>
      </c>
      <c r="AV94" s="277"/>
      <c r="AW94" s="180" t="s">
        <v>235</v>
      </c>
      <c r="AX94" s="180" t="s">
        <v>235</v>
      </c>
      <c r="AY94" s="180" t="s">
        <v>235</v>
      </c>
      <c r="AZ94" s="180" t="s">
        <v>235</v>
      </c>
      <c r="BA94" s="180" t="s">
        <v>235</v>
      </c>
      <c r="BB94" s="180" t="s">
        <v>235</v>
      </c>
      <c r="BC94" s="180" t="s">
        <v>235</v>
      </c>
      <c r="BD94" s="180" t="s">
        <v>235</v>
      </c>
      <c r="BE94" s="202" t="s">
        <v>235</v>
      </c>
      <c r="BF94" s="202" t="s">
        <v>235</v>
      </c>
      <c r="BG94" s="202" t="s">
        <v>235</v>
      </c>
      <c r="BH94" s="180" t="s">
        <v>235</v>
      </c>
      <c r="BI94" s="180" t="s">
        <v>235</v>
      </c>
      <c r="BJ94" s="180" t="s">
        <v>235</v>
      </c>
      <c r="BK94" s="180" t="s">
        <v>235</v>
      </c>
      <c r="BL94" s="180" t="s">
        <v>235</v>
      </c>
      <c r="BM94" s="180" t="s">
        <v>235</v>
      </c>
      <c r="BN94" s="180" t="s">
        <v>235</v>
      </c>
      <c r="BO94" s="180" t="s">
        <v>235</v>
      </c>
      <c r="BP94" s="202" t="s">
        <v>235</v>
      </c>
      <c r="BQ94" s="180" t="s">
        <v>235</v>
      </c>
      <c r="BR94" s="180" t="s">
        <v>235</v>
      </c>
      <c r="BS94" s="180" t="s">
        <v>235</v>
      </c>
      <c r="BT94" s="180" t="s">
        <v>235</v>
      </c>
      <c r="BU94" s="180" t="s">
        <v>235</v>
      </c>
      <c r="BV94" s="202" t="s">
        <v>235</v>
      </c>
      <c r="BW94" s="280"/>
      <c r="BX94" s="280"/>
      <c r="BY94" s="284"/>
      <c r="BZ94" s="284"/>
      <c r="CA94" s="284"/>
      <c r="CB94" s="284"/>
      <c r="CC94" s="284"/>
      <c r="CD94" s="349"/>
      <c r="CE94" s="349"/>
      <c r="CF94" s="349"/>
      <c r="CG94" s="346"/>
      <c r="CH94" s="293"/>
      <c r="CI94" s="262"/>
      <c r="CJ94" s="293"/>
      <c r="CK94" s="293"/>
      <c r="CL94" s="293"/>
      <c r="CM94" s="262"/>
      <c r="CN94" s="262"/>
      <c r="CO94" s="262"/>
      <c r="CP94" s="262"/>
      <c r="CQ94" s="262"/>
      <c r="CR94" s="262"/>
      <c r="CS94" s="262"/>
      <c r="CT94" s="262"/>
      <c r="CU94" s="262"/>
      <c r="CV94" s="262"/>
      <c r="CW94" s="262"/>
      <c r="CX94" s="262"/>
      <c r="CY94" s="262"/>
      <c r="CZ94" s="275"/>
      <c r="DA94" s="275"/>
      <c r="DB94" s="275"/>
      <c r="DC94" s="275"/>
      <c r="DD94" s="275"/>
      <c r="DE94" s="275"/>
      <c r="DF94" s="275"/>
      <c r="DG94" s="275"/>
      <c r="DH94" s="275"/>
      <c r="DI94" s="275"/>
      <c r="DJ94" s="275"/>
      <c r="DK94" s="287"/>
      <c r="DL94" s="287"/>
      <c r="DM94" s="287"/>
      <c r="DN94" s="287"/>
      <c r="DO94" s="287"/>
      <c r="DP94" s="287"/>
      <c r="DQ94" s="287"/>
      <c r="DR94" s="88" t="s">
        <v>235</v>
      </c>
      <c r="DS94" s="88" t="s">
        <v>235</v>
      </c>
      <c r="DT94" s="88" t="s">
        <v>235</v>
      </c>
      <c r="DU94" s="88" t="s">
        <v>235</v>
      </c>
      <c r="DV94" s="88" t="s">
        <v>235</v>
      </c>
      <c r="DW94" s="287"/>
      <c r="DX94" s="88" t="s">
        <v>235</v>
      </c>
      <c r="DY94" s="287"/>
      <c r="DZ94" s="88" t="s">
        <v>235</v>
      </c>
      <c r="EA94" s="88" t="s">
        <v>235</v>
      </c>
      <c r="EB94" s="88" t="s">
        <v>235</v>
      </c>
      <c r="EC94" s="88" t="s">
        <v>235</v>
      </c>
      <c r="ED94" s="88" t="s">
        <v>235</v>
      </c>
      <c r="EE94" s="88" t="s">
        <v>235</v>
      </c>
      <c r="EF94" s="88" t="s">
        <v>235</v>
      </c>
      <c r="EG94" s="88" t="s">
        <v>235</v>
      </c>
      <c r="EH94" s="88" t="s">
        <v>235</v>
      </c>
      <c r="EI94" s="88" t="s">
        <v>235</v>
      </c>
      <c r="EJ94" s="88" t="s">
        <v>235</v>
      </c>
      <c r="EK94" s="88" t="s">
        <v>235</v>
      </c>
      <c r="EL94" s="88" t="s">
        <v>235</v>
      </c>
      <c r="EM94" s="88" t="s">
        <v>235</v>
      </c>
      <c r="EN94" s="88" t="s">
        <v>235</v>
      </c>
      <c r="EO94" s="88" t="s">
        <v>235</v>
      </c>
      <c r="EP94" s="88" t="s">
        <v>235</v>
      </c>
      <c r="EQ94" s="88" t="s">
        <v>235</v>
      </c>
      <c r="ER94" s="88" t="s">
        <v>235</v>
      </c>
      <c r="ES94" s="88" t="s">
        <v>235</v>
      </c>
      <c r="ET94" s="88" t="s">
        <v>235</v>
      </c>
      <c r="EU94" s="88" t="s">
        <v>235</v>
      </c>
      <c r="EV94" s="88" t="s">
        <v>235</v>
      </c>
      <c r="EW94" s="88" t="s">
        <v>235</v>
      </c>
      <c r="EX94" s="88" t="s">
        <v>235</v>
      </c>
      <c r="EY94" s="88" t="s">
        <v>235</v>
      </c>
      <c r="EZ94" s="88" t="s">
        <v>235</v>
      </c>
      <c r="FA94" s="88" t="s">
        <v>235</v>
      </c>
      <c r="FB94" s="88" t="s">
        <v>235</v>
      </c>
      <c r="FC94" s="88" t="s">
        <v>235</v>
      </c>
      <c r="FD94" s="88" t="s">
        <v>235</v>
      </c>
      <c r="FE94" s="88" t="s">
        <v>235</v>
      </c>
      <c r="FF94" s="88" t="s">
        <v>235</v>
      </c>
      <c r="FG94" s="88" t="s">
        <v>235</v>
      </c>
      <c r="FH94" s="88" t="s">
        <v>235</v>
      </c>
    </row>
    <row r="95" spans="1:164" ht="18" customHeight="1" x14ac:dyDescent="0.3">
      <c r="A95" s="322">
        <v>1</v>
      </c>
      <c r="B95" s="322">
        <v>1</v>
      </c>
      <c r="C95" s="325" t="s">
        <v>217</v>
      </c>
      <c r="D95" s="325" t="s">
        <v>436</v>
      </c>
      <c r="E95" s="325" t="s">
        <v>437</v>
      </c>
      <c r="F95" s="315" t="s">
        <v>438</v>
      </c>
      <c r="G95" s="315" t="s">
        <v>439</v>
      </c>
      <c r="H95" s="325" t="s">
        <v>440</v>
      </c>
      <c r="I95" s="315" t="s">
        <v>441</v>
      </c>
      <c r="J95" s="325" t="s">
        <v>231</v>
      </c>
      <c r="K95" s="341" t="s">
        <v>442</v>
      </c>
      <c r="L95" s="313" t="s">
        <v>225</v>
      </c>
      <c r="M95" s="313" t="s">
        <v>443</v>
      </c>
      <c r="N95" s="313" t="s">
        <v>227</v>
      </c>
      <c r="O95" s="313" t="s">
        <v>231</v>
      </c>
      <c r="P95" s="313" t="s">
        <v>231</v>
      </c>
      <c r="Q95" s="313">
        <v>2</v>
      </c>
      <c r="R95" s="150" t="s">
        <v>444</v>
      </c>
      <c r="S95" s="150" t="s">
        <v>231</v>
      </c>
      <c r="T95" s="150" t="s">
        <v>231</v>
      </c>
      <c r="U95" s="150" t="s">
        <v>231</v>
      </c>
      <c r="V95" s="151" t="s">
        <v>231</v>
      </c>
      <c r="W95" s="340" t="s">
        <v>231</v>
      </c>
      <c r="X95" s="143" t="s">
        <v>231</v>
      </c>
      <c r="Y95" s="313" t="s">
        <v>231</v>
      </c>
      <c r="Z95" s="143" t="s">
        <v>231</v>
      </c>
      <c r="AA95" s="313" t="s">
        <v>231</v>
      </c>
      <c r="AB95" s="143" t="s">
        <v>231</v>
      </c>
      <c r="AC95" s="313" t="s">
        <v>231</v>
      </c>
      <c r="AD95" s="150" t="s">
        <v>231</v>
      </c>
      <c r="AE95" s="150" t="s">
        <v>231</v>
      </c>
      <c r="AF95" s="311" t="s">
        <v>231</v>
      </c>
      <c r="AG95" s="311" t="s">
        <v>231</v>
      </c>
      <c r="AH95" s="311" t="s">
        <v>231</v>
      </c>
      <c r="AI95" s="209" t="s">
        <v>231</v>
      </c>
      <c r="AJ95" s="325" t="s">
        <v>231</v>
      </c>
      <c r="AK95" s="169" t="s">
        <v>231</v>
      </c>
      <c r="AL95" s="169" t="s">
        <v>231</v>
      </c>
      <c r="AM95" s="169" t="s">
        <v>231</v>
      </c>
      <c r="AN95" s="169" t="s">
        <v>231</v>
      </c>
      <c r="AO95" s="169" t="s">
        <v>231</v>
      </c>
      <c r="AP95" s="169" t="s">
        <v>231</v>
      </c>
      <c r="AQ95" s="169" t="s">
        <v>231</v>
      </c>
      <c r="AR95" s="169" t="s">
        <v>231</v>
      </c>
      <c r="AS95" s="169" t="s">
        <v>231</v>
      </c>
      <c r="AT95" s="325" t="s">
        <v>231</v>
      </c>
      <c r="AU95" s="169" t="s">
        <v>231</v>
      </c>
      <c r="AV95" s="325" t="s">
        <v>231</v>
      </c>
      <c r="AW95" s="169" t="s">
        <v>231</v>
      </c>
      <c r="AX95" s="169" t="s">
        <v>231</v>
      </c>
      <c r="AY95" s="169" t="s">
        <v>231</v>
      </c>
      <c r="AZ95" s="169" t="s">
        <v>231</v>
      </c>
      <c r="BA95" s="169" t="s">
        <v>231</v>
      </c>
      <c r="BB95" s="169" t="s">
        <v>231</v>
      </c>
      <c r="BC95" s="169" t="s">
        <v>231</v>
      </c>
      <c r="BD95" s="169" t="s">
        <v>231</v>
      </c>
      <c r="BE95" s="186" t="s">
        <v>231</v>
      </c>
      <c r="BF95" s="186" t="s">
        <v>231</v>
      </c>
      <c r="BG95" s="186" t="s">
        <v>231</v>
      </c>
      <c r="BH95" s="169" t="s">
        <v>231</v>
      </c>
      <c r="BI95" s="165" t="s">
        <v>231</v>
      </c>
      <c r="BJ95" s="165" t="s">
        <v>231</v>
      </c>
      <c r="BK95" s="165" t="s">
        <v>231</v>
      </c>
      <c r="BL95" s="165" t="s">
        <v>231</v>
      </c>
      <c r="BM95" s="165" t="s">
        <v>231</v>
      </c>
      <c r="BN95" s="165" t="s">
        <v>231</v>
      </c>
      <c r="BO95" s="165" t="s">
        <v>231</v>
      </c>
      <c r="BP95" s="184" t="s">
        <v>231</v>
      </c>
      <c r="BQ95" s="165" t="s">
        <v>231</v>
      </c>
      <c r="BR95" s="165" t="s">
        <v>231</v>
      </c>
      <c r="BS95" s="165" t="s">
        <v>231</v>
      </c>
      <c r="BT95" s="165" t="s">
        <v>231</v>
      </c>
      <c r="BU95" s="165" t="s">
        <v>231</v>
      </c>
      <c r="BV95" s="184" t="s">
        <v>231</v>
      </c>
      <c r="BW95" s="313" t="s">
        <v>231</v>
      </c>
      <c r="BX95" s="313" t="s">
        <v>231</v>
      </c>
      <c r="BY95" s="313" t="s">
        <v>231</v>
      </c>
      <c r="BZ95" s="313" t="s">
        <v>231</v>
      </c>
      <c r="CA95" s="313" t="s">
        <v>231</v>
      </c>
      <c r="CB95" s="313" t="s">
        <v>231</v>
      </c>
      <c r="CC95" s="313" t="s">
        <v>231</v>
      </c>
      <c r="CD95" s="313" t="s">
        <v>231</v>
      </c>
      <c r="CE95" s="313" t="s">
        <v>231</v>
      </c>
      <c r="CF95" s="313" t="s">
        <v>231</v>
      </c>
      <c r="CG95" s="313" t="s">
        <v>231</v>
      </c>
      <c r="CH95" s="313" t="s">
        <v>231</v>
      </c>
      <c r="CI95" s="313" t="s">
        <v>231</v>
      </c>
      <c r="CJ95" s="313" t="s">
        <v>231</v>
      </c>
      <c r="CK95" s="313" t="s">
        <v>231</v>
      </c>
      <c r="CL95" s="313" t="s">
        <v>231</v>
      </c>
      <c r="CM95" s="313" t="s">
        <v>432</v>
      </c>
      <c r="CN95" s="313">
        <v>2020</v>
      </c>
      <c r="CO95" s="313" t="s">
        <v>429</v>
      </c>
      <c r="CP95" s="313" t="s">
        <v>385</v>
      </c>
      <c r="CQ95" s="313" t="s">
        <v>429</v>
      </c>
      <c r="CR95" s="313" t="s">
        <v>429</v>
      </c>
      <c r="CS95" s="315" t="s">
        <v>445</v>
      </c>
      <c r="CT95" s="319" t="s">
        <v>446</v>
      </c>
      <c r="CU95" s="319" t="s">
        <v>447</v>
      </c>
      <c r="CV95" s="491" t="s">
        <v>231</v>
      </c>
      <c r="CW95" s="491" t="s">
        <v>231</v>
      </c>
      <c r="CX95" s="491" t="s">
        <v>231</v>
      </c>
      <c r="CY95" s="491" t="s">
        <v>231</v>
      </c>
      <c r="CZ95" s="319" t="s">
        <v>448</v>
      </c>
      <c r="DA95" s="319" t="s">
        <v>448</v>
      </c>
      <c r="DB95" s="319" t="s">
        <v>448</v>
      </c>
      <c r="DC95" s="313" t="s">
        <v>231</v>
      </c>
      <c r="DD95" s="313" t="s">
        <v>231</v>
      </c>
      <c r="DE95" s="313" t="s">
        <v>231</v>
      </c>
      <c r="DF95" s="313" t="s">
        <v>231</v>
      </c>
      <c r="DG95" s="313" t="s">
        <v>231</v>
      </c>
      <c r="DH95" s="313" t="s">
        <v>231</v>
      </c>
      <c r="DI95" s="313" t="s">
        <v>231</v>
      </c>
      <c r="DJ95" s="313" t="s">
        <v>231</v>
      </c>
      <c r="DK95" s="313" t="s">
        <v>231</v>
      </c>
      <c r="DL95" s="313" t="s">
        <v>231</v>
      </c>
      <c r="DM95" s="313" t="s">
        <v>231</v>
      </c>
      <c r="DN95" s="313" t="s">
        <v>231</v>
      </c>
      <c r="DO95" s="313" t="s">
        <v>231</v>
      </c>
      <c r="DP95" s="313" t="s">
        <v>231</v>
      </c>
      <c r="DQ95" s="313" t="s">
        <v>231</v>
      </c>
      <c r="DR95" s="178" t="s">
        <v>231</v>
      </c>
      <c r="DS95" s="178" t="s">
        <v>231</v>
      </c>
      <c r="DT95" s="178" t="s">
        <v>231</v>
      </c>
      <c r="DU95" s="178" t="s">
        <v>231</v>
      </c>
      <c r="DV95" s="178" t="s">
        <v>231</v>
      </c>
      <c r="DW95" s="313" t="s">
        <v>231</v>
      </c>
      <c r="DX95" s="178" t="s">
        <v>231</v>
      </c>
      <c r="DY95" s="313" t="s">
        <v>231</v>
      </c>
      <c r="DZ95" s="178" t="s">
        <v>231</v>
      </c>
      <c r="EA95" s="178" t="s">
        <v>231</v>
      </c>
      <c r="EB95" s="178" t="s">
        <v>231</v>
      </c>
      <c r="EC95" s="178" t="s">
        <v>231</v>
      </c>
      <c r="ED95" s="178" t="s">
        <v>231</v>
      </c>
      <c r="EE95" s="178" t="s">
        <v>231</v>
      </c>
      <c r="EF95" s="178" t="s">
        <v>231</v>
      </c>
      <c r="EG95" s="178" t="s">
        <v>231</v>
      </c>
      <c r="EH95" s="178" t="s">
        <v>231</v>
      </c>
      <c r="EI95" s="178" t="s">
        <v>231</v>
      </c>
      <c r="EJ95" s="178" t="s">
        <v>231</v>
      </c>
      <c r="EK95" s="178" t="s">
        <v>231</v>
      </c>
      <c r="EL95" s="178" t="s">
        <v>231</v>
      </c>
      <c r="EM95" s="178" t="s">
        <v>231</v>
      </c>
      <c r="EN95" s="178" t="s">
        <v>231</v>
      </c>
      <c r="EO95" s="178" t="s">
        <v>231</v>
      </c>
      <c r="EP95" s="178" t="s">
        <v>231</v>
      </c>
      <c r="EQ95" s="178" t="s">
        <v>231</v>
      </c>
      <c r="ER95" s="178" t="s">
        <v>231</v>
      </c>
      <c r="ES95" s="178" t="s">
        <v>231</v>
      </c>
      <c r="ET95" s="178" t="s">
        <v>231</v>
      </c>
      <c r="EU95" s="178" t="s">
        <v>231</v>
      </c>
      <c r="EV95" s="178" t="s">
        <v>231</v>
      </c>
      <c r="EW95" s="178" t="s">
        <v>231</v>
      </c>
      <c r="EX95" s="178" t="s">
        <v>231</v>
      </c>
      <c r="EY95" s="178" t="s">
        <v>231</v>
      </c>
      <c r="EZ95" s="178" t="s">
        <v>231</v>
      </c>
      <c r="FA95" s="178" t="s">
        <v>231</v>
      </c>
      <c r="FB95" s="178" t="s">
        <v>231</v>
      </c>
      <c r="FC95" s="178" t="s">
        <v>231</v>
      </c>
      <c r="FD95" s="178" t="s">
        <v>231</v>
      </c>
      <c r="FE95" s="178" t="s">
        <v>231</v>
      </c>
      <c r="FF95" s="178" t="s">
        <v>231</v>
      </c>
      <c r="FG95" s="178" t="s">
        <v>231</v>
      </c>
      <c r="FH95" s="178" t="s">
        <v>231</v>
      </c>
    </row>
    <row r="96" spans="1:164" ht="18" customHeight="1" x14ac:dyDescent="0.3">
      <c r="A96" s="323"/>
      <c r="B96" s="323"/>
      <c r="C96" s="326"/>
      <c r="D96" s="326"/>
      <c r="E96" s="326"/>
      <c r="F96" s="328"/>
      <c r="G96" s="328"/>
      <c r="H96" s="326"/>
      <c r="I96" s="328"/>
      <c r="J96" s="326"/>
      <c r="K96" s="342"/>
      <c r="L96" s="310"/>
      <c r="M96" s="310"/>
      <c r="N96" s="310"/>
      <c r="O96" s="310"/>
      <c r="P96" s="310"/>
      <c r="Q96" s="310"/>
      <c r="R96" s="144" t="s">
        <v>230</v>
      </c>
      <c r="S96" s="144" t="s">
        <v>231</v>
      </c>
      <c r="T96" s="144" t="s">
        <v>231</v>
      </c>
      <c r="U96" s="144" t="s">
        <v>231</v>
      </c>
      <c r="V96" s="176" t="s">
        <v>231</v>
      </c>
      <c r="W96" s="310"/>
      <c r="X96" s="143" t="s">
        <v>231</v>
      </c>
      <c r="Y96" s="310"/>
      <c r="Z96" s="143" t="s">
        <v>231</v>
      </c>
      <c r="AA96" s="310"/>
      <c r="AB96" s="143" t="s">
        <v>231</v>
      </c>
      <c r="AC96" s="310"/>
      <c r="AD96" s="150" t="s">
        <v>231</v>
      </c>
      <c r="AE96" s="150" t="s">
        <v>231</v>
      </c>
      <c r="AF96" s="312"/>
      <c r="AG96" s="312"/>
      <c r="AH96" s="312"/>
      <c r="AI96" s="212" t="s">
        <v>231</v>
      </c>
      <c r="AJ96" s="334"/>
      <c r="AK96" s="152" t="s">
        <v>231</v>
      </c>
      <c r="AL96" s="152" t="s">
        <v>231</v>
      </c>
      <c r="AM96" s="152" t="s">
        <v>231</v>
      </c>
      <c r="AN96" s="152" t="s">
        <v>231</v>
      </c>
      <c r="AO96" s="152" t="s">
        <v>231</v>
      </c>
      <c r="AP96" s="152" t="s">
        <v>231</v>
      </c>
      <c r="AQ96" s="152" t="s">
        <v>231</v>
      </c>
      <c r="AR96" s="152" t="s">
        <v>231</v>
      </c>
      <c r="AS96" s="152" t="s">
        <v>231</v>
      </c>
      <c r="AT96" s="336"/>
      <c r="AU96" s="152" t="s">
        <v>231</v>
      </c>
      <c r="AV96" s="336"/>
      <c r="AW96" s="152" t="s">
        <v>231</v>
      </c>
      <c r="AX96" s="152" t="s">
        <v>231</v>
      </c>
      <c r="AY96" s="152" t="s">
        <v>231</v>
      </c>
      <c r="AZ96" s="152" t="s">
        <v>231</v>
      </c>
      <c r="BA96" s="152" t="s">
        <v>231</v>
      </c>
      <c r="BB96" s="152" t="s">
        <v>231</v>
      </c>
      <c r="BC96" s="152" t="s">
        <v>231</v>
      </c>
      <c r="BD96" s="152" t="s">
        <v>231</v>
      </c>
      <c r="BE96" s="152" t="s">
        <v>231</v>
      </c>
      <c r="BF96" s="152" t="s">
        <v>231</v>
      </c>
      <c r="BG96" s="152" t="s">
        <v>231</v>
      </c>
      <c r="BH96" s="152" t="s">
        <v>231</v>
      </c>
      <c r="BI96" s="153" t="s">
        <v>231</v>
      </c>
      <c r="BJ96" s="153" t="s">
        <v>231</v>
      </c>
      <c r="BK96" s="153" t="s">
        <v>231</v>
      </c>
      <c r="BL96" s="153" t="s">
        <v>231</v>
      </c>
      <c r="BM96" s="153" t="s">
        <v>231</v>
      </c>
      <c r="BN96" s="153" t="s">
        <v>231</v>
      </c>
      <c r="BO96" s="153" t="s">
        <v>231</v>
      </c>
      <c r="BP96" s="153" t="s">
        <v>231</v>
      </c>
      <c r="BQ96" s="153" t="s">
        <v>231</v>
      </c>
      <c r="BR96" s="153" t="s">
        <v>231</v>
      </c>
      <c r="BS96" s="153" t="s">
        <v>231</v>
      </c>
      <c r="BT96" s="153" t="s">
        <v>231</v>
      </c>
      <c r="BU96" s="153" t="s">
        <v>231</v>
      </c>
      <c r="BV96" s="153" t="s">
        <v>231</v>
      </c>
      <c r="BW96" s="318"/>
      <c r="BX96" s="318"/>
      <c r="BY96" s="318"/>
      <c r="BZ96" s="318"/>
      <c r="CA96" s="318"/>
      <c r="CB96" s="318"/>
      <c r="CC96" s="318"/>
      <c r="CD96" s="318"/>
      <c r="CE96" s="318"/>
      <c r="CF96" s="318"/>
      <c r="CG96" s="318"/>
      <c r="CH96" s="318"/>
      <c r="CI96" s="318"/>
      <c r="CJ96" s="318"/>
      <c r="CK96" s="318"/>
      <c r="CL96" s="318"/>
      <c r="CM96" s="310"/>
      <c r="CN96" s="310"/>
      <c r="CO96" s="310"/>
      <c r="CP96" s="310"/>
      <c r="CQ96" s="310"/>
      <c r="CR96" s="310"/>
      <c r="CS96" s="328"/>
      <c r="CT96" s="320"/>
      <c r="CU96" s="320"/>
      <c r="CV96" s="318"/>
      <c r="CW96" s="318"/>
      <c r="CX96" s="318"/>
      <c r="CY96" s="318"/>
      <c r="CZ96" s="320"/>
      <c r="DA96" s="320"/>
      <c r="DB96" s="320"/>
      <c r="DC96" s="310"/>
      <c r="DD96" s="310"/>
      <c r="DE96" s="310"/>
      <c r="DF96" s="310"/>
      <c r="DG96" s="310"/>
      <c r="DH96" s="310"/>
      <c r="DI96" s="310"/>
      <c r="DJ96" s="310"/>
      <c r="DK96" s="318"/>
      <c r="DL96" s="318"/>
      <c r="DM96" s="318"/>
      <c r="DN96" s="318"/>
      <c r="DO96" s="318"/>
      <c r="DP96" s="318"/>
      <c r="DQ96" s="318"/>
      <c r="DR96" s="178" t="s">
        <v>231</v>
      </c>
      <c r="DS96" s="178" t="s">
        <v>231</v>
      </c>
      <c r="DT96" s="178" t="s">
        <v>231</v>
      </c>
      <c r="DU96" s="178" t="s">
        <v>231</v>
      </c>
      <c r="DV96" s="178" t="s">
        <v>231</v>
      </c>
      <c r="DW96" s="318"/>
      <c r="DX96" s="178" t="s">
        <v>231</v>
      </c>
      <c r="DY96" s="318"/>
      <c r="DZ96" s="178" t="s">
        <v>231</v>
      </c>
      <c r="EA96" s="178" t="s">
        <v>231</v>
      </c>
      <c r="EB96" s="178" t="s">
        <v>231</v>
      </c>
      <c r="EC96" s="178" t="s">
        <v>231</v>
      </c>
      <c r="ED96" s="178" t="s">
        <v>231</v>
      </c>
      <c r="EE96" s="178" t="s">
        <v>231</v>
      </c>
      <c r="EF96" s="178" t="s">
        <v>231</v>
      </c>
      <c r="EG96" s="178" t="s">
        <v>231</v>
      </c>
      <c r="EH96" s="178" t="s">
        <v>231</v>
      </c>
      <c r="EI96" s="178" t="s">
        <v>231</v>
      </c>
      <c r="EJ96" s="178" t="s">
        <v>231</v>
      </c>
      <c r="EK96" s="178" t="s">
        <v>231</v>
      </c>
      <c r="EL96" s="178" t="s">
        <v>231</v>
      </c>
      <c r="EM96" s="178" t="s">
        <v>231</v>
      </c>
      <c r="EN96" s="178" t="s">
        <v>231</v>
      </c>
      <c r="EO96" s="178" t="s">
        <v>231</v>
      </c>
      <c r="EP96" s="178" t="s">
        <v>231</v>
      </c>
      <c r="EQ96" s="178" t="s">
        <v>231</v>
      </c>
      <c r="ER96" s="178" t="s">
        <v>231</v>
      </c>
      <c r="ES96" s="178" t="s">
        <v>231</v>
      </c>
      <c r="ET96" s="178" t="s">
        <v>231</v>
      </c>
      <c r="EU96" s="178" t="s">
        <v>231</v>
      </c>
      <c r="EV96" s="178" t="s">
        <v>231</v>
      </c>
      <c r="EW96" s="178" t="s">
        <v>231</v>
      </c>
      <c r="EX96" s="178" t="s">
        <v>231</v>
      </c>
      <c r="EY96" s="178" t="s">
        <v>231</v>
      </c>
      <c r="EZ96" s="178" t="s">
        <v>231</v>
      </c>
      <c r="FA96" s="178" t="s">
        <v>231</v>
      </c>
      <c r="FB96" s="178" t="s">
        <v>231</v>
      </c>
      <c r="FC96" s="178" t="s">
        <v>231</v>
      </c>
      <c r="FD96" s="178" t="s">
        <v>231</v>
      </c>
      <c r="FE96" s="178" t="s">
        <v>231</v>
      </c>
      <c r="FF96" s="178" t="s">
        <v>231</v>
      </c>
      <c r="FG96" s="178" t="s">
        <v>231</v>
      </c>
      <c r="FH96" s="178" t="s">
        <v>231</v>
      </c>
    </row>
    <row r="97" spans="1:164" ht="18" customHeight="1" x14ac:dyDescent="0.3">
      <c r="A97" s="323"/>
      <c r="B97" s="323"/>
      <c r="C97" s="326"/>
      <c r="D97" s="326"/>
      <c r="E97" s="326"/>
      <c r="F97" s="328"/>
      <c r="G97" s="328"/>
      <c r="H97" s="326"/>
      <c r="I97" s="328"/>
      <c r="J97" s="326"/>
      <c r="K97" s="342"/>
      <c r="L97" s="310"/>
      <c r="M97" s="310"/>
      <c r="N97" s="310"/>
      <c r="O97" s="310"/>
      <c r="P97" s="310"/>
      <c r="Q97" s="310"/>
      <c r="R97" s="144" t="s">
        <v>235</v>
      </c>
      <c r="S97" s="144" t="s">
        <v>235</v>
      </c>
      <c r="T97" s="144" t="s">
        <v>235</v>
      </c>
      <c r="U97" s="144" t="s">
        <v>235</v>
      </c>
      <c r="V97" s="144" t="s">
        <v>235</v>
      </c>
      <c r="W97" s="310"/>
      <c r="X97" s="143" t="s">
        <v>235</v>
      </c>
      <c r="Y97" s="310"/>
      <c r="Z97" s="143" t="s">
        <v>235</v>
      </c>
      <c r="AA97" s="310"/>
      <c r="AB97" s="143" t="s">
        <v>235</v>
      </c>
      <c r="AC97" s="310"/>
      <c r="AD97" s="150" t="s">
        <v>235</v>
      </c>
      <c r="AE97" s="150" t="s">
        <v>235</v>
      </c>
      <c r="AF97" s="312"/>
      <c r="AG97" s="312"/>
      <c r="AH97" s="312"/>
      <c r="AI97" s="212" t="s">
        <v>235</v>
      </c>
      <c r="AJ97" s="334"/>
      <c r="AK97" s="169" t="s">
        <v>235</v>
      </c>
      <c r="AL97" s="169" t="s">
        <v>235</v>
      </c>
      <c r="AM97" s="169" t="s">
        <v>235</v>
      </c>
      <c r="AN97" s="169" t="s">
        <v>235</v>
      </c>
      <c r="AO97" s="169" t="s">
        <v>235</v>
      </c>
      <c r="AP97" s="169" t="s">
        <v>235</v>
      </c>
      <c r="AQ97" s="169" t="s">
        <v>235</v>
      </c>
      <c r="AR97" s="169" t="s">
        <v>235</v>
      </c>
      <c r="AS97" s="169" t="s">
        <v>235</v>
      </c>
      <c r="AT97" s="336"/>
      <c r="AU97" s="169" t="s">
        <v>235</v>
      </c>
      <c r="AV97" s="336"/>
      <c r="AW97" s="169" t="s">
        <v>235</v>
      </c>
      <c r="AX97" s="169" t="s">
        <v>235</v>
      </c>
      <c r="AY97" s="169" t="s">
        <v>235</v>
      </c>
      <c r="AZ97" s="169" t="s">
        <v>235</v>
      </c>
      <c r="BA97" s="169" t="s">
        <v>235</v>
      </c>
      <c r="BB97" s="169" t="s">
        <v>235</v>
      </c>
      <c r="BC97" s="169" t="s">
        <v>235</v>
      </c>
      <c r="BD97" s="169" t="s">
        <v>235</v>
      </c>
      <c r="BE97" s="186" t="s">
        <v>235</v>
      </c>
      <c r="BF97" s="186" t="s">
        <v>235</v>
      </c>
      <c r="BG97" s="186" t="s">
        <v>235</v>
      </c>
      <c r="BH97" s="169" t="s">
        <v>235</v>
      </c>
      <c r="BI97" s="165" t="s">
        <v>235</v>
      </c>
      <c r="BJ97" s="165" t="s">
        <v>235</v>
      </c>
      <c r="BK97" s="165" t="s">
        <v>235</v>
      </c>
      <c r="BL97" s="165" t="s">
        <v>235</v>
      </c>
      <c r="BM97" s="165" t="s">
        <v>235</v>
      </c>
      <c r="BN97" s="165" t="s">
        <v>235</v>
      </c>
      <c r="BO97" s="165" t="s">
        <v>235</v>
      </c>
      <c r="BP97" s="184" t="s">
        <v>235</v>
      </c>
      <c r="BQ97" s="165" t="s">
        <v>235</v>
      </c>
      <c r="BR97" s="165" t="s">
        <v>235</v>
      </c>
      <c r="BS97" s="165" t="s">
        <v>235</v>
      </c>
      <c r="BT97" s="165" t="s">
        <v>235</v>
      </c>
      <c r="BU97" s="165" t="s">
        <v>235</v>
      </c>
      <c r="BV97" s="184" t="s">
        <v>235</v>
      </c>
      <c r="BW97" s="318"/>
      <c r="BX97" s="318"/>
      <c r="BY97" s="318"/>
      <c r="BZ97" s="318"/>
      <c r="CA97" s="318"/>
      <c r="CB97" s="318"/>
      <c r="CC97" s="318"/>
      <c r="CD97" s="318"/>
      <c r="CE97" s="318"/>
      <c r="CF97" s="318"/>
      <c r="CG97" s="318"/>
      <c r="CH97" s="318"/>
      <c r="CI97" s="318"/>
      <c r="CJ97" s="318"/>
      <c r="CK97" s="318"/>
      <c r="CL97" s="318"/>
      <c r="CM97" s="310"/>
      <c r="CN97" s="310"/>
      <c r="CO97" s="310"/>
      <c r="CP97" s="310"/>
      <c r="CQ97" s="310"/>
      <c r="CR97" s="310"/>
      <c r="CS97" s="328"/>
      <c r="CT97" s="320"/>
      <c r="CU97" s="320"/>
      <c r="CV97" s="318"/>
      <c r="CW97" s="318"/>
      <c r="CX97" s="318"/>
      <c r="CY97" s="318"/>
      <c r="CZ97" s="320"/>
      <c r="DA97" s="320"/>
      <c r="DB97" s="320"/>
      <c r="DC97" s="310"/>
      <c r="DD97" s="310"/>
      <c r="DE97" s="310"/>
      <c r="DF97" s="310"/>
      <c r="DG97" s="310"/>
      <c r="DH97" s="310"/>
      <c r="DI97" s="310"/>
      <c r="DJ97" s="310"/>
      <c r="DK97" s="318"/>
      <c r="DL97" s="318"/>
      <c r="DM97" s="318"/>
      <c r="DN97" s="318"/>
      <c r="DO97" s="318"/>
      <c r="DP97" s="318"/>
      <c r="DQ97" s="318"/>
      <c r="DR97" s="178" t="s">
        <v>235</v>
      </c>
      <c r="DS97" s="178" t="s">
        <v>235</v>
      </c>
      <c r="DT97" s="178" t="s">
        <v>235</v>
      </c>
      <c r="DU97" s="178" t="s">
        <v>235</v>
      </c>
      <c r="DV97" s="178" t="s">
        <v>235</v>
      </c>
      <c r="DW97" s="318"/>
      <c r="DX97" s="178" t="s">
        <v>235</v>
      </c>
      <c r="DY97" s="318"/>
      <c r="DZ97" s="178" t="s">
        <v>235</v>
      </c>
      <c r="EA97" s="178" t="s">
        <v>235</v>
      </c>
      <c r="EB97" s="178" t="s">
        <v>235</v>
      </c>
      <c r="EC97" s="178" t="s">
        <v>235</v>
      </c>
      <c r="ED97" s="178" t="s">
        <v>235</v>
      </c>
      <c r="EE97" s="178" t="s">
        <v>235</v>
      </c>
      <c r="EF97" s="178" t="s">
        <v>235</v>
      </c>
      <c r="EG97" s="178" t="s">
        <v>235</v>
      </c>
      <c r="EH97" s="178" t="s">
        <v>235</v>
      </c>
      <c r="EI97" s="178" t="s">
        <v>235</v>
      </c>
      <c r="EJ97" s="178" t="s">
        <v>235</v>
      </c>
      <c r="EK97" s="178" t="s">
        <v>235</v>
      </c>
      <c r="EL97" s="178" t="s">
        <v>235</v>
      </c>
      <c r="EM97" s="178" t="s">
        <v>235</v>
      </c>
      <c r="EN97" s="178" t="s">
        <v>235</v>
      </c>
      <c r="EO97" s="178" t="s">
        <v>235</v>
      </c>
      <c r="EP97" s="178" t="s">
        <v>235</v>
      </c>
      <c r="EQ97" s="178" t="s">
        <v>235</v>
      </c>
      <c r="ER97" s="178" t="s">
        <v>235</v>
      </c>
      <c r="ES97" s="178" t="s">
        <v>235</v>
      </c>
      <c r="ET97" s="178" t="s">
        <v>235</v>
      </c>
      <c r="EU97" s="178" t="s">
        <v>235</v>
      </c>
      <c r="EV97" s="178" t="s">
        <v>235</v>
      </c>
      <c r="EW97" s="178" t="s">
        <v>235</v>
      </c>
      <c r="EX97" s="178" t="s">
        <v>235</v>
      </c>
      <c r="EY97" s="178" t="s">
        <v>235</v>
      </c>
      <c r="EZ97" s="178" t="s">
        <v>235</v>
      </c>
      <c r="FA97" s="178" t="s">
        <v>235</v>
      </c>
      <c r="FB97" s="178" t="s">
        <v>235</v>
      </c>
      <c r="FC97" s="178" t="s">
        <v>235</v>
      </c>
      <c r="FD97" s="178" t="s">
        <v>235</v>
      </c>
      <c r="FE97" s="178" t="s">
        <v>235</v>
      </c>
      <c r="FF97" s="178" t="s">
        <v>235</v>
      </c>
      <c r="FG97" s="178" t="s">
        <v>235</v>
      </c>
      <c r="FH97" s="178" t="s">
        <v>235</v>
      </c>
    </row>
    <row r="98" spans="1:164" ht="18" customHeight="1" x14ac:dyDescent="0.3">
      <c r="A98" s="324"/>
      <c r="B98" s="324"/>
      <c r="C98" s="327"/>
      <c r="D98" s="327"/>
      <c r="E98" s="327"/>
      <c r="F98" s="329"/>
      <c r="G98" s="329"/>
      <c r="H98" s="327"/>
      <c r="I98" s="329"/>
      <c r="J98" s="327"/>
      <c r="K98" s="343"/>
      <c r="L98" s="339"/>
      <c r="M98" s="339"/>
      <c r="N98" s="339"/>
      <c r="O98" s="339"/>
      <c r="P98" s="339"/>
      <c r="Q98" s="339"/>
      <c r="R98" s="144" t="s">
        <v>235</v>
      </c>
      <c r="S98" s="144" t="s">
        <v>235</v>
      </c>
      <c r="T98" s="144" t="s">
        <v>235</v>
      </c>
      <c r="U98" s="144" t="s">
        <v>235</v>
      </c>
      <c r="V98" s="144" t="s">
        <v>235</v>
      </c>
      <c r="W98" s="339"/>
      <c r="X98" s="143" t="s">
        <v>235</v>
      </c>
      <c r="Y98" s="339"/>
      <c r="Z98" s="143" t="s">
        <v>235</v>
      </c>
      <c r="AA98" s="339"/>
      <c r="AB98" s="143" t="s">
        <v>235</v>
      </c>
      <c r="AC98" s="339"/>
      <c r="AD98" s="150" t="s">
        <v>235</v>
      </c>
      <c r="AE98" s="150" t="s">
        <v>235</v>
      </c>
      <c r="AF98" s="312"/>
      <c r="AG98" s="312"/>
      <c r="AH98" s="312"/>
      <c r="AI98" s="212" t="s">
        <v>235</v>
      </c>
      <c r="AJ98" s="335"/>
      <c r="AK98" s="152" t="s">
        <v>235</v>
      </c>
      <c r="AL98" s="152" t="s">
        <v>235</v>
      </c>
      <c r="AM98" s="152" t="s">
        <v>235</v>
      </c>
      <c r="AN98" s="152" t="s">
        <v>235</v>
      </c>
      <c r="AO98" s="152" t="s">
        <v>235</v>
      </c>
      <c r="AP98" s="152" t="s">
        <v>235</v>
      </c>
      <c r="AQ98" s="152" t="s">
        <v>235</v>
      </c>
      <c r="AR98" s="152" t="s">
        <v>235</v>
      </c>
      <c r="AS98" s="152" t="s">
        <v>235</v>
      </c>
      <c r="AT98" s="337"/>
      <c r="AU98" s="152" t="s">
        <v>235</v>
      </c>
      <c r="AV98" s="337"/>
      <c r="AW98" s="152" t="s">
        <v>235</v>
      </c>
      <c r="AX98" s="152" t="s">
        <v>235</v>
      </c>
      <c r="AY98" s="152" t="s">
        <v>235</v>
      </c>
      <c r="AZ98" s="152" t="s">
        <v>235</v>
      </c>
      <c r="BA98" s="152" t="s">
        <v>235</v>
      </c>
      <c r="BB98" s="152" t="s">
        <v>235</v>
      </c>
      <c r="BC98" s="152" t="s">
        <v>235</v>
      </c>
      <c r="BD98" s="152" t="s">
        <v>235</v>
      </c>
      <c r="BE98" s="152" t="s">
        <v>235</v>
      </c>
      <c r="BF98" s="152" t="s">
        <v>235</v>
      </c>
      <c r="BG98" s="152" t="s">
        <v>235</v>
      </c>
      <c r="BH98" s="152" t="s">
        <v>235</v>
      </c>
      <c r="BI98" s="153" t="s">
        <v>235</v>
      </c>
      <c r="BJ98" s="153" t="s">
        <v>235</v>
      </c>
      <c r="BK98" s="153" t="s">
        <v>235</v>
      </c>
      <c r="BL98" s="153" t="s">
        <v>235</v>
      </c>
      <c r="BM98" s="153" t="s">
        <v>235</v>
      </c>
      <c r="BN98" s="153" t="s">
        <v>235</v>
      </c>
      <c r="BO98" s="153" t="s">
        <v>235</v>
      </c>
      <c r="BP98" s="153" t="s">
        <v>235</v>
      </c>
      <c r="BQ98" s="153" t="s">
        <v>235</v>
      </c>
      <c r="BR98" s="153" t="s">
        <v>235</v>
      </c>
      <c r="BS98" s="153" t="s">
        <v>235</v>
      </c>
      <c r="BT98" s="153" t="s">
        <v>235</v>
      </c>
      <c r="BU98" s="153" t="s">
        <v>235</v>
      </c>
      <c r="BV98" s="153" t="s">
        <v>235</v>
      </c>
      <c r="BW98" s="338"/>
      <c r="BX98" s="338"/>
      <c r="BY98" s="338"/>
      <c r="BZ98" s="338"/>
      <c r="CA98" s="338"/>
      <c r="CB98" s="338"/>
      <c r="CC98" s="338"/>
      <c r="CD98" s="338"/>
      <c r="CE98" s="338"/>
      <c r="CF98" s="338"/>
      <c r="CG98" s="338"/>
      <c r="CH98" s="338"/>
      <c r="CI98" s="338"/>
      <c r="CJ98" s="338"/>
      <c r="CK98" s="338"/>
      <c r="CL98" s="338"/>
      <c r="CM98" s="339"/>
      <c r="CN98" s="339"/>
      <c r="CO98" s="339"/>
      <c r="CP98" s="339"/>
      <c r="CQ98" s="339"/>
      <c r="CR98" s="339"/>
      <c r="CS98" s="329"/>
      <c r="CT98" s="321"/>
      <c r="CU98" s="321"/>
      <c r="CV98" s="338"/>
      <c r="CW98" s="338"/>
      <c r="CX98" s="338"/>
      <c r="CY98" s="338"/>
      <c r="CZ98" s="321"/>
      <c r="DA98" s="321"/>
      <c r="DB98" s="321"/>
      <c r="DC98" s="339"/>
      <c r="DD98" s="339"/>
      <c r="DE98" s="339"/>
      <c r="DF98" s="339"/>
      <c r="DG98" s="339"/>
      <c r="DH98" s="339"/>
      <c r="DI98" s="339"/>
      <c r="DJ98" s="339"/>
      <c r="DK98" s="338"/>
      <c r="DL98" s="338"/>
      <c r="DM98" s="338"/>
      <c r="DN98" s="338"/>
      <c r="DO98" s="338"/>
      <c r="DP98" s="338"/>
      <c r="DQ98" s="338"/>
      <c r="DR98" s="178" t="s">
        <v>235</v>
      </c>
      <c r="DS98" s="178" t="s">
        <v>235</v>
      </c>
      <c r="DT98" s="178" t="s">
        <v>235</v>
      </c>
      <c r="DU98" s="178" t="s">
        <v>235</v>
      </c>
      <c r="DV98" s="178" t="s">
        <v>235</v>
      </c>
      <c r="DW98" s="338"/>
      <c r="DX98" s="178" t="s">
        <v>235</v>
      </c>
      <c r="DY98" s="338"/>
      <c r="DZ98" s="178" t="s">
        <v>235</v>
      </c>
      <c r="EA98" s="178" t="s">
        <v>235</v>
      </c>
      <c r="EB98" s="178" t="s">
        <v>235</v>
      </c>
      <c r="EC98" s="178" t="s">
        <v>235</v>
      </c>
      <c r="ED98" s="178" t="s">
        <v>235</v>
      </c>
      <c r="EE98" s="178" t="s">
        <v>235</v>
      </c>
      <c r="EF98" s="178" t="s">
        <v>235</v>
      </c>
      <c r="EG98" s="178" t="s">
        <v>235</v>
      </c>
      <c r="EH98" s="178" t="s">
        <v>235</v>
      </c>
      <c r="EI98" s="178" t="s">
        <v>235</v>
      </c>
      <c r="EJ98" s="178" t="s">
        <v>235</v>
      </c>
      <c r="EK98" s="178" t="s">
        <v>235</v>
      </c>
      <c r="EL98" s="178" t="s">
        <v>235</v>
      </c>
      <c r="EM98" s="178" t="s">
        <v>235</v>
      </c>
      <c r="EN98" s="178" t="s">
        <v>235</v>
      </c>
      <c r="EO98" s="178" t="s">
        <v>235</v>
      </c>
      <c r="EP98" s="178" t="s">
        <v>235</v>
      </c>
      <c r="EQ98" s="178" t="s">
        <v>235</v>
      </c>
      <c r="ER98" s="178" t="s">
        <v>235</v>
      </c>
      <c r="ES98" s="178" t="s">
        <v>235</v>
      </c>
      <c r="ET98" s="178" t="s">
        <v>235</v>
      </c>
      <c r="EU98" s="178" t="s">
        <v>235</v>
      </c>
      <c r="EV98" s="178" t="s">
        <v>235</v>
      </c>
      <c r="EW98" s="178" t="s">
        <v>235</v>
      </c>
      <c r="EX98" s="178" t="s">
        <v>235</v>
      </c>
      <c r="EY98" s="178" t="s">
        <v>235</v>
      </c>
      <c r="EZ98" s="178" t="s">
        <v>235</v>
      </c>
      <c r="FA98" s="178" t="s">
        <v>235</v>
      </c>
      <c r="FB98" s="178" t="s">
        <v>235</v>
      </c>
      <c r="FC98" s="178" t="s">
        <v>235</v>
      </c>
      <c r="FD98" s="178" t="s">
        <v>235</v>
      </c>
      <c r="FE98" s="178" t="s">
        <v>235</v>
      </c>
      <c r="FF98" s="178" t="s">
        <v>235</v>
      </c>
      <c r="FG98" s="178" t="s">
        <v>235</v>
      </c>
      <c r="FH98" s="178" t="s">
        <v>235</v>
      </c>
    </row>
    <row r="99" spans="1:164" ht="18" customHeight="1" x14ac:dyDescent="0.3">
      <c r="A99" s="322">
        <v>1</v>
      </c>
      <c r="B99" s="322">
        <v>1</v>
      </c>
      <c r="C99" s="325" t="s">
        <v>319</v>
      </c>
      <c r="D99" s="325" t="s">
        <v>436</v>
      </c>
      <c r="E99" s="325" t="s">
        <v>437</v>
      </c>
      <c r="F99" s="315" t="s">
        <v>438</v>
      </c>
      <c r="G99" s="315" t="s">
        <v>439</v>
      </c>
      <c r="H99" s="325" t="s">
        <v>440</v>
      </c>
      <c r="I99" s="315" t="s">
        <v>441</v>
      </c>
      <c r="J99" s="325" t="s">
        <v>231</v>
      </c>
      <c r="K99" s="341" t="s">
        <v>442</v>
      </c>
      <c r="L99" s="313" t="s">
        <v>225</v>
      </c>
      <c r="M99" s="313" t="s">
        <v>443</v>
      </c>
      <c r="N99" s="313" t="s">
        <v>227</v>
      </c>
      <c r="O99" s="313" t="s">
        <v>231</v>
      </c>
      <c r="P99" s="313" t="s">
        <v>231</v>
      </c>
      <c r="Q99" s="313">
        <v>2</v>
      </c>
      <c r="R99" s="150" t="s">
        <v>444</v>
      </c>
      <c r="S99" s="150" t="s">
        <v>231</v>
      </c>
      <c r="T99" s="150" t="s">
        <v>231</v>
      </c>
      <c r="U99" s="150" t="s">
        <v>231</v>
      </c>
      <c r="V99" s="151" t="s">
        <v>231</v>
      </c>
      <c r="W99" s="340" t="s">
        <v>231</v>
      </c>
      <c r="X99" s="143" t="s">
        <v>231</v>
      </c>
      <c r="Y99" s="313" t="s">
        <v>231</v>
      </c>
      <c r="Z99" s="143" t="s">
        <v>231</v>
      </c>
      <c r="AA99" s="313" t="s">
        <v>231</v>
      </c>
      <c r="AB99" s="143" t="s">
        <v>231</v>
      </c>
      <c r="AC99" s="313" t="s">
        <v>231</v>
      </c>
      <c r="AD99" s="150" t="s">
        <v>231</v>
      </c>
      <c r="AE99" s="150" t="s">
        <v>231</v>
      </c>
      <c r="AF99" s="311" t="s">
        <v>231</v>
      </c>
      <c r="AG99" s="311" t="s">
        <v>231</v>
      </c>
      <c r="AH99" s="311" t="s">
        <v>231</v>
      </c>
      <c r="AI99" s="209" t="s">
        <v>231</v>
      </c>
      <c r="AJ99" s="325" t="s">
        <v>231</v>
      </c>
      <c r="AK99" s="186" t="s">
        <v>231</v>
      </c>
      <c r="AL99" s="186" t="s">
        <v>231</v>
      </c>
      <c r="AM99" s="186" t="s">
        <v>231</v>
      </c>
      <c r="AN99" s="186" t="s">
        <v>231</v>
      </c>
      <c r="AO99" s="186" t="s">
        <v>231</v>
      </c>
      <c r="AP99" s="186" t="s">
        <v>231</v>
      </c>
      <c r="AQ99" s="186" t="s">
        <v>231</v>
      </c>
      <c r="AR99" s="186" t="s">
        <v>231</v>
      </c>
      <c r="AS99" s="186" t="s">
        <v>231</v>
      </c>
      <c r="AT99" s="325" t="s">
        <v>231</v>
      </c>
      <c r="AU99" s="186" t="s">
        <v>231</v>
      </c>
      <c r="AV99" s="325" t="s">
        <v>231</v>
      </c>
      <c r="AW99" s="186" t="s">
        <v>231</v>
      </c>
      <c r="AX99" s="186" t="s">
        <v>231</v>
      </c>
      <c r="AY99" s="186" t="s">
        <v>231</v>
      </c>
      <c r="AZ99" s="186" t="s">
        <v>231</v>
      </c>
      <c r="BA99" s="186" t="s">
        <v>231</v>
      </c>
      <c r="BB99" s="186" t="s">
        <v>231</v>
      </c>
      <c r="BC99" s="186" t="s">
        <v>231</v>
      </c>
      <c r="BD99" s="186" t="s">
        <v>231</v>
      </c>
      <c r="BE99" s="186" t="s">
        <v>231</v>
      </c>
      <c r="BF99" s="186" t="s">
        <v>231</v>
      </c>
      <c r="BG99" s="186" t="s">
        <v>231</v>
      </c>
      <c r="BH99" s="186" t="s">
        <v>231</v>
      </c>
      <c r="BI99" s="184" t="s">
        <v>231</v>
      </c>
      <c r="BJ99" s="184" t="s">
        <v>231</v>
      </c>
      <c r="BK99" s="184" t="s">
        <v>231</v>
      </c>
      <c r="BL99" s="184" t="s">
        <v>231</v>
      </c>
      <c r="BM99" s="184" t="s">
        <v>231</v>
      </c>
      <c r="BN99" s="184" t="s">
        <v>231</v>
      </c>
      <c r="BO99" s="184" t="s">
        <v>231</v>
      </c>
      <c r="BP99" s="184" t="s">
        <v>231</v>
      </c>
      <c r="BQ99" s="184" t="s">
        <v>231</v>
      </c>
      <c r="BR99" s="184" t="s">
        <v>231</v>
      </c>
      <c r="BS99" s="184" t="s">
        <v>231</v>
      </c>
      <c r="BT99" s="184" t="s">
        <v>231</v>
      </c>
      <c r="BU99" s="184" t="s">
        <v>231</v>
      </c>
      <c r="BV99" s="184" t="s">
        <v>231</v>
      </c>
      <c r="BW99" s="313" t="s">
        <v>231</v>
      </c>
      <c r="BX99" s="313" t="s">
        <v>231</v>
      </c>
      <c r="BY99" s="313" t="s">
        <v>231</v>
      </c>
      <c r="BZ99" s="313" t="s">
        <v>231</v>
      </c>
      <c r="CA99" s="313" t="s">
        <v>231</v>
      </c>
      <c r="CB99" s="313" t="s">
        <v>231</v>
      </c>
      <c r="CC99" s="313" t="s">
        <v>231</v>
      </c>
      <c r="CD99" s="313" t="s">
        <v>231</v>
      </c>
      <c r="CE99" s="313" t="s">
        <v>231</v>
      </c>
      <c r="CF99" s="313" t="s">
        <v>231</v>
      </c>
      <c r="CG99" s="313" t="s">
        <v>231</v>
      </c>
      <c r="CH99" s="313" t="s">
        <v>231</v>
      </c>
      <c r="CI99" s="313" t="s">
        <v>231</v>
      </c>
      <c r="CJ99" s="313" t="s">
        <v>231</v>
      </c>
      <c r="CK99" s="313" t="s">
        <v>231</v>
      </c>
      <c r="CL99" s="313" t="s">
        <v>231</v>
      </c>
      <c r="CM99" s="313" t="s">
        <v>432</v>
      </c>
      <c r="CN99" s="313">
        <v>2020</v>
      </c>
      <c r="CO99" s="313" t="s">
        <v>429</v>
      </c>
      <c r="CP99" s="313" t="s">
        <v>385</v>
      </c>
      <c r="CQ99" s="313" t="s">
        <v>429</v>
      </c>
      <c r="CR99" s="313" t="s">
        <v>429</v>
      </c>
      <c r="CS99" s="315" t="s">
        <v>445</v>
      </c>
      <c r="CT99" s="319" t="s">
        <v>446</v>
      </c>
      <c r="CU99" s="319" t="s">
        <v>447</v>
      </c>
      <c r="CV99" s="491" t="s">
        <v>231</v>
      </c>
      <c r="CW99" s="491" t="s">
        <v>231</v>
      </c>
      <c r="CX99" s="491" t="s">
        <v>231</v>
      </c>
      <c r="CY99" s="491" t="s">
        <v>231</v>
      </c>
      <c r="CZ99" s="319" t="s">
        <v>448</v>
      </c>
      <c r="DA99" s="319" t="s">
        <v>448</v>
      </c>
      <c r="DB99" s="319" t="s">
        <v>448</v>
      </c>
      <c r="DC99" s="313" t="s">
        <v>231</v>
      </c>
      <c r="DD99" s="313" t="s">
        <v>231</v>
      </c>
      <c r="DE99" s="313" t="s">
        <v>231</v>
      </c>
      <c r="DF99" s="313" t="s">
        <v>231</v>
      </c>
      <c r="DG99" s="313" t="s">
        <v>231</v>
      </c>
      <c r="DH99" s="313" t="s">
        <v>231</v>
      </c>
      <c r="DI99" s="313" t="s">
        <v>231</v>
      </c>
      <c r="DJ99" s="313" t="s">
        <v>231</v>
      </c>
      <c r="DK99" s="313" t="s">
        <v>231</v>
      </c>
      <c r="DL99" s="313" t="s">
        <v>231</v>
      </c>
      <c r="DM99" s="313" t="s">
        <v>231</v>
      </c>
      <c r="DN99" s="313" t="s">
        <v>231</v>
      </c>
      <c r="DO99" s="313" t="s">
        <v>231</v>
      </c>
      <c r="DP99" s="313" t="s">
        <v>231</v>
      </c>
      <c r="DQ99" s="313" t="s">
        <v>231</v>
      </c>
      <c r="DR99" s="178" t="s">
        <v>231</v>
      </c>
      <c r="DS99" s="178" t="s">
        <v>231</v>
      </c>
      <c r="DT99" s="178" t="s">
        <v>231</v>
      </c>
      <c r="DU99" s="178" t="s">
        <v>231</v>
      </c>
      <c r="DV99" s="178" t="s">
        <v>231</v>
      </c>
      <c r="DW99" s="313" t="s">
        <v>231</v>
      </c>
      <c r="DX99" s="178" t="s">
        <v>231</v>
      </c>
      <c r="DY99" s="313" t="s">
        <v>231</v>
      </c>
      <c r="DZ99" s="178" t="s">
        <v>231</v>
      </c>
      <c r="EA99" s="178" t="s">
        <v>231</v>
      </c>
      <c r="EB99" s="178" t="s">
        <v>231</v>
      </c>
      <c r="EC99" s="178" t="s">
        <v>231</v>
      </c>
      <c r="ED99" s="178" t="s">
        <v>231</v>
      </c>
      <c r="EE99" s="178" t="s">
        <v>231</v>
      </c>
      <c r="EF99" s="178" t="s">
        <v>231</v>
      </c>
      <c r="EG99" s="178" t="s">
        <v>231</v>
      </c>
      <c r="EH99" s="178" t="s">
        <v>231</v>
      </c>
      <c r="EI99" s="178" t="s">
        <v>231</v>
      </c>
      <c r="EJ99" s="178" t="s">
        <v>231</v>
      </c>
      <c r="EK99" s="178" t="s">
        <v>231</v>
      </c>
      <c r="EL99" s="178" t="s">
        <v>231</v>
      </c>
      <c r="EM99" s="178" t="s">
        <v>231</v>
      </c>
      <c r="EN99" s="178" t="s">
        <v>231</v>
      </c>
      <c r="EO99" s="178" t="s">
        <v>231</v>
      </c>
      <c r="EP99" s="178" t="s">
        <v>231</v>
      </c>
      <c r="EQ99" s="178" t="s">
        <v>231</v>
      </c>
      <c r="ER99" s="178" t="s">
        <v>231</v>
      </c>
      <c r="ES99" s="178" t="s">
        <v>231</v>
      </c>
      <c r="ET99" s="178" t="s">
        <v>231</v>
      </c>
      <c r="EU99" s="178" t="s">
        <v>231</v>
      </c>
      <c r="EV99" s="178" t="s">
        <v>231</v>
      </c>
      <c r="EW99" s="178" t="s">
        <v>231</v>
      </c>
      <c r="EX99" s="178" t="s">
        <v>231</v>
      </c>
      <c r="EY99" s="178" t="s">
        <v>231</v>
      </c>
      <c r="EZ99" s="178" t="s">
        <v>231</v>
      </c>
      <c r="FA99" s="178" t="s">
        <v>231</v>
      </c>
      <c r="FB99" s="178" t="s">
        <v>231</v>
      </c>
      <c r="FC99" s="178" t="s">
        <v>231</v>
      </c>
      <c r="FD99" s="178" t="s">
        <v>231</v>
      </c>
      <c r="FE99" s="178" t="s">
        <v>231</v>
      </c>
      <c r="FF99" s="178" t="s">
        <v>231</v>
      </c>
      <c r="FG99" s="178" t="s">
        <v>231</v>
      </c>
      <c r="FH99" s="178" t="s">
        <v>231</v>
      </c>
    </row>
    <row r="100" spans="1:164" ht="18" customHeight="1" x14ac:dyDescent="0.3">
      <c r="A100" s="323"/>
      <c r="B100" s="323"/>
      <c r="C100" s="326"/>
      <c r="D100" s="326"/>
      <c r="E100" s="326"/>
      <c r="F100" s="328"/>
      <c r="G100" s="328"/>
      <c r="H100" s="326"/>
      <c r="I100" s="328"/>
      <c r="J100" s="326"/>
      <c r="K100" s="342"/>
      <c r="L100" s="310"/>
      <c r="M100" s="310"/>
      <c r="N100" s="310"/>
      <c r="O100" s="310"/>
      <c r="P100" s="310"/>
      <c r="Q100" s="310"/>
      <c r="R100" s="144" t="s">
        <v>230</v>
      </c>
      <c r="S100" s="144" t="s">
        <v>231</v>
      </c>
      <c r="T100" s="144" t="s">
        <v>231</v>
      </c>
      <c r="U100" s="144" t="s">
        <v>231</v>
      </c>
      <c r="V100" s="207" t="s">
        <v>231</v>
      </c>
      <c r="W100" s="310"/>
      <c r="X100" s="143" t="s">
        <v>231</v>
      </c>
      <c r="Y100" s="310"/>
      <c r="Z100" s="143" t="s">
        <v>231</v>
      </c>
      <c r="AA100" s="310"/>
      <c r="AB100" s="143" t="s">
        <v>231</v>
      </c>
      <c r="AC100" s="310"/>
      <c r="AD100" s="150" t="s">
        <v>231</v>
      </c>
      <c r="AE100" s="150" t="s">
        <v>231</v>
      </c>
      <c r="AF100" s="312"/>
      <c r="AG100" s="312"/>
      <c r="AH100" s="312"/>
      <c r="AI100" s="212" t="s">
        <v>231</v>
      </c>
      <c r="AJ100" s="334"/>
      <c r="AK100" s="152" t="s">
        <v>231</v>
      </c>
      <c r="AL100" s="152" t="s">
        <v>231</v>
      </c>
      <c r="AM100" s="152" t="s">
        <v>231</v>
      </c>
      <c r="AN100" s="152" t="s">
        <v>231</v>
      </c>
      <c r="AO100" s="152" t="s">
        <v>231</v>
      </c>
      <c r="AP100" s="152" t="s">
        <v>231</v>
      </c>
      <c r="AQ100" s="152" t="s">
        <v>231</v>
      </c>
      <c r="AR100" s="152" t="s">
        <v>231</v>
      </c>
      <c r="AS100" s="152" t="s">
        <v>231</v>
      </c>
      <c r="AT100" s="336"/>
      <c r="AU100" s="152" t="s">
        <v>231</v>
      </c>
      <c r="AV100" s="336"/>
      <c r="AW100" s="152" t="s">
        <v>231</v>
      </c>
      <c r="AX100" s="152" t="s">
        <v>231</v>
      </c>
      <c r="AY100" s="152" t="s">
        <v>231</v>
      </c>
      <c r="AZ100" s="152" t="s">
        <v>231</v>
      </c>
      <c r="BA100" s="152" t="s">
        <v>231</v>
      </c>
      <c r="BB100" s="152" t="s">
        <v>231</v>
      </c>
      <c r="BC100" s="152" t="s">
        <v>231</v>
      </c>
      <c r="BD100" s="152" t="s">
        <v>231</v>
      </c>
      <c r="BE100" s="152" t="s">
        <v>231</v>
      </c>
      <c r="BF100" s="152" t="s">
        <v>231</v>
      </c>
      <c r="BG100" s="152" t="s">
        <v>231</v>
      </c>
      <c r="BH100" s="152" t="s">
        <v>231</v>
      </c>
      <c r="BI100" s="153" t="s">
        <v>231</v>
      </c>
      <c r="BJ100" s="153" t="s">
        <v>231</v>
      </c>
      <c r="BK100" s="153" t="s">
        <v>231</v>
      </c>
      <c r="BL100" s="153" t="s">
        <v>231</v>
      </c>
      <c r="BM100" s="153" t="s">
        <v>231</v>
      </c>
      <c r="BN100" s="153" t="s">
        <v>231</v>
      </c>
      <c r="BO100" s="153" t="s">
        <v>231</v>
      </c>
      <c r="BP100" s="153" t="s">
        <v>231</v>
      </c>
      <c r="BQ100" s="153" t="s">
        <v>231</v>
      </c>
      <c r="BR100" s="153" t="s">
        <v>231</v>
      </c>
      <c r="BS100" s="153" t="s">
        <v>231</v>
      </c>
      <c r="BT100" s="153" t="s">
        <v>231</v>
      </c>
      <c r="BU100" s="153" t="s">
        <v>231</v>
      </c>
      <c r="BV100" s="153" t="s">
        <v>231</v>
      </c>
      <c r="BW100" s="318"/>
      <c r="BX100" s="318"/>
      <c r="BY100" s="318"/>
      <c r="BZ100" s="318"/>
      <c r="CA100" s="318"/>
      <c r="CB100" s="318"/>
      <c r="CC100" s="318"/>
      <c r="CD100" s="318"/>
      <c r="CE100" s="318"/>
      <c r="CF100" s="318"/>
      <c r="CG100" s="318"/>
      <c r="CH100" s="318"/>
      <c r="CI100" s="318"/>
      <c r="CJ100" s="318"/>
      <c r="CK100" s="318"/>
      <c r="CL100" s="318"/>
      <c r="CM100" s="310"/>
      <c r="CN100" s="310"/>
      <c r="CO100" s="310"/>
      <c r="CP100" s="310"/>
      <c r="CQ100" s="310"/>
      <c r="CR100" s="310"/>
      <c r="CS100" s="328"/>
      <c r="CT100" s="320"/>
      <c r="CU100" s="320"/>
      <c r="CV100" s="318"/>
      <c r="CW100" s="318"/>
      <c r="CX100" s="318"/>
      <c r="CY100" s="318"/>
      <c r="CZ100" s="320"/>
      <c r="DA100" s="320"/>
      <c r="DB100" s="320"/>
      <c r="DC100" s="310"/>
      <c r="DD100" s="310"/>
      <c r="DE100" s="310"/>
      <c r="DF100" s="310"/>
      <c r="DG100" s="310"/>
      <c r="DH100" s="310"/>
      <c r="DI100" s="310"/>
      <c r="DJ100" s="310"/>
      <c r="DK100" s="318"/>
      <c r="DL100" s="318"/>
      <c r="DM100" s="318"/>
      <c r="DN100" s="318"/>
      <c r="DO100" s="318"/>
      <c r="DP100" s="318"/>
      <c r="DQ100" s="318"/>
      <c r="DR100" s="178" t="s">
        <v>231</v>
      </c>
      <c r="DS100" s="178" t="s">
        <v>231</v>
      </c>
      <c r="DT100" s="178" t="s">
        <v>231</v>
      </c>
      <c r="DU100" s="178" t="s">
        <v>231</v>
      </c>
      <c r="DV100" s="178" t="s">
        <v>231</v>
      </c>
      <c r="DW100" s="318"/>
      <c r="DX100" s="178" t="s">
        <v>231</v>
      </c>
      <c r="DY100" s="318"/>
      <c r="DZ100" s="178" t="s">
        <v>231</v>
      </c>
      <c r="EA100" s="178" t="s">
        <v>231</v>
      </c>
      <c r="EB100" s="178" t="s">
        <v>231</v>
      </c>
      <c r="EC100" s="178" t="s">
        <v>231</v>
      </c>
      <c r="ED100" s="178" t="s">
        <v>231</v>
      </c>
      <c r="EE100" s="178" t="s">
        <v>231</v>
      </c>
      <c r="EF100" s="178" t="s">
        <v>231</v>
      </c>
      <c r="EG100" s="178" t="s">
        <v>231</v>
      </c>
      <c r="EH100" s="178" t="s">
        <v>231</v>
      </c>
      <c r="EI100" s="178" t="s">
        <v>231</v>
      </c>
      <c r="EJ100" s="178" t="s">
        <v>231</v>
      </c>
      <c r="EK100" s="178" t="s">
        <v>231</v>
      </c>
      <c r="EL100" s="178" t="s">
        <v>231</v>
      </c>
      <c r="EM100" s="178" t="s">
        <v>231</v>
      </c>
      <c r="EN100" s="178" t="s">
        <v>231</v>
      </c>
      <c r="EO100" s="178" t="s">
        <v>231</v>
      </c>
      <c r="EP100" s="178" t="s">
        <v>231</v>
      </c>
      <c r="EQ100" s="178" t="s">
        <v>231</v>
      </c>
      <c r="ER100" s="178" t="s">
        <v>231</v>
      </c>
      <c r="ES100" s="178" t="s">
        <v>231</v>
      </c>
      <c r="ET100" s="178" t="s">
        <v>231</v>
      </c>
      <c r="EU100" s="178" t="s">
        <v>231</v>
      </c>
      <c r="EV100" s="178" t="s">
        <v>231</v>
      </c>
      <c r="EW100" s="178" t="s">
        <v>231</v>
      </c>
      <c r="EX100" s="178" t="s">
        <v>231</v>
      </c>
      <c r="EY100" s="178" t="s">
        <v>231</v>
      </c>
      <c r="EZ100" s="178" t="s">
        <v>231</v>
      </c>
      <c r="FA100" s="178" t="s">
        <v>231</v>
      </c>
      <c r="FB100" s="178" t="s">
        <v>231</v>
      </c>
      <c r="FC100" s="178" t="s">
        <v>231</v>
      </c>
      <c r="FD100" s="178" t="s">
        <v>231</v>
      </c>
      <c r="FE100" s="178" t="s">
        <v>231</v>
      </c>
      <c r="FF100" s="178" t="s">
        <v>231</v>
      </c>
      <c r="FG100" s="178" t="s">
        <v>231</v>
      </c>
      <c r="FH100" s="178" t="s">
        <v>231</v>
      </c>
    </row>
    <row r="101" spans="1:164" ht="18" customHeight="1" x14ac:dyDescent="0.3">
      <c r="A101" s="323"/>
      <c r="B101" s="323"/>
      <c r="C101" s="326"/>
      <c r="D101" s="326"/>
      <c r="E101" s="326"/>
      <c r="F101" s="328"/>
      <c r="G101" s="328"/>
      <c r="H101" s="326"/>
      <c r="I101" s="328"/>
      <c r="J101" s="326"/>
      <c r="K101" s="342"/>
      <c r="L101" s="310"/>
      <c r="M101" s="310"/>
      <c r="N101" s="310"/>
      <c r="O101" s="310"/>
      <c r="P101" s="310"/>
      <c r="Q101" s="310"/>
      <c r="R101" s="144" t="s">
        <v>235</v>
      </c>
      <c r="S101" s="144" t="s">
        <v>235</v>
      </c>
      <c r="T101" s="144" t="s">
        <v>235</v>
      </c>
      <c r="U101" s="144" t="s">
        <v>235</v>
      </c>
      <c r="V101" s="144" t="s">
        <v>235</v>
      </c>
      <c r="W101" s="310"/>
      <c r="X101" s="143" t="s">
        <v>235</v>
      </c>
      <c r="Y101" s="310"/>
      <c r="Z101" s="143" t="s">
        <v>235</v>
      </c>
      <c r="AA101" s="310"/>
      <c r="AB101" s="143" t="s">
        <v>235</v>
      </c>
      <c r="AC101" s="310"/>
      <c r="AD101" s="150" t="s">
        <v>235</v>
      </c>
      <c r="AE101" s="150" t="s">
        <v>235</v>
      </c>
      <c r="AF101" s="312"/>
      <c r="AG101" s="312"/>
      <c r="AH101" s="312"/>
      <c r="AI101" s="212" t="s">
        <v>235</v>
      </c>
      <c r="AJ101" s="334"/>
      <c r="AK101" s="186" t="s">
        <v>235</v>
      </c>
      <c r="AL101" s="186" t="s">
        <v>235</v>
      </c>
      <c r="AM101" s="186" t="s">
        <v>235</v>
      </c>
      <c r="AN101" s="186" t="s">
        <v>235</v>
      </c>
      <c r="AO101" s="186" t="s">
        <v>235</v>
      </c>
      <c r="AP101" s="186" t="s">
        <v>235</v>
      </c>
      <c r="AQ101" s="186" t="s">
        <v>235</v>
      </c>
      <c r="AR101" s="186" t="s">
        <v>235</v>
      </c>
      <c r="AS101" s="186" t="s">
        <v>235</v>
      </c>
      <c r="AT101" s="336"/>
      <c r="AU101" s="186" t="s">
        <v>235</v>
      </c>
      <c r="AV101" s="336"/>
      <c r="AW101" s="186" t="s">
        <v>235</v>
      </c>
      <c r="AX101" s="186" t="s">
        <v>235</v>
      </c>
      <c r="AY101" s="186" t="s">
        <v>235</v>
      </c>
      <c r="AZ101" s="186" t="s">
        <v>235</v>
      </c>
      <c r="BA101" s="186" t="s">
        <v>235</v>
      </c>
      <c r="BB101" s="186" t="s">
        <v>235</v>
      </c>
      <c r="BC101" s="186" t="s">
        <v>235</v>
      </c>
      <c r="BD101" s="186" t="s">
        <v>235</v>
      </c>
      <c r="BE101" s="186" t="s">
        <v>235</v>
      </c>
      <c r="BF101" s="186" t="s">
        <v>235</v>
      </c>
      <c r="BG101" s="186" t="s">
        <v>235</v>
      </c>
      <c r="BH101" s="186" t="s">
        <v>235</v>
      </c>
      <c r="BI101" s="184" t="s">
        <v>235</v>
      </c>
      <c r="BJ101" s="184" t="s">
        <v>235</v>
      </c>
      <c r="BK101" s="184" t="s">
        <v>235</v>
      </c>
      <c r="BL101" s="184" t="s">
        <v>235</v>
      </c>
      <c r="BM101" s="184" t="s">
        <v>235</v>
      </c>
      <c r="BN101" s="184" t="s">
        <v>235</v>
      </c>
      <c r="BO101" s="184" t="s">
        <v>235</v>
      </c>
      <c r="BP101" s="184" t="s">
        <v>235</v>
      </c>
      <c r="BQ101" s="184" t="s">
        <v>235</v>
      </c>
      <c r="BR101" s="184" t="s">
        <v>235</v>
      </c>
      <c r="BS101" s="184" t="s">
        <v>235</v>
      </c>
      <c r="BT101" s="184" t="s">
        <v>235</v>
      </c>
      <c r="BU101" s="184" t="s">
        <v>235</v>
      </c>
      <c r="BV101" s="184" t="s">
        <v>235</v>
      </c>
      <c r="BW101" s="318"/>
      <c r="BX101" s="318"/>
      <c r="BY101" s="318"/>
      <c r="BZ101" s="318"/>
      <c r="CA101" s="318"/>
      <c r="CB101" s="318"/>
      <c r="CC101" s="318"/>
      <c r="CD101" s="318"/>
      <c r="CE101" s="318"/>
      <c r="CF101" s="318"/>
      <c r="CG101" s="318"/>
      <c r="CH101" s="318"/>
      <c r="CI101" s="318"/>
      <c r="CJ101" s="318"/>
      <c r="CK101" s="318"/>
      <c r="CL101" s="318"/>
      <c r="CM101" s="310"/>
      <c r="CN101" s="310"/>
      <c r="CO101" s="310"/>
      <c r="CP101" s="310"/>
      <c r="CQ101" s="310"/>
      <c r="CR101" s="310"/>
      <c r="CS101" s="328"/>
      <c r="CT101" s="320"/>
      <c r="CU101" s="320"/>
      <c r="CV101" s="318"/>
      <c r="CW101" s="318"/>
      <c r="CX101" s="318"/>
      <c r="CY101" s="318"/>
      <c r="CZ101" s="320"/>
      <c r="DA101" s="320"/>
      <c r="DB101" s="320"/>
      <c r="DC101" s="310"/>
      <c r="DD101" s="310"/>
      <c r="DE101" s="310"/>
      <c r="DF101" s="310"/>
      <c r="DG101" s="310"/>
      <c r="DH101" s="310"/>
      <c r="DI101" s="310"/>
      <c r="DJ101" s="310"/>
      <c r="DK101" s="318"/>
      <c r="DL101" s="318"/>
      <c r="DM101" s="318"/>
      <c r="DN101" s="318"/>
      <c r="DO101" s="318"/>
      <c r="DP101" s="318"/>
      <c r="DQ101" s="318"/>
      <c r="DR101" s="178" t="s">
        <v>235</v>
      </c>
      <c r="DS101" s="178" t="s">
        <v>235</v>
      </c>
      <c r="DT101" s="178" t="s">
        <v>235</v>
      </c>
      <c r="DU101" s="178" t="s">
        <v>235</v>
      </c>
      <c r="DV101" s="178" t="s">
        <v>235</v>
      </c>
      <c r="DW101" s="318"/>
      <c r="DX101" s="178" t="s">
        <v>235</v>
      </c>
      <c r="DY101" s="318"/>
      <c r="DZ101" s="178" t="s">
        <v>235</v>
      </c>
      <c r="EA101" s="178" t="s">
        <v>235</v>
      </c>
      <c r="EB101" s="178" t="s">
        <v>235</v>
      </c>
      <c r="EC101" s="178" t="s">
        <v>235</v>
      </c>
      <c r="ED101" s="178" t="s">
        <v>235</v>
      </c>
      <c r="EE101" s="178" t="s">
        <v>235</v>
      </c>
      <c r="EF101" s="178" t="s">
        <v>235</v>
      </c>
      <c r="EG101" s="178" t="s">
        <v>235</v>
      </c>
      <c r="EH101" s="178" t="s">
        <v>235</v>
      </c>
      <c r="EI101" s="178" t="s">
        <v>235</v>
      </c>
      <c r="EJ101" s="178" t="s">
        <v>235</v>
      </c>
      <c r="EK101" s="178" t="s">
        <v>235</v>
      </c>
      <c r="EL101" s="178" t="s">
        <v>235</v>
      </c>
      <c r="EM101" s="178" t="s">
        <v>235</v>
      </c>
      <c r="EN101" s="178" t="s">
        <v>235</v>
      </c>
      <c r="EO101" s="178" t="s">
        <v>235</v>
      </c>
      <c r="EP101" s="178" t="s">
        <v>235</v>
      </c>
      <c r="EQ101" s="178" t="s">
        <v>235</v>
      </c>
      <c r="ER101" s="178" t="s">
        <v>235</v>
      </c>
      <c r="ES101" s="178" t="s">
        <v>235</v>
      </c>
      <c r="ET101" s="178" t="s">
        <v>235</v>
      </c>
      <c r="EU101" s="178" t="s">
        <v>235</v>
      </c>
      <c r="EV101" s="178" t="s">
        <v>235</v>
      </c>
      <c r="EW101" s="178" t="s">
        <v>235</v>
      </c>
      <c r="EX101" s="178" t="s">
        <v>235</v>
      </c>
      <c r="EY101" s="178" t="s">
        <v>235</v>
      </c>
      <c r="EZ101" s="178" t="s">
        <v>235</v>
      </c>
      <c r="FA101" s="178" t="s">
        <v>235</v>
      </c>
      <c r="FB101" s="178" t="s">
        <v>235</v>
      </c>
      <c r="FC101" s="178" t="s">
        <v>235</v>
      </c>
      <c r="FD101" s="178" t="s">
        <v>235</v>
      </c>
      <c r="FE101" s="178" t="s">
        <v>235</v>
      </c>
      <c r="FF101" s="178" t="s">
        <v>235</v>
      </c>
      <c r="FG101" s="178" t="s">
        <v>235</v>
      </c>
      <c r="FH101" s="178" t="s">
        <v>235</v>
      </c>
    </row>
    <row r="102" spans="1:164" ht="18" customHeight="1" x14ac:dyDescent="0.3">
      <c r="A102" s="324"/>
      <c r="B102" s="324"/>
      <c r="C102" s="327"/>
      <c r="D102" s="327"/>
      <c r="E102" s="327"/>
      <c r="F102" s="329"/>
      <c r="G102" s="329"/>
      <c r="H102" s="327"/>
      <c r="I102" s="329"/>
      <c r="J102" s="327"/>
      <c r="K102" s="343"/>
      <c r="L102" s="339"/>
      <c r="M102" s="339"/>
      <c r="N102" s="339"/>
      <c r="O102" s="339"/>
      <c r="P102" s="339"/>
      <c r="Q102" s="339"/>
      <c r="R102" s="144" t="s">
        <v>235</v>
      </c>
      <c r="S102" s="144" t="s">
        <v>235</v>
      </c>
      <c r="T102" s="144" t="s">
        <v>235</v>
      </c>
      <c r="U102" s="144" t="s">
        <v>235</v>
      </c>
      <c r="V102" s="144" t="s">
        <v>235</v>
      </c>
      <c r="W102" s="339"/>
      <c r="X102" s="143" t="s">
        <v>235</v>
      </c>
      <c r="Y102" s="339"/>
      <c r="Z102" s="143" t="s">
        <v>235</v>
      </c>
      <c r="AA102" s="339"/>
      <c r="AB102" s="143" t="s">
        <v>235</v>
      </c>
      <c r="AC102" s="339"/>
      <c r="AD102" s="150" t="s">
        <v>235</v>
      </c>
      <c r="AE102" s="150" t="s">
        <v>235</v>
      </c>
      <c r="AF102" s="312"/>
      <c r="AG102" s="312"/>
      <c r="AH102" s="312"/>
      <c r="AI102" s="212" t="s">
        <v>235</v>
      </c>
      <c r="AJ102" s="335"/>
      <c r="AK102" s="152" t="s">
        <v>235</v>
      </c>
      <c r="AL102" s="152" t="s">
        <v>235</v>
      </c>
      <c r="AM102" s="152" t="s">
        <v>235</v>
      </c>
      <c r="AN102" s="152" t="s">
        <v>235</v>
      </c>
      <c r="AO102" s="152" t="s">
        <v>235</v>
      </c>
      <c r="AP102" s="152" t="s">
        <v>235</v>
      </c>
      <c r="AQ102" s="152" t="s">
        <v>235</v>
      </c>
      <c r="AR102" s="152" t="s">
        <v>235</v>
      </c>
      <c r="AS102" s="152" t="s">
        <v>235</v>
      </c>
      <c r="AT102" s="337"/>
      <c r="AU102" s="152" t="s">
        <v>235</v>
      </c>
      <c r="AV102" s="337"/>
      <c r="AW102" s="152" t="s">
        <v>235</v>
      </c>
      <c r="AX102" s="152" t="s">
        <v>235</v>
      </c>
      <c r="AY102" s="152" t="s">
        <v>235</v>
      </c>
      <c r="AZ102" s="152" t="s">
        <v>235</v>
      </c>
      <c r="BA102" s="152" t="s">
        <v>235</v>
      </c>
      <c r="BB102" s="152" t="s">
        <v>235</v>
      </c>
      <c r="BC102" s="152" t="s">
        <v>235</v>
      </c>
      <c r="BD102" s="152" t="s">
        <v>235</v>
      </c>
      <c r="BE102" s="152" t="s">
        <v>235</v>
      </c>
      <c r="BF102" s="152" t="s">
        <v>235</v>
      </c>
      <c r="BG102" s="152" t="s">
        <v>235</v>
      </c>
      <c r="BH102" s="152" t="s">
        <v>235</v>
      </c>
      <c r="BI102" s="153" t="s">
        <v>235</v>
      </c>
      <c r="BJ102" s="153" t="s">
        <v>235</v>
      </c>
      <c r="BK102" s="153" t="s">
        <v>235</v>
      </c>
      <c r="BL102" s="153" t="s">
        <v>235</v>
      </c>
      <c r="BM102" s="153" t="s">
        <v>235</v>
      </c>
      <c r="BN102" s="153" t="s">
        <v>235</v>
      </c>
      <c r="BO102" s="153" t="s">
        <v>235</v>
      </c>
      <c r="BP102" s="153" t="s">
        <v>235</v>
      </c>
      <c r="BQ102" s="153" t="s">
        <v>235</v>
      </c>
      <c r="BR102" s="153" t="s">
        <v>235</v>
      </c>
      <c r="BS102" s="153" t="s">
        <v>235</v>
      </c>
      <c r="BT102" s="153" t="s">
        <v>235</v>
      </c>
      <c r="BU102" s="153" t="s">
        <v>235</v>
      </c>
      <c r="BV102" s="153" t="s">
        <v>235</v>
      </c>
      <c r="BW102" s="338"/>
      <c r="BX102" s="338"/>
      <c r="BY102" s="338"/>
      <c r="BZ102" s="338"/>
      <c r="CA102" s="338"/>
      <c r="CB102" s="338"/>
      <c r="CC102" s="338"/>
      <c r="CD102" s="338"/>
      <c r="CE102" s="338"/>
      <c r="CF102" s="338"/>
      <c r="CG102" s="338"/>
      <c r="CH102" s="338"/>
      <c r="CI102" s="338"/>
      <c r="CJ102" s="338"/>
      <c r="CK102" s="338"/>
      <c r="CL102" s="338"/>
      <c r="CM102" s="339"/>
      <c r="CN102" s="339"/>
      <c r="CO102" s="339"/>
      <c r="CP102" s="339"/>
      <c r="CQ102" s="339"/>
      <c r="CR102" s="339"/>
      <c r="CS102" s="329"/>
      <c r="CT102" s="321"/>
      <c r="CU102" s="321"/>
      <c r="CV102" s="338"/>
      <c r="CW102" s="338"/>
      <c r="CX102" s="338"/>
      <c r="CY102" s="338"/>
      <c r="CZ102" s="321"/>
      <c r="DA102" s="321"/>
      <c r="DB102" s="321"/>
      <c r="DC102" s="339"/>
      <c r="DD102" s="339"/>
      <c r="DE102" s="339"/>
      <c r="DF102" s="339"/>
      <c r="DG102" s="339"/>
      <c r="DH102" s="339"/>
      <c r="DI102" s="339"/>
      <c r="DJ102" s="339"/>
      <c r="DK102" s="338"/>
      <c r="DL102" s="338"/>
      <c r="DM102" s="338"/>
      <c r="DN102" s="338"/>
      <c r="DO102" s="338"/>
      <c r="DP102" s="338"/>
      <c r="DQ102" s="338"/>
      <c r="DR102" s="178" t="s">
        <v>235</v>
      </c>
      <c r="DS102" s="178" t="s">
        <v>235</v>
      </c>
      <c r="DT102" s="178" t="s">
        <v>235</v>
      </c>
      <c r="DU102" s="178" t="s">
        <v>235</v>
      </c>
      <c r="DV102" s="178" t="s">
        <v>235</v>
      </c>
      <c r="DW102" s="338"/>
      <c r="DX102" s="178" t="s">
        <v>235</v>
      </c>
      <c r="DY102" s="338"/>
      <c r="DZ102" s="178" t="s">
        <v>235</v>
      </c>
      <c r="EA102" s="178" t="s">
        <v>235</v>
      </c>
      <c r="EB102" s="178" t="s">
        <v>235</v>
      </c>
      <c r="EC102" s="178" t="s">
        <v>235</v>
      </c>
      <c r="ED102" s="178" t="s">
        <v>235</v>
      </c>
      <c r="EE102" s="178" t="s">
        <v>235</v>
      </c>
      <c r="EF102" s="178" t="s">
        <v>235</v>
      </c>
      <c r="EG102" s="178" t="s">
        <v>235</v>
      </c>
      <c r="EH102" s="178" t="s">
        <v>235</v>
      </c>
      <c r="EI102" s="178" t="s">
        <v>235</v>
      </c>
      <c r="EJ102" s="178" t="s">
        <v>235</v>
      </c>
      <c r="EK102" s="178" t="s">
        <v>235</v>
      </c>
      <c r="EL102" s="178" t="s">
        <v>235</v>
      </c>
      <c r="EM102" s="178" t="s">
        <v>235</v>
      </c>
      <c r="EN102" s="178" t="s">
        <v>235</v>
      </c>
      <c r="EO102" s="178" t="s">
        <v>235</v>
      </c>
      <c r="EP102" s="178" t="s">
        <v>235</v>
      </c>
      <c r="EQ102" s="178" t="s">
        <v>235</v>
      </c>
      <c r="ER102" s="178" t="s">
        <v>235</v>
      </c>
      <c r="ES102" s="178" t="s">
        <v>235</v>
      </c>
      <c r="ET102" s="178" t="s">
        <v>235</v>
      </c>
      <c r="EU102" s="178" t="s">
        <v>235</v>
      </c>
      <c r="EV102" s="178" t="s">
        <v>235</v>
      </c>
      <c r="EW102" s="178" t="s">
        <v>235</v>
      </c>
      <c r="EX102" s="178" t="s">
        <v>235</v>
      </c>
      <c r="EY102" s="178" t="s">
        <v>235</v>
      </c>
      <c r="EZ102" s="178" t="s">
        <v>235</v>
      </c>
      <c r="FA102" s="178" t="s">
        <v>235</v>
      </c>
      <c r="FB102" s="178" t="s">
        <v>235</v>
      </c>
      <c r="FC102" s="178" t="s">
        <v>235</v>
      </c>
      <c r="FD102" s="178" t="s">
        <v>235</v>
      </c>
      <c r="FE102" s="178" t="s">
        <v>235</v>
      </c>
      <c r="FF102" s="178" t="s">
        <v>235</v>
      </c>
      <c r="FG102" s="178" t="s">
        <v>235</v>
      </c>
      <c r="FH102" s="178" t="s">
        <v>235</v>
      </c>
    </row>
    <row r="103" spans="1:164" ht="18" customHeight="1" x14ac:dyDescent="0.3">
      <c r="A103" s="322">
        <v>1</v>
      </c>
      <c r="B103" s="322">
        <v>1</v>
      </c>
      <c r="C103" s="325" t="s">
        <v>238</v>
      </c>
      <c r="D103" s="325" t="s">
        <v>436</v>
      </c>
      <c r="E103" s="325" t="s">
        <v>437</v>
      </c>
      <c r="F103" s="315" t="s">
        <v>438</v>
      </c>
      <c r="G103" s="315" t="s">
        <v>439</v>
      </c>
      <c r="H103" s="325" t="s">
        <v>440</v>
      </c>
      <c r="I103" s="315" t="s">
        <v>441</v>
      </c>
      <c r="J103" s="325" t="s">
        <v>231</v>
      </c>
      <c r="K103" s="341" t="s">
        <v>442</v>
      </c>
      <c r="L103" s="313" t="s">
        <v>225</v>
      </c>
      <c r="M103" s="313" t="s">
        <v>443</v>
      </c>
      <c r="N103" s="313" t="s">
        <v>227</v>
      </c>
      <c r="O103" s="313" t="s">
        <v>231</v>
      </c>
      <c r="P103" s="313" t="s">
        <v>231</v>
      </c>
      <c r="Q103" s="313">
        <v>2</v>
      </c>
      <c r="R103" s="150" t="s">
        <v>444</v>
      </c>
      <c r="S103" s="150" t="s">
        <v>231</v>
      </c>
      <c r="T103" s="150" t="s">
        <v>231</v>
      </c>
      <c r="U103" s="150" t="s">
        <v>231</v>
      </c>
      <c r="V103" s="151" t="s">
        <v>231</v>
      </c>
      <c r="W103" s="340" t="s">
        <v>231</v>
      </c>
      <c r="X103" s="143" t="s">
        <v>231</v>
      </c>
      <c r="Y103" s="313" t="s">
        <v>231</v>
      </c>
      <c r="Z103" s="143" t="s">
        <v>231</v>
      </c>
      <c r="AA103" s="313" t="s">
        <v>231</v>
      </c>
      <c r="AB103" s="143" t="s">
        <v>231</v>
      </c>
      <c r="AC103" s="313" t="s">
        <v>231</v>
      </c>
      <c r="AD103" s="150" t="s">
        <v>231</v>
      </c>
      <c r="AE103" s="150" t="s">
        <v>231</v>
      </c>
      <c r="AF103" s="311" t="s">
        <v>231</v>
      </c>
      <c r="AG103" s="311" t="s">
        <v>231</v>
      </c>
      <c r="AH103" s="311" t="s">
        <v>231</v>
      </c>
      <c r="AI103" s="209" t="s">
        <v>231</v>
      </c>
      <c r="AJ103" s="325" t="s">
        <v>231</v>
      </c>
      <c r="AK103" s="186" t="s">
        <v>231</v>
      </c>
      <c r="AL103" s="186" t="s">
        <v>231</v>
      </c>
      <c r="AM103" s="186" t="s">
        <v>231</v>
      </c>
      <c r="AN103" s="186" t="s">
        <v>231</v>
      </c>
      <c r="AO103" s="186" t="s">
        <v>231</v>
      </c>
      <c r="AP103" s="186" t="s">
        <v>231</v>
      </c>
      <c r="AQ103" s="186" t="s">
        <v>231</v>
      </c>
      <c r="AR103" s="186" t="s">
        <v>231</v>
      </c>
      <c r="AS103" s="186" t="s">
        <v>231</v>
      </c>
      <c r="AT103" s="325" t="s">
        <v>231</v>
      </c>
      <c r="AU103" s="186" t="s">
        <v>231</v>
      </c>
      <c r="AV103" s="325" t="s">
        <v>231</v>
      </c>
      <c r="AW103" s="186" t="s">
        <v>231</v>
      </c>
      <c r="AX103" s="186" t="s">
        <v>231</v>
      </c>
      <c r="AY103" s="186" t="s">
        <v>231</v>
      </c>
      <c r="AZ103" s="186" t="s">
        <v>231</v>
      </c>
      <c r="BA103" s="186" t="s">
        <v>231</v>
      </c>
      <c r="BB103" s="186" t="s">
        <v>231</v>
      </c>
      <c r="BC103" s="186" t="s">
        <v>231</v>
      </c>
      <c r="BD103" s="186" t="s">
        <v>231</v>
      </c>
      <c r="BE103" s="186" t="s">
        <v>231</v>
      </c>
      <c r="BF103" s="186" t="s">
        <v>231</v>
      </c>
      <c r="BG103" s="186" t="s">
        <v>231</v>
      </c>
      <c r="BH103" s="186" t="s">
        <v>231</v>
      </c>
      <c r="BI103" s="184" t="s">
        <v>231</v>
      </c>
      <c r="BJ103" s="184" t="s">
        <v>231</v>
      </c>
      <c r="BK103" s="184" t="s">
        <v>231</v>
      </c>
      <c r="BL103" s="184" t="s">
        <v>231</v>
      </c>
      <c r="BM103" s="184" t="s">
        <v>231</v>
      </c>
      <c r="BN103" s="184" t="s">
        <v>231</v>
      </c>
      <c r="BO103" s="184" t="s">
        <v>231</v>
      </c>
      <c r="BP103" s="184" t="s">
        <v>231</v>
      </c>
      <c r="BQ103" s="184" t="s">
        <v>231</v>
      </c>
      <c r="BR103" s="184" t="s">
        <v>231</v>
      </c>
      <c r="BS103" s="184" t="s">
        <v>231</v>
      </c>
      <c r="BT103" s="184" t="s">
        <v>231</v>
      </c>
      <c r="BU103" s="184" t="s">
        <v>231</v>
      </c>
      <c r="BV103" s="184" t="s">
        <v>231</v>
      </c>
      <c r="BW103" s="313" t="s">
        <v>231</v>
      </c>
      <c r="BX103" s="313" t="s">
        <v>231</v>
      </c>
      <c r="BY103" s="313" t="s">
        <v>231</v>
      </c>
      <c r="BZ103" s="313" t="s">
        <v>231</v>
      </c>
      <c r="CA103" s="313" t="s">
        <v>231</v>
      </c>
      <c r="CB103" s="313" t="s">
        <v>231</v>
      </c>
      <c r="CC103" s="313" t="s">
        <v>231</v>
      </c>
      <c r="CD103" s="313" t="s">
        <v>231</v>
      </c>
      <c r="CE103" s="313" t="s">
        <v>231</v>
      </c>
      <c r="CF103" s="313" t="s">
        <v>231</v>
      </c>
      <c r="CG103" s="313" t="s">
        <v>231</v>
      </c>
      <c r="CH103" s="313" t="s">
        <v>231</v>
      </c>
      <c r="CI103" s="313" t="s">
        <v>231</v>
      </c>
      <c r="CJ103" s="313" t="s">
        <v>231</v>
      </c>
      <c r="CK103" s="313" t="s">
        <v>231</v>
      </c>
      <c r="CL103" s="313" t="s">
        <v>231</v>
      </c>
      <c r="CM103" s="313" t="s">
        <v>432</v>
      </c>
      <c r="CN103" s="313">
        <v>2020</v>
      </c>
      <c r="CO103" s="313" t="s">
        <v>429</v>
      </c>
      <c r="CP103" s="313" t="s">
        <v>385</v>
      </c>
      <c r="CQ103" s="313" t="s">
        <v>429</v>
      </c>
      <c r="CR103" s="313" t="s">
        <v>429</v>
      </c>
      <c r="CS103" s="315" t="s">
        <v>445</v>
      </c>
      <c r="CT103" s="319" t="s">
        <v>446</v>
      </c>
      <c r="CU103" s="319" t="s">
        <v>447</v>
      </c>
      <c r="CV103" s="491" t="s">
        <v>231</v>
      </c>
      <c r="CW103" s="491" t="s">
        <v>231</v>
      </c>
      <c r="CX103" s="491" t="s">
        <v>231</v>
      </c>
      <c r="CY103" s="491" t="s">
        <v>231</v>
      </c>
      <c r="CZ103" s="319" t="s">
        <v>448</v>
      </c>
      <c r="DA103" s="319" t="s">
        <v>448</v>
      </c>
      <c r="DB103" s="319" t="s">
        <v>448</v>
      </c>
      <c r="DC103" s="313" t="s">
        <v>231</v>
      </c>
      <c r="DD103" s="313" t="s">
        <v>231</v>
      </c>
      <c r="DE103" s="313" t="s">
        <v>231</v>
      </c>
      <c r="DF103" s="313" t="s">
        <v>231</v>
      </c>
      <c r="DG103" s="313" t="s">
        <v>231</v>
      </c>
      <c r="DH103" s="313" t="s">
        <v>231</v>
      </c>
      <c r="DI103" s="313" t="s">
        <v>231</v>
      </c>
      <c r="DJ103" s="313" t="s">
        <v>231</v>
      </c>
      <c r="DK103" s="313" t="s">
        <v>231</v>
      </c>
      <c r="DL103" s="313" t="s">
        <v>231</v>
      </c>
      <c r="DM103" s="313" t="s">
        <v>231</v>
      </c>
      <c r="DN103" s="313" t="s">
        <v>231</v>
      </c>
      <c r="DO103" s="313" t="s">
        <v>231</v>
      </c>
      <c r="DP103" s="313" t="s">
        <v>231</v>
      </c>
      <c r="DQ103" s="313" t="s">
        <v>231</v>
      </c>
      <c r="DR103" s="178" t="s">
        <v>231</v>
      </c>
      <c r="DS103" s="178" t="s">
        <v>231</v>
      </c>
      <c r="DT103" s="178" t="s">
        <v>231</v>
      </c>
      <c r="DU103" s="178" t="s">
        <v>231</v>
      </c>
      <c r="DV103" s="178" t="s">
        <v>231</v>
      </c>
      <c r="DW103" s="313" t="s">
        <v>231</v>
      </c>
      <c r="DX103" s="178" t="s">
        <v>231</v>
      </c>
      <c r="DY103" s="313" t="s">
        <v>231</v>
      </c>
      <c r="DZ103" s="178" t="s">
        <v>231</v>
      </c>
      <c r="EA103" s="178" t="s">
        <v>231</v>
      </c>
      <c r="EB103" s="178" t="s">
        <v>231</v>
      </c>
      <c r="EC103" s="178" t="s">
        <v>231</v>
      </c>
      <c r="ED103" s="178" t="s">
        <v>231</v>
      </c>
      <c r="EE103" s="178" t="s">
        <v>231</v>
      </c>
      <c r="EF103" s="178" t="s">
        <v>231</v>
      </c>
      <c r="EG103" s="178" t="s">
        <v>231</v>
      </c>
      <c r="EH103" s="178" t="s">
        <v>231</v>
      </c>
      <c r="EI103" s="178" t="s">
        <v>231</v>
      </c>
      <c r="EJ103" s="178" t="s">
        <v>231</v>
      </c>
      <c r="EK103" s="178" t="s">
        <v>231</v>
      </c>
      <c r="EL103" s="178" t="s">
        <v>231</v>
      </c>
      <c r="EM103" s="178" t="s">
        <v>231</v>
      </c>
      <c r="EN103" s="178" t="s">
        <v>231</v>
      </c>
      <c r="EO103" s="178" t="s">
        <v>231</v>
      </c>
      <c r="EP103" s="178" t="s">
        <v>231</v>
      </c>
      <c r="EQ103" s="178" t="s">
        <v>231</v>
      </c>
      <c r="ER103" s="178" t="s">
        <v>231</v>
      </c>
      <c r="ES103" s="178" t="s">
        <v>231</v>
      </c>
      <c r="ET103" s="178" t="s">
        <v>231</v>
      </c>
      <c r="EU103" s="178" t="s">
        <v>231</v>
      </c>
      <c r="EV103" s="178" t="s">
        <v>231</v>
      </c>
      <c r="EW103" s="178" t="s">
        <v>231</v>
      </c>
      <c r="EX103" s="178" t="s">
        <v>231</v>
      </c>
      <c r="EY103" s="178" t="s">
        <v>231</v>
      </c>
      <c r="EZ103" s="178" t="s">
        <v>231</v>
      </c>
      <c r="FA103" s="178" t="s">
        <v>231</v>
      </c>
      <c r="FB103" s="178" t="s">
        <v>231</v>
      </c>
      <c r="FC103" s="178" t="s">
        <v>231</v>
      </c>
      <c r="FD103" s="178" t="s">
        <v>231</v>
      </c>
      <c r="FE103" s="178" t="s">
        <v>231</v>
      </c>
      <c r="FF103" s="178" t="s">
        <v>231</v>
      </c>
      <c r="FG103" s="178" t="s">
        <v>231</v>
      </c>
      <c r="FH103" s="178" t="s">
        <v>231</v>
      </c>
    </row>
    <row r="104" spans="1:164" ht="18" customHeight="1" x14ac:dyDescent="0.3">
      <c r="A104" s="323"/>
      <c r="B104" s="323"/>
      <c r="C104" s="326"/>
      <c r="D104" s="326"/>
      <c r="E104" s="326"/>
      <c r="F104" s="328"/>
      <c r="G104" s="328"/>
      <c r="H104" s="326"/>
      <c r="I104" s="328"/>
      <c r="J104" s="326"/>
      <c r="K104" s="342"/>
      <c r="L104" s="310"/>
      <c r="M104" s="310"/>
      <c r="N104" s="310"/>
      <c r="O104" s="310"/>
      <c r="P104" s="310"/>
      <c r="Q104" s="310"/>
      <c r="R104" s="144" t="s">
        <v>230</v>
      </c>
      <c r="S104" s="144" t="s">
        <v>231</v>
      </c>
      <c r="T104" s="144" t="s">
        <v>231</v>
      </c>
      <c r="U104" s="144" t="s">
        <v>231</v>
      </c>
      <c r="V104" s="207" t="s">
        <v>231</v>
      </c>
      <c r="W104" s="310"/>
      <c r="X104" s="143" t="s">
        <v>231</v>
      </c>
      <c r="Y104" s="310"/>
      <c r="Z104" s="143" t="s">
        <v>231</v>
      </c>
      <c r="AA104" s="310"/>
      <c r="AB104" s="143" t="s">
        <v>231</v>
      </c>
      <c r="AC104" s="310"/>
      <c r="AD104" s="150" t="s">
        <v>231</v>
      </c>
      <c r="AE104" s="150" t="s">
        <v>231</v>
      </c>
      <c r="AF104" s="312"/>
      <c r="AG104" s="312"/>
      <c r="AH104" s="312"/>
      <c r="AI104" s="212" t="s">
        <v>231</v>
      </c>
      <c r="AJ104" s="334"/>
      <c r="AK104" s="152" t="s">
        <v>231</v>
      </c>
      <c r="AL104" s="152" t="s">
        <v>231</v>
      </c>
      <c r="AM104" s="152" t="s">
        <v>231</v>
      </c>
      <c r="AN104" s="152" t="s">
        <v>231</v>
      </c>
      <c r="AO104" s="152" t="s">
        <v>231</v>
      </c>
      <c r="AP104" s="152" t="s">
        <v>231</v>
      </c>
      <c r="AQ104" s="152" t="s">
        <v>231</v>
      </c>
      <c r="AR104" s="152" t="s">
        <v>231</v>
      </c>
      <c r="AS104" s="152" t="s">
        <v>231</v>
      </c>
      <c r="AT104" s="336"/>
      <c r="AU104" s="152" t="s">
        <v>231</v>
      </c>
      <c r="AV104" s="336"/>
      <c r="AW104" s="152" t="s">
        <v>231</v>
      </c>
      <c r="AX104" s="152" t="s">
        <v>231</v>
      </c>
      <c r="AY104" s="152" t="s">
        <v>231</v>
      </c>
      <c r="AZ104" s="152" t="s">
        <v>231</v>
      </c>
      <c r="BA104" s="152" t="s">
        <v>231</v>
      </c>
      <c r="BB104" s="152" t="s">
        <v>231</v>
      </c>
      <c r="BC104" s="152" t="s">
        <v>231</v>
      </c>
      <c r="BD104" s="152" t="s">
        <v>231</v>
      </c>
      <c r="BE104" s="152" t="s">
        <v>231</v>
      </c>
      <c r="BF104" s="152" t="s">
        <v>231</v>
      </c>
      <c r="BG104" s="152" t="s">
        <v>231</v>
      </c>
      <c r="BH104" s="152" t="s">
        <v>231</v>
      </c>
      <c r="BI104" s="153" t="s">
        <v>231</v>
      </c>
      <c r="BJ104" s="153" t="s">
        <v>231</v>
      </c>
      <c r="BK104" s="153" t="s">
        <v>231</v>
      </c>
      <c r="BL104" s="153" t="s">
        <v>231</v>
      </c>
      <c r="BM104" s="153" t="s">
        <v>231</v>
      </c>
      <c r="BN104" s="153" t="s">
        <v>231</v>
      </c>
      <c r="BO104" s="153" t="s">
        <v>231</v>
      </c>
      <c r="BP104" s="153" t="s">
        <v>231</v>
      </c>
      <c r="BQ104" s="153" t="s">
        <v>231</v>
      </c>
      <c r="BR104" s="153" t="s">
        <v>231</v>
      </c>
      <c r="BS104" s="153" t="s">
        <v>231</v>
      </c>
      <c r="BT104" s="153" t="s">
        <v>231</v>
      </c>
      <c r="BU104" s="153" t="s">
        <v>231</v>
      </c>
      <c r="BV104" s="153" t="s">
        <v>231</v>
      </c>
      <c r="BW104" s="318"/>
      <c r="BX104" s="318"/>
      <c r="BY104" s="318"/>
      <c r="BZ104" s="318"/>
      <c r="CA104" s="318"/>
      <c r="CB104" s="318"/>
      <c r="CC104" s="318"/>
      <c r="CD104" s="318"/>
      <c r="CE104" s="318"/>
      <c r="CF104" s="318"/>
      <c r="CG104" s="318"/>
      <c r="CH104" s="318"/>
      <c r="CI104" s="318"/>
      <c r="CJ104" s="318"/>
      <c r="CK104" s="318"/>
      <c r="CL104" s="318"/>
      <c r="CM104" s="310"/>
      <c r="CN104" s="310"/>
      <c r="CO104" s="310"/>
      <c r="CP104" s="310"/>
      <c r="CQ104" s="310"/>
      <c r="CR104" s="310"/>
      <c r="CS104" s="328"/>
      <c r="CT104" s="320"/>
      <c r="CU104" s="320"/>
      <c r="CV104" s="318"/>
      <c r="CW104" s="318"/>
      <c r="CX104" s="318"/>
      <c r="CY104" s="318"/>
      <c r="CZ104" s="320"/>
      <c r="DA104" s="320"/>
      <c r="DB104" s="320"/>
      <c r="DC104" s="310"/>
      <c r="DD104" s="310"/>
      <c r="DE104" s="310"/>
      <c r="DF104" s="310"/>
      <c r="DG104" s="310"/>
      <c r="DH104" s="310"/>
      <c r="DI104" s="310"/>
      <c r="DJ104" s="310"/>
      <c r="DK104" s="318"/>
      <c r="DL104" s="318"/>
      <c r="DM104" s="318"/>
      <c r="DN104" s="318"/>
      <c r="DO104" s="318"/>
      <c r="DP104" s="318"/>
      <c r="DQ104" s="318"/>
      <c r="DR104" s="178" t="s">
        <v>231</v>
      </c>
      <c r="DS104" s="178" t="s">
        <v>231</v>
      </c>
      <c r="DT104" s="178" t="s">
        <v>231</v>
      </c>
      <c r="DU104" s="178" t="s">
        <v>231</v>
      </c>
      <c r="DV104" s="178" t="s">
        <v>231</v>
      </c>
      <c r="DW104" s="318"/>
      <c r="DX104" s="178" t="s">
        <v>231</v>
      </c>
      <c r="DY104" s="318"/>
      <c r="DZ104" s="178" t="s">
        <v>231</v>
      </c>
      <c r="EA104" s="178" t="s">
        <v>231</v>
      </c>
      <c r="EB104" s="178" t="s">
        <v>231</v>
      </c>
      <c r="EC104" s="178" t="s">
        <v>231</v>
      </c>
      <c r="ED104" s="178" t="s">
        <v>231</v>
      </c>
      <c r="EE104" s="178" t="s">
        <v>231</v>
      </c>
      <c r="EF104" s="178" t="s">
        <v>231</v>
      </c>
      <c r="EG104" s="178" t="s">
        <v>231</v>
      </c>
      <c r="EH104" s="178" t="s">
        <v>231</v>
      </c>
      <c r="EI104" s="178" t="s">
        <v>231</v>
      </c>
      <c r="EJ104" s="178" t="s">
        <v>231</v>
      </c>
      <c r="EK104" s="178" t="s">
        <v>231</v>
      </c>
      <c r="EL104" s="178" t="s">
        <v>231</v>
      </c>
      <c r="EM104" s="178" t="s">
        <v>231</v>
      </c>
      <c r="EN104" s="178" t="s">
        <v>231</v>
      </c>
      <c r="EO104" s="178" t="s">
        <v>231</v>
      </c>
      <c r="EP104" s="178" t="s">
        <v>231</v>
      </c>
      <c r="EQ104" s="178" t="s">
        <v>231</v>
      </c>
      <c r="ER104" s="178" t="s">
        <v>231</v>
      </c>
      <c r="ES104" s="178" t="s">
        <v>231</v>
      </c>
      <c r="ET104" s="178" t="s">
        <v>231</v>
      </c>
      <c r="EU104" s="178" t="s">
        <v>231</v>
      </c>
      <c r="EV104" s="178" t="s">
        <v>231</v>
      </c>
      <c r="EW104" s="178" t="s">
        <v>231</v>
      </c>
      <c r="EX104" s="178" t="s">
        <v>231</v>
      </c>
      <c r="EY104" s="178" t="s">
        <v>231</v>
      </c>
      <c r="EZ104" s="178" t="s">
        <v>231</v>
      </c>
      <c r="FA104" s="178" t="s">
        <v>231</v>
      </c>
      <c r="FB104" s="178" t="s">
        <v>231</v>
      </c>
      <c r="FC104" s="178" t="s">
        <v>231</v>
      </c>
      <c r="FD104" s="178" t="s">
        <v>231</v>
      </c>
      <c r="FE104" s="178" t="s">
        <v>231</v>
      </c>
      <c r="FF104" s="178" t="s">
        <v>231</v>
      </c>
      <c r="FG104" s="178" t="s">
        <v>231</v>
      </c>
      <c r="FH104" s="178" t="s">
        <v>231</v>
      </c>
    </row>
    <row r="105" spans="1:164" ht="18" customHeight="1" x14ac:dyDescent="0.3">
      <c r="A105" s="323"/>
      <c r="B105" s="323"/>
      <c r="C105" s="326"/>
      <c r="D105" s="326"/>
      <c r="E105" s="326"/>
      <c r="F105" s="328"/>
      <c r="G105" s="328"/>
      <c r="H105" s="326"/>
      <c r="I105" s="328"/>
      <c r="J105" s="326"/>
      <c r="K105" s="342"/>
      <c r="L105" s="310"/>
      <c r="M105" s="310"/>
      <c r="N105" s="310"/>
      <c r="O105" s="310"/>
      <c r="P105" s="310"/>
      <c r="Q105" s="310"/>
      <c r="R105" s="144" t="s">
        <v>235</v>
      </c>
      <c r="S105" s="144" t="s">
        <v>235</v>
      </c>
      <c r="T105" s="144" t="s">
        <v>235</v>
      </c>
      <c r="U105" s="144" t="s">
        <v>235</v>
      </c>
      <c r="V105" s="144" t="s">
        <v>235</v>
      </c>
      <c r="W105" s="310"/>
      <c r="X105" s="143" t="s">
        <v>235</v>
      </c>
      <c r="Y105" s="310"/>
      <c r="Z105" s="143" t="s">
        <v>235</v>
      </c>
      <c r="AA105" s="310"/>
      <c r="AB105" s="143" t="s">
        <v>235</v>
      </c>
      <c r="AC105" s="310"/>
      <c r="AD105" s="150" t="s">
        <v>235</v>
      </c>
      <c r="AE105" s="150" t="s">
        <v>235</v>
      </c>
      <c r="AF105" s="312"/>
      <c r="AG105" s="312"/>
      <c r="AH105" s="312"/>
      <c r="AI105" s="212" t="s">
        <v>235</v>
      </c>
      <c r="AJ105" s="334"/>
      <c r="AK105" s="186" t="s">
        <v>235</v>
      </c>
      <c r="AL105" s="186" t="s">
        <v>235</v>
      </c>
      <c r="AM105" s="186" t="s">
        <v>235</v>
      </c>
      <c r="AN105" s="186" t="s">
        <v>235</v>
      </c>
      <c r="AO105" s="186" t="s">
        <v>235</v>
      </c>
      <c r="AP105" s="186" t="s">
        <v>235</v>
      </c>
      <c r="AQ105" s="186" t="s">
        <v>235</v>
      </c>
      <c r="AR105" s="186" t="s">
        <v>235</v>
      </c>
      <c r="AS105" s="186" t="s">
        <v>235</v>
      </c>
      <c r="AT105" s="336"/>
      <c r="AU105" s="186" t="s">
        <v>235</v>
      </c>
      <c r="AV105" s="336"/>
      <c r="AW105" s="186" t="s">
        <v>235</v>
      </c>
      <c r="AX105" s="186" t="s">
        <v>235</v>
      </c>
      <c r="AY105" s="186" t="s">
        <v>235</v>
      </c>
      <c r="AZ105" s="186" t="s">
        <v>235</v>
      </c>
      <c r="BA105" s="186" t="s">
        <v>235</v>
      </c>
      <c r="BB105" s="186" t="s">
        <v>235</v>
      </c>
      <c r="BC105" s="186" t="s">
        <v>235</v>
      </c>
      <c r="BD105" s="186" t="s">
        <v>235</v>
      </c>
      <c r="BE105" s="186" t="s">
        <v>235</v>
      </c>
      <c r="BF105" s="186" t="s">
        <v>235</v>
      </c>
      <c r="BG105" s="186" t="s">
        <v>235</v>
      </c>
      <c r="BH105" s="186" t="s">
        <v>235</v>
      </c>
      <c r="BI105" s="184" t="s">
        <v>235</v>
      </c>
      <c r="BJ105" s="184" t="s">
        <v>235</v>
      </c>
      <c r="BK105" s="184" t="s">
        <v>235</v>
      </c>
      <c r="BL105" s="184" t="s">
        <v>235</v>
      </c>
      <c r="BM105" s="184" t="s">
        <v>235</v>
      </c>
      <c r="BN105" s="184" t="s">
        <v>235</v>
      </c>
      <c r="BO105" s="184" t="s">
        <v>235</v>
      </c>
      <c r="BP105" s="184" t="s">
        <v>235</v>
      </c>
      <c r="BQ105" s="184" t="s">
        <v>235</v>
      </c>
      <c r="BR105" s="184" t="s">
        <v>235</v>
      </c>
      <c r="BS105" s="184" t="s">
        <v>235</v>
      </c>
      <c r="BT105" s="184" t="s">
        <v>235</v>
      </c>
      <c r="BU105" s="184" t="s">
        <v>235</v>
      </c>
      <c r="BV105" s="184" t="s">
        <v>235</v>
      </c>
      <c r="BW105" s="318"/>
      <c r="BX105" s="318"/>
      <c r="BY105" s="318"/>
      <c r="BZ105" s="318"/>
      <c r="CA105" s="318"/>
      <c r="CB105" s="318"/>
      <c r="CC105" s="318"/>
      <c r="CD105" s="318"/>
      <c r="CE105" s="318"/>
      <c r="CF105" s="318"/>
      <c r="CG105" s="318"/>
      <c r="CH105" s="318"/>
      <c r="CI105" s="318"/>
      <c r="CJ105" s="318"/>
      <c r="CK105" s="318"/>
      <c r="CL105" s="318"/>
      <c r="CM105" s="310"/>
      <c r="CN105" s="310"/>
      <c r="CO105" s="310"/>
      <c r="CP105" s="310"/>
      <c r="CQ105" s="310"/>
      <c r="CR105" s="310"/>
      <c r="CS105" s="328"/>
      <c r="CT105" s="320"/>
      <c r="CU105" s="320"/>
      <c r="CV105" s="318"/>
      <c r="CW105" s="318"/>
      <c r="CX105" s="318"/>
      <c r="CY105" s="318"/>
      <c r="CZ105" s="320"/>
      <c r="DA105" s="320"/>
      <c r="DB105" s="320"/>
      <c r="DC105" s="310"/>
      <c r="DD105" s="310"/>
      <c r="DE105" s="310"/>
      <c r="DF105" s="310"/>
      <c r="DG105" s="310"/>
      <c r="DH105" s="310"/>
      <c r="DI105" s="310"/>
      <c r="DJ105" s="310"/>
      <c r="DK105" s="318"/>
      <c r="DL105" s="318"/>
      <c r="DM105" s="318"/>
      <c r="DN105" s="318"/>
      <c r="DO105" s="318"/>
      <c r="DP105" s="318"/>
      <c r="DQ105" s="318"/>
      <c r="DR105" s="178" t="s">
        <v>235</v>
      </c>
      <c r="DS105" s="178" t="s">
        <v>235</v>
      </c>
      <c r="DT105" s="178" t="s">
        <v>235</v>
      </c>
      <c r="DU105" s="178" t="s">
        <v>235</v>
      </c>
      <c r="DV105" s="178" t="s">
        <v>235</v>
      </c>
      <c r="DW105" s="318"/>
      <c r="DX105" s="178" t="s">
        <v>235</v>
      </c>
      <c r="DY105" s="318"/>
      <c r="DZ105" s="178" t="s">
        <v>235</v>
      </c>
      <c r="EA105" s="178" t="s">
        <v>235</v>
      </c>
      <c r="EB105" s="178" t="s">
        <v>235</v>
      </c>
      <c r="EC105" s="178" t="s">
        <v>235</v>
      </c>
      <c r="ED105" s="178" t="s">
        <v>235</v>
      </c>
      <c r="EE105" s="178" t="s">
        <v>235</v>
      </c>
      <c r="EF105" s="178" t="s">
        <v>235</v>
      </c>
      <c r="EG105" s="178" t="s">
        <v>235</v>
      </c>
      <c r="EH105" s="178" t="s">
        <v>235</v>
      </c>
      <c r="EI105" s="178" t="s">
        <v>235</v>
      </c>
      <c r="EJ105" s="178" t="s">
        <v>235</v>
      </c>
      <c r="EK105" s="178" t="s">
        <v>235</v>
      </c>
      <c r="EL105" s="178" t="s">
        <v>235</v>
      </c>
      <c r="EM105" s="178" t="s">
        <v>235</v>
      </c>
      <c r="EN105" s="178" t="s">
        <v>235</v>
      </c>
      <c r="EO105" s="178" t="s">
        <v>235</v>
      </c>
      <c r="EP105" s="178" t="s">
        <v>235</v>
      </c>
      <c r="EQ105" s="178" t="s">
        <v>235</v>
      </c>
      <c r="ER105" s="178" t="s">
        <v>235</v>
      </c>
      <c r="ES105" s="178" t="s">
        <v>235</v>
      </c>
      <c r="ET105" s="178" t="s">
        <v>235</v>
      </c>
      <c r="EU105" s="178" t="s">
        <v>235</v>
      </c>
      <c r="EV105" s="178" t="s">
        <v>235</v>
      </c>
      <c r="EW105" s="178" t="s">
        <v>235</v>
      </c>
      <c r="EX105" s="178" t="s">
        <v>235</v>
      </c>
      <c r="EY105" s="178" t="s">
        <v>235</v>
      </c>
      <c r="EZ105" s="178" t="s">
        <v>235</v>
      </c>
      <c r="FA105" s="178" t="s">
        <v>235</v>
      </c>
      <c r="FB105" s="178" t="s">
        <v>235</v>
      </c>
      <c r="FC105" s="178" t="s">
        <v>235</v>
      </c>
      <c r="FD105" s="178" t="s">
        <v>235</v>
      </c>
      <c r="FE105" s="178" t="s">
        <v>235</v>
      </c>
      <c r="FF105" s="178" t="s">
        <v>235</v>
      </c>
      <c r="FG105" s="178" t="s">
        <v>235</v>
      </c>
      <c r="FH105" s="178" t="s">
        <v>235</v>
      </c>
    </row>
    <row r="106" spans="1:164" ht="18" customHeight="1" x14ac:dyDescent="0.3">
      <c r="A106" s="324"/>
      <c r="B106" s="324"/>
      <c r="C106" s="327"/>
      <c r="D106" s="327"/>
      <c r="E106" s="327"/>
      <c r="F106" s="329"/>
      <c r="G106" s="329"/>
      <c r="H106" s="327"/>
      <c r="I106" s="329"/>
      <c r="J106" s="327"/>
      <c r="K106" s="343"/>
      <c r="L106" s="339"/>
      <c r="M106" s="339"/>
      <c r="N106" s="339"/>
      <c r="O106" s="339"/>
      <c r="P106" s="339"/>
      <c r="Q106" s="339"/>
      <c r="R106" s="144" t="s">
        <v>235</v>
      </c>
      <c r="S106" s="144" t="s">
        <v>235</v>
      </c>
      <c r="T106" s="144" t="s">
        <v>235</v>
      </c>
      <c r="U106" s="144" t="s">
        <v>235</v>
      </c>
      <c r="V106" s="144" t="s">
        <v>235</v>
      </c>
      <c r="W106" s="339"/>
      <c r="X106" s="143" t="s">
        <v>235</v>
      </c>
      <c r="Y106" s="339"/>
      <c r="Z106" s="143" t="s">
        <v>235</v>
      </c>
      <c r="AA106" s="339"/>
      <c r="AB106" s="143" t="s">
        <v>235</v>
      </c>
      <c r="AC106" s="339"/>
      <c r="AD106" s="150" t="s">
        <v>235</v>
      </c>
      <c r="AE106" s="150" t="s">
        <v>235</v>
      </c>
      <c r="AF106" s="312"/>
      <c r="AG106" s="312"/>
      <c r="AH106" s="312"/>
      <c r="AI106" s="212" t="s">
        <v>235</v>
      </c>
      <c r="AJ106" s="335"/>
      <c r="AK106" s="152" t="s">
        <v>235</v>
      </c>
      <c r="AL106" s="152" t="s">
        <v>235</v>
      </c>
      <c r="AM106" s="152" t="s">
        <v>235</v>
      </c>
      <c r="AN106" s="152" t="s">
        <v>235</v>
      </c>
      <c r="AO106" s="152" t="s">
        <v>235</v>
      </c>
      <c r="AP106" s="152" t="s">
        <v>235</v>
      </c>
      <c r="AQ106" s="152" t="s">
        <v>235</v>
      </c>
      <c r="AR106" s="152" t="s">
        <v>235</v>
      </c>
      <c r="AS106" s="152" t="s">
        <v>235</v>
      </c>
      <c r="AT106" s="337"/>
      <c r="AU106" s="152" t="s">
        <v>235</v>
      </c>
      <c r="AV106" s="337"/>
      <c r="AW106" s="152" t="s">
        <v>235</v>
      </c>
      <c r="AX106" s="152" t="s">
        <v>235</v>
      </c>
      <c r="AY106" s="152" t="s">
        <v>235</v>
      </c>
      <c r="AZ106" s="152" t="s">
        <v>235</v>
      </c>
      <c r="BA106" s="152" t="s">
        <v>235</v>
      </c>
      <c r="BB106" s="152" t="s">
        <v>235</v>
      </c>
      <c r="BC106" s="152" t="s">
        <v>235</v>
      </c>
      <c r="BD106" s="152" t="s">
        <v>235</v>
      </c>
      <c r="BE106" s="152" t="s">
        <v>235</v>
      </c>
      <c r="BF106" s="152" t="s">
        <v>235</v>
      </c>
      <c r="BG106" s="152" t="s">
        <v>235</v>
      </c>
      <c r="BH106" s="152" t="s">
        <v>235</v>
      </c>
      <c r="BI106" s="153" t="s">
        <v>235</v>
      </c>
      <c r="BJ106" s="153" t="s">
        <v>235</v>
      </c>
      <c r="BK106" s="153" t="s">
        <v>235</v>
      </c>
      <c r="BL106" s="153" t="s">
        <v>235</v>
      </c>
      <c r="BM106" s="153" t="s">
        <v>235</v>
      </c>
      <c r="BN106" s="153" t="s">
        <v>235</v>
      </c>
      <c r="BO106" s="153" t="s">
        <v>235</v>
      </c>
      <c r="BP106" s="153" t="s">
        <v>235</v>
      </c>
      <c r="BQ106" s="153" t="s">
        <v>235</v>
      </c>
      <c r="BR106" s="153" t="s">
        <v>235</v>
      </c>
      <c r="BS106" s="153" t="s">
        <v>235</v>
      </c>
      <c r="BT106" s="153" t="s">
        <v>235</v>
      </c>
      <c r="BU106" s="153" t="s">
        <v>235</v>
      </c>
      <c r="BV106" s="153" t="s">
        <v>235</v>
      </c>
      <c r="BW106" s="338"/>
      <c r="BX106" s="338"/>
      <c r="BY106" s="338"/>
      <c r="BZ106" s="338"/>
      <c r="CA106" s="338"/>
      <c r="CB106" s="338"/>
      <c r="CC106" s="338"/>
      <c r="CD106" s="338"/>
      <c r="CE106" s="338"/>
      <c r="CF106" s="338"/>
      <c r="CG106" s="338"/>
      <c r="CH106" s="338"/>
      <c r="CI106" s="338"/>
      <c r="CJ106" s="338"/>
      <c r="CK106" s="338"/>
      <c r="CL106" s="338"/>
      <c r="CM106" s="339"/>
      <c r="CN106" s="339"/>
      <c r="CO106" s="339"/>
      <c r="CP106" s="339"/>
      <c r="CQ106" s="339"/>
      <c r="CR106" s="339"/>
      <c r="CS106" s="329"/>
      <c r="CT106" s="321"/>
      <c r="CU106" s="321"/>
      <c r="CV106" s="338"/>
      <c r="CW106" s="338"/>
      <c r="CX106" s="338"/>
      <c r="CY106" s="338"/>
      <c r="CZ106" s="321"/>
      <c r="DA106" s="321"/>
      <c r="DB106" s="321"/>
      <c r="DC106" s="339"/>
      <c r="DD106" s="339"/>
      <c r="DE106" s="339"/>
      <c r="DF106" s="339"/>
      <c r="DG106" s="339"/>
      <c r="DH106" s="339"/>
      <c r="DI106" s="339"/>
      <c r="DJ106" s="339"/>
      <c r="DK106" s="338"/>
      <c r="DL106" s="338"/>
      <c r="DM106" s="338"/>
      <c r="DN106" s="338"/>
      <c r="DO106" s="338"/>
      <c r="DP106" s="338"/>
      <c r="DQ106" s="338"/>
      <c r="DR106" s="178" t="s">
        <v>235</v>
      </c>
      <c r="DS106" s="178" t="s">
        <v>235</v>
      </c>
      <c r="DT106" s="178" t="s">
        <v>235</v>
      </c>
      <c r="DU106" s="178" t="s">
        <v>235</v>
      </c>
      <c r="DV106" s="178" t="s">
        <v>235</v>
      </c>
      <c r="DW106" s="338"/>
      <c r="DX106" s="178" t="s">
        <v>235</v>
      </c>
      <c r="DY106" s="338"/>
      <c r="DZ106" s="178" t="s">
        <v>235</v>
      </c>
      <c r="EA106" s="178" t="s">
        <v>235</v>
      </c>
      <c r="EB106" s="178" t="s">
        <v>235</v>
      </c>
      <c r="EC106" s="178" t="s">
        <v>235</v>
      </c>
      <c r="ED106" s="178" t="s">
        <v>235</v>
      </c>
      <c r="EE106" s="178" t="s">
        <v>235</v>
      </c>
      <c r="EF106" s="178" t="s">
        <v>235</v>
      </c>
      <c r="EG106" s="178" t="s">
        <v>235</v>
      </c>
      <c r="EH106" s="178" t="s">
        <v>235</v>
      </c>
      <c r="EI106" s="178" t="s">
        <v>235</v>
      </c>
      <c r="EJ106" s="178" t="s">
        <v>235</v>
      </c>
      <c r="EK106" s="178" t="s">
        <v>235</v>
      </c>
      <c r="EL106" s="178" t="s">
        <v>235</v>
      </c>
      <c r="EM106" s="178" t="s">
        <v>235</v>
      </c>
      <c r="EN106" s="178" t="s">
        <v>235</v>
      </c>
      <c r="EO106" s="178" t="s">
        <v>235</v>
      </c>
      <c r="EP106" s="178" t="s">
        <v>235</v>
      </c>
      <c r="EQ106" s="178" t="s">
        <v>235</v>
      </c>
      <c r="ER106" s="178" t="s">
        <v>235</v>
      </c>
      <c r="ES106" s="178" t="s">
        <v>235</v>
      </c>
      <c r="ET106" s="178" t="s">
        <v>235</v>
      </c>
      <c r="EU106" s="178" t="s">
        <v>235</v>
      </c>
      <c r="EV106" s="178" t="s">
        <v>235</v>
      </c>
      <c r="EW106" s="178" t="s">
        <v>235</v>
      </c>
      <c r="EX106" s="178" t="s">
        <v>235</v>
      </c>
      <c r="EY106" s="178" t="s">
        <v>235</v>
      </c>
      <c r="EZ106" s="178" t="s">
        <v>235</v>
      </c>
      <c r="FA106" s="178" t="s">
        <v>235</v>
      </c>
      <c r="FB106" s="178" t="s">
        <v>235</v>
      </c>
      <c r="FC106" s="178" t="s">
        <v>235</v>
      </c>
      <c r="FD106" s="178" t="s">
        <v>235</v>
      </c>
      <c r="FE106" s="178" t="s">
        <v>235</v>
      </c>
      <c r="FF106" s="178" t="s">
        <v>235</v>
      </c>
      <c r="FG106" s="178" t="s">
        <v>235</v>
      </c>
      <c r="FH106" s="178" t="s">
        <v>235</v>
      </c>
    </row>
    <row r="107" spans="1:164" ht="18" customHeight="1" x14ac:dyDescent="0.3">
      <c r="A107" s="322">
        <v>1</v>
      </c>
      <c r="B107" s="322">
        <v>2</v>
      </c>
      <c r="C107" s="325" t="s">
        <v>217</v>
      </c>
      <c r="D107" s="325" t="s">
        <v>622</v>
      </c>
      <c r="E107" s="325" t="s">
        <v>437</v>
      </c>
      <c r="F107" s="362" t="s">
        <v>457</v>
      </c>
      <c r="G107" s="315" t="s">
        <v>458</v>
      </c>
      <c r="H107" s="325" t="s">
        <v>459</v>
      </c>
      <c r="I107" s="315" t="s">
        <v>460</v>
      </c>
      <c r="J107" s="325" t="s">
        <v>461</v>
      </c>
      <c r="K107" s="341" t="s">
        <v>462</v>
      </c>
      <c r="L107" s="313" t="s">
        <v>225</v>
      </c>
      <c r="M107" s="313" t="s">
        <v>450</v>
      </c>
      <c r="N107" s="313" t="s">
        <v>358</v>
      </c>
      <c r="O107" s="313" t="s">
        <v>463</v>
      </c>
      <c r="P107" s="313" t="s">
        <v>357</v>
      </c>
      <c r="Q107" s="311">
        <v>7</v>
      </c>
      <c r="R107" s="151" t="s">
        <v>375</v>
      </c>
      <c r="S107" s="151" t="s">
        <v>464</v>
      </c>
      <c r="T107" s="151" t="s">
        <v>464</v>
      </c>
      <c r="U107" s="151" t="s">
        <v>464</v>
      </c>
      <c r="V107" s="167" t="s">
        <v>231</v>
      </c>
      <c r="W107" s="311" t="s">
        <v>231</v>
      </c>
      <c r="X107" s="167" t="s">
        <v>231</v>
      </c>
      <c r="Y107" s="311" t="s">
        <v>231</v>
      </c>
      <c r="Z107" s="167" t="s">
        <v>231</v>
      </c>
      <c r="AA107" s="311" t="s">
        <v>231</v>
      </c>
      <c r="AB107" s="167" t="s">
        <v>231</v>
      </c>
      <c r="AC107" s="311" t="s">
        <v>231</v>
      </c>
      <c r="AD107" s="173" t="s">
        <v>231</v>
      </c>
      <c r="AE107" s="173" t="s">
        <v>231</v>
      </c>
      <c r="AF107" s="311" t="s">
        <v>231</v>
      </c>
      <c r="AG107" s="311" t="s">
        <v>231</v>
      </c>
      <c r="AH107" s="311" t="s">
        <v>231</v>
      </c>
      <c r="AI107" s="212" t="s">
        <v>231</v>
      </c>
      <c r="AJ107" s="436" t="s">
        <v>231</v>
      </c>
      <c r="AK107" s="163" t="s">
        <v>231</v>
      </c>
      <c r="AL107" s="163" t="s">
        <v>231</v>
      </c>
      <c r="AM107" s="163" t="s">
        <v>231</v>
      </c>
      <c r="AN107" s="163" t="s">
        <v>231</v>
      </c>
      <c r="AO107" s="163" t="s">
        <v>231</v>
      </c>
      <c r="AP107" s="163" t="s">
        <v>231</v>
      </c>
      <c r="AQ107" s="163" t="s">
        <v>231</v>
      </c>
      <c r="AR107" s="163" t="s">
        <v>231</v>
      </c>
      <c r="AS107" s="163" t="s">
        <v>231</v>
      </c>
      <c r="AT107" s="402" t="s">
        <v>231</v>
      </c>
      <c r="AU107" s="152" t="s">
        <v>231</v>
      </c>
      <c r="AV107" s="402" t="s">
        <v>231</v>
      </c>
      <c r="AW107" s="152" t="s">
        <v>231</v>
      </c>
      <c r="AX107" s="152" t="s">
        <v>231</v>
      </c>
      <c r="AY107" s="152" t="s">
        <v>231</v>
      </c>
      <c r="AZ107" s="152" t="s">
        <v>231</v>
      </c>
      <c r="BA107" s="152" t="s">
        <v>231</v>
      </c>
      <c r="BB107" s="152" t="s">
        <v>231</v>
      </c>
      <c r="BC107" s="152" t="s">
        <v>231</v>
      </c>
      <c r="BD107" s="152" t="s">
        <v>231</v>
      </c>
      <c r="BE107" s="152" t="s">
        <v>231</v>
      </c>
      <c r="BF107" s="152" t="s">
        <v>231</v>
      </c>
      <c r="BG107" s="152" t="s">
        <v>231</v>
      </c>
      <c r="BH107" s="163" t="s">
        <v>231</v>
      </c>
      <c r="BI107" s="167" t="s">
        <v>231</v>
      </c>
      <c r="BJ107" s="167" t="s">
        <v>231</v>
      </c>
      <c r="BK107" s="167" t="s">
        <v>231</v>
      </c>
      <c r="BL107" s="167" t="s">
        <v>231</v>
      </c>
      <c r="BM107" s="167" t="s">
        <v>231</v>
      </c>
      <c r="BN107" s="167" t="s">
        <v>231</v>
      </c>
      <c r="BO107" s="167" t="s">
        <v>231</v>
      </c>
      <c r="BP107" s="210" t="s">
        <v>231</v>
      </c>
      <c r="BQ107" s="167" t="s">
        <v>231</v>
      </c>
      <c r="BR107" s="167" t="s">
        <v>231</v>
      </c>
      <c r="BS107" s="167" t="s">
        <v>231</v>
      </c>
      <c r="BT107" s="167" t="s">
        <v>231</v>
      </c>
      <c r="BU107" s="167" t="s">
        <v>231</v>
      </c>
      <c r="BV107" s="210" t="s">
        <v>231</v>
      </c>
      <c r="BW107" s="492" t="s">
        <v>231</v>
      </c>
      <c r="BX107" s="492" t="s">
        <v>231</v>
      </c>
      <c r="BY107" s="313" t="s">
        <v>231</v>
      </c>
      <c r="BZ107" s="313" t="s">
        <v>231</v>
      </c>
      <c r="CA107" s="313" t="s">
        <v>231</v>
      </c>
      <c r="CB107" s="313" t="s">
        <v>231</v>
      </c>
      <c r="CC107" s="313" t="s">
        <v>231</v>
      </c>
      <c r="CD107" s="313" t="s">
        <v>231</v>
      </c>
      <c r="CE107" s="313" t="s">
        <v>231</v>
      </c>
      <c r="CF107" s="313" t="s">
        <v>231</v>
      </c>
      <c r="CG107" s="313" t="s">
        <v>231</v>
      </c>
      <c r="CH107" s="313" t="s">
        <v>231</v>
      </c>
      <c r="CI107" s="313" t="s">
        <v>231</v>
      </c>
      <c r="CJ107" s="313" t="s">
        <v>231</v>
      </c>
      <c r="CK107" s="313" t="s">
        <v>231</v>
      </c>
      <c r="CL107" s="313" t="s">
        <v>231</v>
      </c>
      <c r="CM107" s="313" t="s">
        <v>432</v>
      </c>
      <c r="CN107" s="427">
        <v>2016</v>
      </c>
      <c r="CO107" s="313" t="s">
        <v>429</v>
      </c>
      <c r="CP107" s="487" t="s">
        <v>408</v>
      </c>
      <c r="CQ107" s="313" t="s">
        <v>429</v>
      </c>
      <c r="CR107" s="313" t="s">
        <v>429</v>
      </c>
      <c r="CS107" s="424" t="s">
        <v>465</v>
      </c>
      <c r="CT107" s="490" t="s">
        <v>466</v>
      </c>
      <c r="CU107" s="376" t="s">
        <v>467</v>
      </c>
      <c r="CV107" s="376" t="s">
        <v>610</v>
      </c>
      <c r="CW107" s="376" t="s">
        <v>611</v>
      </c>
      <c r="CX107" s="376" t="s">
        <v>612</v>
      </c>
      <c r="CY107" s="570" t="s">
        <v>468</v>
      </c>
      <c r="CZ107" s="376" t="s">
        <v>469</v>
      </c>
      <c r="DA107" s="376" t="s">
        <v>469</v>
      </c>
      <c r="DB107" s="376" t="s">
        <v>469</v>
      </c>
      <c r="DC107" s="309" t="s">
        <v>231</v>
      </c>
      <c r="DD107" s="309" t="s">
        <v>231</v>
      </c>
      <c r="DE107" s="309" t="s">
        <v>231</v>
      </c>
      <c r="DF107" s="573" t="s">
        <v>231</v>
      </c>
      <c r="DG107" s="309" t="s">
        <v>231</v>
      </c>
      <c r="DH107" s="309" t="s">
        <v>231</v>
      </c>
      <c r="DI107" s="309" t="s">
        <v>231</v>
      </c>
      <c r="DJ107" s="309" t="s">
        <v>231</v>
      </c>
      <c r="DK107" s="311" t="s">
        <v>231</v>
      </c>
      <c r="DL107" s="311" t="s">
        <v>231</v>
      </c>
      <c r="DM107" s="311" t="s">
        <v>231</v>
      </c>
      <c r="DN107" s="311" t="s">
        <v>231</v>
      </c>
      <c r="DO107" s="311" t="s">
        <v>231</v>
      </c>
      <c r="DP107" s="311" t="s">
        <v>231</v>
      </c>
      <c r="DQ107" s="311" t="s">
        <v>231</v>
      </c>
      <c r="DR107" s="178" t="s">
        <v>231</v>
      </c>
      <c r="DS107" s="178" t="s">
        <v>231</v>
      </c>
      <c r="DT107" s="178" t="s">
        <v>231</v>
      </c>
      <c r="DU107" s="178" t="s">
        <v>231</v>
      </c>
      <c r="DV107" s="178" t="s">
        <v>231</v>
      </c>
      <c r="DW107" s="311" t="s">
        <v>231</v>
      </c>
      <c r="DX107" s="178" t="s">
        <v>231</v>
      </c>
      <c r="DY107" s="311" t="s">
        <v>231</v>
      </c>
      <c r="DZ107" s="178" t="s">
        <v>231</v>
      </c>
      <c r="EA107" s="178" t="s">
        <v>231</v>
      </c>
      <c r="EB107" s="178" t="s">
        <v>231</v>
      </c>
      <c r="EC107" s="178" t="s">
        <v>231</v>
      </c>
      <c r="ED107" s="178" t="s">
        <v>231</v>
      </c>
      <c r="EE107" s="178" t="s">
        <v>231</v>
      </c>
      <c r="EF107" s="178" t="s">
        <v>231</v>
      </c>
      <c r="EG107" s="178" t="s">
        <v>231</v>
      </c>
      <c r="EH107" s="178" t="s">
        <v>231</v>
      </c>
      <c r="EI107" s="178" t="s">
        <v>231</v>
      </c>
      <c r="EJ107" s="178" t="s">
        <v>231</v>
      </c>
      <c r="EK107" s="178" t="s">
        <v>231</v>
      </c>
      <c r="EL107" s="178" t="s">
        <v>231</v>
      </c>
      <c r="EM107" s="178" t="s">
        <v>231</v>
      </c>
      <c r="EN107" s="178" t="s">
        <v>231</v>
      </c>
      <c r="EO107" s="178" t="s">
        <v>231</v>
      </c>
      <c r="EP107" s="178" t="s">
        <v>231</v>
      </c>
      <c r="EQ107" s="178" t="s">
        <v>231</v>
      </c>
      <c r="ER107" s="178" t="s">
        <v>231</v>
      </c>
      <c r="ES107" s="178" t="s">
        <v>231</v>
      </c>
      <c r="ET107" s="178" t="s">
        <v>231</v>
      </c>
      <c r="EU107" s="178" t="s">
        <v>231</v>
      </c>
      <c r="EV107" s="178" t="s">
        <v>231</v>
      </c>
      <c r="EW107" s="178" t="s">
        <v>231</v>
      </c>
      <c r="EX107" s="178" t="s">
        <v>231</v>
      </c>
      <c r="EY107" s="178" t="s">
        <v>231</v>
      </c>
      <c r="EZ107" s="178" t="s">
        <v>231</v>
      </c>
      <c r="FA107" s="178" t="s">
        <v>231</v>
      </c>
      <c r="FB107" s="178" t="s">
        <v>231</v>
      </c>
      <c r="FC107" s="178" t="s">
        <v>231</v>
      </c>
      <c r="FD107" s="178" t="s">
        <v>231</v>
      </c>
      <c r="FE107" s="178" t="s">
        <v>231</v>
      </c>
      <c r="FF107" s="178" t="s">
        <v>231</v>
      </c>
      <c r="FG107" s="178" t="s">
        <v>231</v>
      </c>
      <c r="FH107" s="178" t="s">
        <v>231</v>
      </c>
    </row>
    <row r="108" spans="1:164" ht="18" customHeight="1" x14ac:dyDescent="0.3">
      <c r="A108" s="358"/>
      <c r="B108" s="323"/>
      <c r="C108" s="326"/>
      <c r="D108" s="326"/>
      <c r="E108" s="326"/>
      <c r="F108" s="363"/>
      <c r="G108" s="328"/>
      <c r="H108" s="326"/>
      <c r="I108" s="328"/>
      <c r="J108" s="326"/>
      <c r="K108" s="363"/>
      <c r="L108" s="310"/>
      <c r="M108" s="310"/>
      <c r="N108" s="310"/>
      <c r="O108" s="310"/>
      <c r="P108" s="310"/>
      <c r="Q108" s="311"/>
      <c r="R108" s="151" t="s">
        <v>431</v>
      </c>
      <c r="S108" s="151" t="s">
        <v>464</v>
      </c>
      <c r="T108" s="151" t="s">
        <v>464</v>
      </c>
      <c r="U108" s="151" t="s">
        <v>464</v>
      </c>
      <c r="V108" s="167" t="s">
        <v>231</v>
      </c>
      <c r="W108" s="311"/>
      <c r="X108" s="167" t="s">
        <v>231</v>
      </c>
      <c r="Y108" s="311"/>
      <c r="Z108" s="167" t="s">
        <v>231</v>
      </c>
      <c r="AA108" s="311"/>
      <c r="AB108" s="167" t="s">
        <v>231</v>
      </c>
      <c r="AC108" s="311"/>
      <c r="AD108" s="173" t="s">
        <v>231</v>
      </c>
      <c r="AE108" s="173" t="s">
        <v>231</v>
      </c>
      <c r="AF108" s="311"/>
      <c r="AG108" s="311"/>
      <c r="AH108" s="311"/>
      <c r="AI108" s="212" t="s">
        <v>231</v>
      </c>
      <c r="AJ108" s="437"/>
      <c r="AK108" s="163" t="s">
        <v>231</v>
      </c>
      <c r="AL108" s="163" t="s">
        <v>231</v>
      </c>
      <c r="AM108" s="163" t="s">
        <v>231</v>
      </c>
      <c r="AN108" s="163" t="s">
        <v>231</v>
      </c>
      <c r="AO108" s="163" t="s">
        <v>231</v>
      </c>
      <c r="AP108" s="163" t="s">
        <v>231</v>
      </c>
      <c r="AQ108" s="163" t="s">
        <v>231</v>
      </c>
      <c r="AR108" s="163" t="s">
        <v>231</v>
      </c>
      <c r="AS108" s="163" t="s">
        <v>231</v>
      </c>
      <c r="AT108" s="403"/>
      <c r="AU108" s="152" t="s">
        <v>231</v>
      </c>
      <c r="AV108" s="403"/>
      <c r="AW108" s="169" t="s">
        <v>231</v>
      </c>
      <c r="AX108" s="169" t="s">
        <v>231</v>
      </c>
      <c r="AY108" s="169" t="s">
        <v>231</v>
      </c>
      <c r="AZ108" s="169" t="s">
        <v>231</v>
      </c>
      <c r="BA108" s="169" t="s">
        <v>231</v>
      </c>
      <c r="BB108" s="169" t="s">
        <v>231</v>
      </c>
      <c r="BC108" s="169" t="s">
        <v>231</v>
      </c>
      <c r="BD108" s="169" t="s">
        <v>231</v>
      </c>
      <c r="BE108" s="186" t="s">
        <v>231</v>
      </c>
      <c r="BF108" s="186" t="s">
        <v>231</v>
      </c>
      <c r="BG108" s="186" t="s">
        <v>231</v>
      </c>
      <c r="BH108" s="171" t="s">
        <v>231</v>
      </c>
      <c r="BI108" s="175" t="s">
        <v>231</v>
      </c>
      <c r="BJ108" s="175" t="s">
        <v>231</v>
      </c>
      <c r="BK108" s="175" t="s">
        <v>231</v>
      </c>
      <c r="BL108" s="175" t="s">
        <v>231</v>
      </c>
      <c r="BM108" s="175" t="s">
        <v>231</v>
      </c>
      <c r="BN108" s="175" t="s">
        <v>231</v>
      </c>
      <c r="BO108" s="175" t="s">
        <v>231</v>
      </c>
      <c r="BP108" s="188" t="s">
        <v>231</v>
      </c>
      <c r="BQ108" s="167" t="s">
        <v>231</v>
      </c>
      <c r="BR108" s="167" t="s">
        <v>231</v>
      </c>
      <c r="BS108" s="167" t="s">
        <v>231</v>
      </c>
      <c r="BT108" s="167" t="s">
        <v>231</v>
      </c>
      <c r="BU108" s="167" t="s">
        <v>231</v>
      </c>
      <c r="BV108" s="210" t="s">
        <v>231</v>
      </c>
      <c r="BW108" s="463"/>
      <c r="BX108" s="463"/>
      <c r="BY108" s="310"/>
      <c r="BZ108" s="310"/>
      <c r="CA108" s="310"/>
      <c r="CB108" s="310"/>
      <c r="CC108" s="310"/>
      <c r="CD108" s="310"/>
      <c r="CE108" s="310"/>
      <c r="CF108" s="310"/>
      <c r="CG108" s="310"/>
      <c r="CH108" s="310"/>
      <c r="CI108" s="310"/>
      <c r="CJ108" s="310"/>
      <c r="CK108" s="310"/>
      <c r="CL108" s="310"/>
      <c r="CM108" s="310"/>
      <c r="CN108" s="428"/>
      <c r="CO108" s="310"/>
      <c r="CP108" s="488"/>
      <c r="CQ108" s="310"/>
      <c r="CR108" s="310"/>
      <c r="CS108" s="425"/>
      <c r="CT108" s="363"/>
      <c r="CU108" s="320"/>
      <c r="CV108" s="320"/>
      <c r="CW108" s="320"/>
      <c r="CX108" s="320"/>
      <c r="CY108" s="571"/>
      <c r="CZ108" s="320"/>
      <c r="DA108" s="320"/>
      <c r="DB108" s="320"/>
      <c r="DC108" s="310"/>
      <c r="DD108" s="310"/>
      <c r="DE108" s="310"/>
      <c r="DF108" s="574"/>
      <c r="DG108" s="310"/>
      <c r="DH108" s="310"/>
      <c r="DI108" s="310"/>
      <c r="DJ108" s="310"/>
      <c r="DK108" s="311"/>
      <c r="DL108" s="311"/>
      <c r="DM108" s="311"/>
      <c r="DN108" s="311"/>
      <c r="DO108" s="311"/>
      <c r="DP108" s="311"/>
      <c r="DQ108" s="311"/>
      <c r="DR108" s="178" t="s">
        <v>231</v>
      </c>
      <c r="DS108" s="178" t="s">
        <v>231</v>
      </c>
      <c r="DT108" s="178" t="s">
        <v>231</v>
      </c>
      <c r="DU108" s="178" t="s">
        <v>231</v>
      </c>
      <c r="DV108" s="178" t="s">
        <v>231</v>
      </c>
      <c r="DW108" s="311"/>
      <c r="DX108" s="178" t="s">
        <v>231</v>
      </c>
      <c r="DY108" s="311"/>
      <c r="DZ108" s="178" t="s">
        <v>231</v>
      </c>
      <c r="EA108" s="178" t="s">
        <v>231</v>
      </c>
      <c r="EB108" s="178" t="s">
        <v>231</v>
      </c>
      <c r="EC108" s="178" t="s">
        <v>231</v>
      </c>
      <c r="ED108" s="178" t="s">
        <v>231</v>
      </c>
      <c r="EE108" s="178" t="s">
        <v>231</v>
      </c>
      <c r="EF108" s="178" t="s">
        <v>231</v>
      </c>
      <c r="EG108" s="178" t="s">
        <v>231</v>
      </c>
      <c r="EH108" s="178" t="s">
        <v>231</v>
      </c>
      <c r="EI108" s="178" t="s">
        <v>231</v>
      </c>
      <c r="EJ108" s="178" t="s">
        <v>231</v>
      </c>
      <c r="EK108" s="178" t="s">
        <v>231</v>
      </c>
      <c r="EL108" s="178" t="s">
        <v>231</v>
      </c>
      <c r="EM108" s="178" t="s">
        <v>231</v>
      </c>
      <c r="EN108" s="178" t="s">
        <v>231</v>
      </c>
      <c r="EO108" s="178" t="s">
        <v>231</v>
      </c>
      <c r="EP108" s="178" t="s">
        <v>231</v>
      </c>
      <c r="EQ108" s="178" t="s">
        <v>231</v>
      </c>
      <c r="ER108" s="178" t="s">
        <v>231</v>
      </c>
      <c r="ES108" s="178" t="s">
        <v>231</v>
      </c>
      <c r="ET108" s="178" t="s">
        <v>231</v>
      </c>
      <c r="EU108" s="178" t="s">
        <v>231</v>
      </c>
      <c r="EV108" s="178" t="s">
        <v>231</v>
      </c>
      <c r="EW108" s="178" t="s">
        <v>231</v>
      </c>
      <c r="EX108" s="178" t="s">
        <v>231</v>
      </c>
      <c r="EY108" s="178" t="s">
        <v>231</v>
      </c>
      <c r="EZ108" s="178" t="s">
        <v>231</v>
      </c>
      <c r="FA108" s="178" t="s">
        <v>231</v>
      </c>
      <c r="FB108" s="178" t="s">
        <v>231</v>
      </c>
      <c r="FC108" s="178" t="s">
        <v>231</v>
      </c>
      <c r="FD108" s="178" t="s">
        <v>231</v>
      </c>
      <c r="FE108" s="178" t="s">
        <v>231</v>
      </c>
      <c r="FF108" s="178" t="s">
        <v>231</v>
      </c>
      <c r="FG108" s="178" t="s">
        <v>231</v>
      </c>
      <c r="FH108" s="178" t="s">
        <v>231</v>
      </c>
    </row>
    <row r="109" spans="1:164" ht="18" customHeight="1" x14ac:dyDescent="0.3">
      <c r="A109" s="358"/>
      <c r="B109" s="323"/>
      <c r="C109" s="326"/>
      <c r="D109" s="326"/>
      <c r="E109" s="326"/>
      <c r="F109" s="363"/>
      <c r="G109" s="328"/>
      <c r="H109" s="326"/>
      <c r="I109" s="328"/>
      <c r="J109" s="326"/>
      <c r="K109" s="363"/>
      <c r="L109" s="310"/>
      <c r="M109" s="310"/>
      <c r="N109" s="310"/>
      <c r="O109" s="310"/>
      <c r="P109" s="310"/>
      <c r="Q109" s="311"/>
      <c r="R109" s="151" t="s">
        <v>374</v>
      </c>
      <c r="S109" s="151" t="s">
        <v>464</v>
      </c>
      <c r="T109" s="151" t="s">
        <v>464</v>
      </c>
      <c r="U109" s="151" t="s">
        <v>464</v>
      </c>
      <c r="V109" s="167" t="s">
        <v>231</v>
      </c>
      <c r="W109" s="311"/>
      <c r="X109" s="167" t="s">
        <v>231</v>
      </c>
      <c r="Y109" s="311"/>
      <c r="Z109" s="167" t="s">
        <v>231</v>
      </c>
      <c r="AA109" s="311"/>
      <c r="AB109" s="167" t="s">
        <v>231</v>
      </c>
      <c r="AC109" s="311"/>
      <c r="AD109" s="173" t="s">
        <v>231</v>
      </c>
      <c r="AE109" s="173" t="s">
        <v>231</v>
      </c>
      <c r="AF109" s="311"/>
      <c r="AG109" s="311"/>
      <c r="AH109" s="311"/>
      <c r="AI109" s="212" t="s">
        <v>231</v>
      </c>
      <c r="AJ109" s="437"/>
      <c r="AK109" s="163" t="s">
        <v>231</v>
      </c>
      <c r="AL109" s="163" t="s">
        <v>231</v>
      </c>
      <c r="AM109" s="163" t="s">
        <v>231</v>
      </c>
      <c r="AN109" s="163" t="s">
        <v>231</v>
      </c>
      <c r="AO109" s="163" t="s">
        <v>231</v>
      </c>
      <c r="AP109" s="163" t="s">
        <v>231</v>
      </c>
      <c r="AQ109" s="163" t="s">
        <v>231</v>
      </c>
      <c r="AR109" s="163" t="s">
        <v>231</v>
      </c>
      <c r="AS109" s="163" t="s">
        <v>231</v>
      </c>
      <c r="AT109" s="403"/>
      <c r="AU109" s="152" t="s">
        <v>231</v>
      </c>
      <c r="AV109" s="403"/>
      <c r="AW109" s="152" t="s">
        <v>231</v>
      </c>
      <c r="AX109" s="152" t="s">
        <v>231</v>
      </c>
      <c r="AY109" s="152" t="s">
        <v>231</v>
      </c>
      <c r="AZ109" s="152" t="s">
        <v>231</v>
      </c>
      <c r="BA109" s="152" t="s">
        <v>231</v>
      </c>
      <c r="BB109" s="152" t="s">
        <v>231</v>
      </c>
      <c r="BC109" s="152" t="s">
        <v>231</v>
      </c>
      <c r="BD109" s="152" t="s">
        <v>231</v>
      </c>
      <c r="BE109" s="152" t="s">
        <v>231</v>
      </c>
      <c r="BF109" s="152" t="s">
        <v>231</v>
      </c>
      <c r="BG109" s="152" t="s">
        <v>231</v>
      </c>
      <c r="BH109" s="163" t="s">
        <v>231</v>
      </c>
      <c r="BI109" s="167" t="s">
        <v>231</v>
      </c>
      <c r="BJ109" s="167" t="s">
        <v>231</v>
      </c>
      <c r="BK109" s="167" t="s">
        <v>231</v>
      </c>
      <c r="BL109" s="167" t="s">
        <v>231</v>
      </c>
      <c r="BM109" s="167" t="s">
        <v>231</v>
      </c>
      <c r="BN109" s="167" t="s">
        <v>231</v>
      </c>
      <c r="BO109" s="167" t="s">
        <v>231</v>
      </c>
      <c r="BP109" s="210" t="s">
        <v>231</v>
      </c>
      <c r="BQ109" s="167" t="s">
        <v>231</v>
      </c>
      <c r="BR109" s="167" t="s">
        <v>231</v>
      </c>
      <c r="BS109" s="167" t="s">
        <v>231</v>
      </c>
      <c r="BT109" s="167" t="s">
        <v>231</v>
      </c>
      <c r="BU109" s="167" t="s">
        <v>231</v>
      </c>
      <c r="BV109" s="210" t="s">
        <v>231</v>
      </c>
      <c r="BW109" s="463"/>
      <c r="BX109" s="463"/>
      <c r="BY109" s="310"/>
      <c r="BZ109" s="310"/>
      <c r="CA109" s="310"/>
      <c r="CB109" s="310"/>
      <c r="CC109" s="310"/>
      <c r="CD109" s="310"/>
      <c r="CE109" s="310"/>
      <c r="CF109" s="310"/>
      <c r="CG109" s="310"/>
      <c r="CH109" s="310"/>
      <c r="CI109" s="310"/>
      <c r="CJ109" s="310"/>
      <c r="CK109" s="310"/>
      <c r="CL109" s="310"/>
      <c r="CM109" s="310"/>
      <c r="CN109" s="428"/>
      <c r="CO109" s="310"/>
      <c r="CP109" s="488"/>
      <c r="CQ109" s="310"/>
      <c r="CR109" s="310"/>
      <c r="CS109" s="425"/>
      <c r="CT109" s="363"/>
      <c r="CU109" s="320"/>
      <c r="CV109" s="320"/>
      <c r="CW109" s="320"/>
      <c r="CX109" s="320"/>
      <c r="CY109" s="571"/>
      <c r="CZ109" s="320"/>
      <c r="DA109" s="320"/>
      <c r="DB109" s="320"/>
      <c r="DC109" s="310"/>
      <c r="DD109" s="310"/>
      <c r="DE109" s="310"/>
      <c r="DF109" s="574"/>
      <c r="DG109" s="310"/>
      <c r="DH109" s="310"/>
      <c r="DI109" s="310"/>
      <c r="DJ109" s="310"/>
      <c r="DK109" s="311"/>
      <c r="DL109" s="311"/>
      <c r="DM109" s="311"/>
      <c r="DN109" s="311"/>
      <c r="DO109" s="311"/>
      <c r="DP109" s="311"/>
      <c r="DQ109" s="311"/>
      <c r="DR109" s="178" t="s">
        <v>231</v>
      </c>
      <c r="DS109" s="178" t="s">
        <v>231</v>
      </c>
      <c r="DT109" s="178" t="s">
        <v>231</v>
      </c>
      <c r="DU109" s="178" t="s">
        <v>231</v>
      </c>
      <c r="DV109" s="178" t="s">
        <v>231</v>
      </c>
      <c r="DW109" s="311"/>
      <c r="DX109" s="178" t="s">
        <v>231</v>
      </c>
      <c r="DY109" s="311"/>
      <c r="DZ109" s="178" t="s">
        <v>231</v>
      </c>
      <c r="EA109" s="178" t="s">
        <v>231</v>
      </c>
      <c r="EB109" s="178" t="s">
        <v>231</v>
      </c>
      <c r="EC109" s="178" t="s">
        <v>231</v>
      </c>
      <c r="ED109" s="178" t="s">
        <v>231</v>
      </c>
      <c r="EE109" s="178" t="s">
        <v>231</v>
      </c>
      <c r="EF109" s="178" t="s">
        <v>231</v>
      </c>
      <c r="EG109" s="178" t="s">
        <v>231</v>
      </c>
      <c r="EH109" s="178" t="s">
        <v>231</v>
      </c>
      <c r="EI109" s="178" t="s">
        <v>231</v>
      </c>
      <c r="EJ109" s="178" t="s">
        <v>231</v>
      </c>
      <c r="EK109" s="178" t="s">
        <v>231</v>
      </c>
      <c r="EL109" s="178" t="s">
        <v>231</v>
      </c>
      <c r="EM109" s="178" t="s">
        <v>231</v>
      </c>
      <c r="EN109" s="178" t="s">
        <v>231</v>
      </c>
      <c r="EO109" s="178" t="s">
        <v>231</v>
      </c>
      <c r="EP109" s="178" t="s">
        <v>231</v>
      </c>
      <c r="EQ109" s="178" t="s">
        <v>231</v>
      </c>
      <c r="ER109" s="178" t="s">
        <v>231</v>
      </c>
      <c r="ES109" s="178" t="s">
        <v>231</v>
      </c>
      <c r="ET109" s="178" t="s">
        <v>231</v>
      </c>
      <c r="EU109" s="178" t="s">
        <v>231</v>
      </c>
      <c r="EV109" s="178" t="s">
        <v>231</v>
      </c>
      <c r="EW109" s="178" t="s">
        <v>231</v>
      </c>
      <c r="EX109" s="178" t="s">
        <v>231</v>
      </c>
      <c r="EY109" s="178" t="s">
        <v>231</v>
      </c>
      <c r="EZ109" s="178" t="s">
        <v>231</v>
      </c>
      <c r="FA109" s="178" t="s">
        <v>231</v>
      </c>
      <c r="FB109" s="178" t="s">
        <v>231</v>
      </c>
      <c r="FC109" s="178" t="s">
        <v>231</v>
      </c>
      <c r="FD109" s="178" t="s">
        <v>231</v>
      </c>
      <c r="FE109" s="178" t="s">
        <v>231</v>
      </c>
      <c r="FF109" s="178" t="s">
        <v>231</v>
      </c>
      <c r="FG109" s="178" t="s">
        <v>231</v>
      </c>
      <c r="FH109" s="178" t="s">
        <v>231</v>
      </c>
    </row>
    <row r="110" spans="1:164" ht="18" customHeight="1" x14ac:dyDescent="0.3">
      <c r="A110" s="358"/>
      <c r="B110" s="323"/>
      <c r="C110" s="326"/>
      <c r="D110" s="326"/>
      <c r="E110" s="326"/>
      <c r="F110" s="363"/>
      <c r="G110" s="328"/>
      <c r="H110" s="326"/>
      <c r="I110" s="328"/>
      <c r="J110" s="326"/>
      <c r="K110" s="363"/>
      <c r="L110" s="310"/>
      <c r="M110" s="310"/>
      <c r="N110" s="310"/>
      <c r="O110" s="310"/>
      <c r="P110" s="310"/>
      <c r="Q110" s="311"/>
      <c r="R110" s="151" t="s">
        <v>372</v>
      </c>
      <c r="S110" s="151" t="s">
        <v>464</v>
      </c>
      <c r="T110" s="151" t="s">
        <v>464</v>
      </c>
      <c r="U110" s="151" t="s">
        <v>464</v>
      </c>
      <c r="V110" s="167" t="s">
        <v>231</v>
      </c>
      <c r="W110" s="311"/>
      <c r="X110" s="167" t="s">
        <v>231</v>
      </c>
      <c r="Y110" s="311"/>
      <c r="Z110" s="167" t="s">
        <v>231</v>
      </c>
      <c r="AA110" s="311"/>
      <c r="AB110" s="167" t="s">
        <v>231</v>
      </c>
      <c r="AC110" s="311"/>
      <c r="AD110" s="173" t="s">
        <v>231</v>
      </c>
      <c r="AE110" s="173" t="s">
        <v>231</v>
      </c>
      <c r="AF110" s="311"/>
      <c r="AG110" s="311"/>
      <c r="AH110" s="311"/>
      <c r="AI110" s="212" t="s">
        <v>231</v>
      </c>
      <c r="AJ110" s="437"/>
      <c r="AK110" s="163" t="s">
        <v>231</v>
      </c>
      <c r="AL110" s="163" t="s">
        <v>231</v>
      </c>
      <c r="AM110" s="163" t="s">
        <v>231</v>
      </c>
      <c r="AN110" s="163" t="s">
        <v>231</v>
      </c>
      <c r="AO110" s="163" t="s">
        <v>231</v>
      </c>
      <c r="AP110" s="163" t="s">
        <v>231</v>
      </c>
      <c r="AQ110" s="163" t="s">
        <v>231</v>
      </c>
      <c r="AR110" s="163" t="s">
        <v>231</v>
      </c>
      <c r="AS110" s="163" t="s">
        <v>231</v>
      </c>
      <c r="AT110" s="403"/>
      <c r="AU110" s="152" t="s">
        <v>231</v>
      </c>
      <c r="AV110" s="403"/>
      <c r="AW110" s="169" t="s">
        <v>231</v>
      </c>
      <c r="AX110" s="169" t="s">
        <v>231</v>
      </c>
      <c r="AY110" s="169" t="s">
        <v>231</v>
      </c>
      <c r="AZ110" s="169" t="s">
        <v>231</v>
      </c>
      <c r="BA110" s="169" t="s">
        <v>231</v>
      </c>
      <c r="BB110" s="169" t="s">
        <v>231</v>
      </c>
      <c r="BC110" s="169" t="s">
        <v>231</v>
      </c>
      <c r="BD110" s="169" t="s">
        <v>231</v>
      </c>
      <c r="BE110" s="186" t="s">
        <v>231</v>
      </c>
      <c r="BF110" s="186" t="s">
        <v>231</v>
      </c>
      <c r="BG110" s="186" t="s">
        <v>231</v>
      </c>
      <c r="BH110" s="171" t="s">
        <v>231</v>
      </c>
      <c r="BI110" s="175" t="s">
        <v>231</v>
      </c>
      <c r="BJ110" s="175" t="s">
        <v>231</v>
      </c>
      <c r="BK110" s="175" t="s">
        <v>231</v>
      </c>
      <c r="BL110" s="175" t="s">
        <v>231</v>
      </c>
      <c r="BM110" s="175" t="s">
        <v>231</v>
      </c>
      <c r="BN110" s="175" t="s">
        <v>231</v>
      </c>
      <c r="BO110" s="175" t="s">
        <v>231</v>
      </c>
      <c r="BP110" s="188" t="s">
        <v>231</v>
      </c>
      <c r="BQ110" s="167" t="s">
        <v>231</v>
      </c>
      <c r="BR110" s="167" t="s">
        <v>231</v>
      </c>
      <c r="BS110" s="167" t="s">
        <v>231</v>
      </c>
      <c r="BT110" s="167" t="s">
        <v>231</v>
      </c>
      <c r="BU110" s="167" t="s">
        <v>231</v>
      </c>
      <c r="BV110" s="210" t="s">
        <v>231</v>
      </c>
      <c r="BW110" s="463"/>
      <c r="BX110" s="463"/>
      <c r="BY110" s="310"/>
      <c r="BZ110" s="310"/>
      <c r="CA110" s="310"/>
      <c r="CB110" s="310"/>
      <c r="CC110" s="310"/>
      <c r="CD110" s="310"/>
      <c r="CE110" s="310"/>
      <c r="CF110" s="310"/>
      <c r="CG110" s="310"/>
      <c r="CH110" s="310"/>
      <c r="CI110" s="310"/>
      <c r="CJ110" s="310"/>
      <c r="CK110" s="310"/>
      <c r="CL110" s="310"/>
      <c r="CM110" s="310"/>
      <c r="CN110" s="428"/>
      <c r="CO110" s="310"/>
      <c r="CP110" s="488"/>
      <c r="CQ110" s="310"/>
      <c r="CR110" s="310"/>
      <c r="CS110" s="425"/>
      <c r="CT110" s="363"/>
      <c r="CU110" s="320"/>
      <c r="CV110" s="320"/>
      <c r="CW110" s="320"/>
      <c r="CX110" s="320"/>
      <c r="CY110" s="571"/>
      <c r="CZ110" s="320"/>
      <c r="DA110" s="320"/>
      <c r="DB110" s="320"/>
      <c r="DC110" s="310"/>
      <c r="DD110" s="310"/>
      <c r="DE110" s="310"/>
      <c r="DF110" s="574"/>
      <c r="DG110" s="310"/>
      <c r="DH110" s="310"/>
      <c r="DI110" s="310"/>
      <c r="DJ110" s="310"/>
      <c r="DK110" s="311"/>
      <c r="DL110" s="311"/>
      <c r="DM110" s="311"/>
      <c r="DN110" s="311"/>
      <c r="DO110" s="311"/>
      <c r="DP110" s="311"/>
      <c r="DQ110" s="311"/>
      <c r="DR110" s="178" t="s">
        <v>231</v>
      </c>
      <c r="DS110" s="178" t="s">
        <v>231</v>
      </c>
      <c r="DT110" s="178" t="s">
        <v>231</v>
      </c>
      <c r="DU110" s="178" t="s">
        <v>231</v>
      </c>
      <c r="DV110" s="178" t="s">
        <v>231</v>
      </c>
      <c r="DW110" s="311"/>
      <c r="DX110" s="178" t="s">
        <v>231</v>
      </c>
      <c r="DY110" s="311"/>
      <c r="DZ110" s="178" t="s">
        <v>231</v>
      </c>
      <c r="EA110" s="178" t="s">
        <v>231</v>
      </c>
      <c r="EB110" s="178" t="s">
        <v>231</v>
      </c>
      <c r="EC110" s="178" t="s">
        <v>231</v>
      </c>
      <c r="ED110" s="178" t="s">
        <v>231</v>
      </c>
      <c r="EE110" s="178" t="s">
        <v>231</v>
      </c>
      <c r="EF110" s="178" t="s">
        <v>231</v>
      </c>
      <c r="EG110" s="178" t="s">
        <v>231</v>
      </c>
      <c r="EH110" s="178" t="s">
        <v>231</v>
      </c>
      <c r="EI110" s="178" t="s">
        <v>231</v>
      </c>
      <c r="EJ110" s="178" t="s">
        <v>231</v>
      </c>
      <c r="EK110" s="178" t="s">
        <v>231</v>
      </c>
      <c r="EL110" s="178" t="s">
        <v>231</v>
      </c>
      <c r="EM110" s="178" t="s">
        <v>231</v>
      </c>
      <c r="EN110" s="178" t="s">
        <v>231</v>
      </c>
      <c r="EO110" s="178" t="s">
        <v>231</v>
      </c>
      <c r="EP110" s="178" t="s">
        <v>231</v>
      </c>
      <c r="EQ110" s="178" t="s">
        <v>231</v>
      </c>
      <c r="ER110" s="178" t="s">
        <v>231</v>
      </c>
      <c r="ES110" s="178" t="s">
        <v>231</v>
      </c>
      <c r="ET110" s="178" t="s">
        <v>231</v>
      </c>
      <c r="EU110" s="178" t="s">
        <v>231</v>
      </c>
      <c r="EV110" s="178" t="s">
        <v>231</v>
      </c>
      <c r="EW110" s="178" t="s">
        <v>231</v>
      </c>
      <c r="EX110" s="178" t="s">
        <v>231</v>
      </c>
      <c r="EY110" s="178" t="s">
        <v>231</v>
      </c>
      <c r="EZ110" s="178" t="s">
        <v>231</v>
      </c>
      <c r="FA110" s="178" t="s">
        <v>231</v>
      </c>
      <c r="FB110" s="178" t="s">
        <v>231</v>
      </c>
      <c r="FC110" s="178" t="s">
        <v>231</v>
      </c>
      <c r="FD110" s="178" t="s">
        <v>231</v>
      </c>
      <c r="FE110" s="178" t="s">
        <v>231</v>
      </c>
      <c r="FF110" s="178" t="s">
        <v>231</v>
      </c>
      <c r="FG110" s="178" t="s">
        <v>231</v>
      </c>
      <c r="FH110" s="178" t="s">
        <v>231</v>
      </c>
    </row>
    <row r="111" spans="1:164" ht="18" customHeight="1" x14ac:dyDescent="0.3">
      <c r="A111" s="358"/>
      <c r="B111" s="323"/>
      <c r="C111" s="326"/>
      <c r="D111" s="326"/>
      <c r="E111" s="326"/>
      <c r="F111" s="363"/>
      <c r="G111" s="328"/>
      <c r="H111" s="326"/>
      <c r="I111" s="328"/>
      <c r="J111" s="326"/>
      <c r="K111" s="363"/>
      <c r="L111" s="310"/>
      <c r="M111" s="310"/>
      <c r="N111" s="310"/>
      <c r="O111" s="310"/>
      <c r="P111" s="310"/>
      <c r="Q111" s="311"/>
      <c r="R111" s="151" t="s">
        <v>456</v>
      </c>
      <c r="S111" s="151" t="s">
        <v>464</v>
      </c>
      <c r="T111" s="151" t="s">
        <v>464</v>
      </c>
      <c r="U111" s="151" t="s">
        <v>464</v>
      </c>
      <c r="V111" s="167" t="s">
        <v>231</v>
      </c>
      <c r="W111" s="311"/>
      <c r="X111" s="167" t="s">
        <v>231</v>
      </c>
      <c r="Y111" s="311"/>
      <c r="Z111" s="167" t="s">
        <v>231</v>
      </c>
      <c r="AA111" s="311"/>
      <c r="AB111" s="167" t="s">
        <v>231</v>
      </c>
      <c r="AC111" s="311"/>
      <c r="AD111" s="173" t="s">
        <v>231</v>
      </c>
      <c r="AE111" s="173" t="s">
        <v>231</v>
      </c>
      <c r="AF111" s="311"/>
      <c r="AG111" s="311"/>
      <c r="AH111" s="311"/>
      <c r="AI111" s="212" t="s">
        <v>231</v>
      </c>
      <c r="AJ111" s="437"/>
      <c r="AK111" s="163" t="s">
        <v>231</v>
      </c>
      <c r="AL111" s="163" t="s">
        <v>231</v>
      </c>
      <c r="AM111" s="163" t="s">
        <v>231</v>
      </c>
      <c r="AN111" s="163" t="s">
        <v>231</v>
      </c>
      <c r="AO111" s="163" t="s">
        <v>231</v>
      </c>
      <c r="AP111" s="163" t="s">
        <v>231</v>
      </c>
      <c r="AQ111" s="163" t="s">
        <v>231</v>
      </c>
      <c r="AR111" s="163" t="s">
        <v>231</v>
      </c>
      <c r="AS111" s="163" t="s">
        <v>231</v>
      </c>
      <c r="AT111" s="403"/>
      <c r="AU111" s="152" t="s">
        <v>231</v>
      </c>
      <c r="AV111" s="403"/>
      <c r="AW111" s="152" t="s">
        <v>231</v>
      </c>
      <c r="AX111" s="152" t="s">
        <v>231</v>
      </c>
      <c r="AY111" s="152" t="s">
        <v>231</v>
      </c>
      <c r="AZ111" s="152" t="s">
        <v>231</v>
      </c>
      <c r="BA111" s="152" t="s">
        <v>231</v>
      </c>
      <c r="BB111" s="152" t="s">
        <v>231</v>
      </c>
      <c r="BC111" s="152" t="s">
        <v>231</v>
      </c>
      <c r="BD111" s="152" t="s">
        <v>231</v>
      </c>
      <c r="BE111" s="152" t="s">
        <v>231</v>
      </c>
      <c r="BF111" s="152" t="s">
        <v>231</v>
      </c>
      <c r="BG111" s="152" t="s">
        <v>231</v>
      </c>
      <c r="BH111" s="163" t="s">
        <v>231</v>
      </c>
      <c r="BI111" s="167" t="s">
        <v>231</v>
      </c>
      <c r="BJ111" s="167" t="s">
        <v>231</v>
      </c>
      <c r="BK111" s="167" t="s">
        <v>231</v>
      </c>
      <c r="BL111" s="167" t="s">
        <v>231</v>
      </c>
      <c r="BM111" s="167" t="s">
        <v>231</v>
      </c>
      <c r="BN111" s="167" t="s">
        <v>231</v>
      </c>
      <c r="BO111" s="167" t="s">
        <v>231</v>
      </c>
      <c r="BP111" s="210" t="s">
        <v>231</v>
      </c>
      <c r="BQ111" s="175" t="s">
        <v>231</v>
      </c>
      <c r="BR111" s="175" t="s">
        <v>231</v>
      </c>
      <c r="BS111" s="175" t="s">
        <v>231</v>
      </c>
      <c r="BT111" s="175" t="s">
        <v>231</v>
      </c>
      <c r="BU111" s="175" t="s">
        <v>231</v>
      </c>
      <c r="BV111" s="188" t="s">
        <v>231</v>
      </c>
      <c r="BW111" s="463"/>
      <c r="BX111" s="463"/>
      <c r="BY111" s="310"/>
      <c r="BZ111" s="310"/>
      <c r="CA111" s="310"/>
      <c r="CB111" s="310"/>
      <c r="CC111" s="310"/>
      <c r="CD111" s="310"/>
      <c r="CE111" s="310"/>
      <c r="CF111" s="310"/>
      <c r="CG111" s="310"/>
      <c r="CH111" s="310"/>
      <c r="CI111" s="310"/>
      <c r="CJ111" s="310"/>
      <c r="CK111" s="310"/>
      <c r="CL111" s="310"/>
      <c r="CM111" s="310"/>
      <c r="CN111" s="428"/>
      <c r="CO111" s="310"/>
      <c r="CP111" s="488"/>
      <c r="CQ111" s="310"/>
      <c r="CR111" s="310"/>
      <c r="CS111" s="425"/>
      <c r="CT111" s="363"/>
      <c r="CU111" s="320"/>
      <c r="CV111" s="320"/>
      <c r="CW111" s="320"/>
      <c r="CX111" s="320"/>
      <c r="CY111" s="571"/>
      <c r="CZ111" s="320"/>
      <c r="DA111" s="320"/>
      <c r="DB111" s="320"/>
      <c r="DC111" s="310"/>
      <c r="DD111" s="310"/>
      <c r="DE111" s="310"/>
      <c r="DF111" s="574"/>
      <c r="DG111" s="310"/>
      <c r="DH111" s="310"/>
      <c r="DI111" s="310"/>
      <c r="DJ111" s="310"/>
      <c r="DK111" s="311"/>
      <c r="DL111" s="311"/>
      <c r="DM111" s="311"/>
      <c r="DN111" s="311"/>
      <c r="DO111" s="311"/>
      <c r="DP111" s="311"/>
      <c r="DQ111" s="311"/>
      <c r="DR111" s="178" t="s">
        <v>231</v>
      </c>
      <c r="DS111" s="178" t="s">
        <v>231</v>
      </c>
      <c r="DT111" s="178" t="s">
        <v>231</v>
      </c>
      <c r="DU111" s="178" t="s">
        <v>231</v>
      </c>
      <c r="DV111" s="178" t="s">
        <v>231</v>
      </c>
      <c r="DW111" s="311"/>
      <c r="DX111" s="178" t="s">
        <v>231</v>
      </c>
      <c r="DY111" s="311"/>
      <c r="DZ111" s="178" t="s">
        <v>231</v>
      </c>
      <c r="EA111" s="178" t="s">
        <v>231</v>
      </c>
      <c r="EB111" s="178" t="s">
        <v>231</v>
      </c>
      <c r="EC111" s="178" t="s">
        <v>231</v>
      </c>
      <c r="ED111" s="178" t="s">
        <v>231</v>
      </c>
      <c r="EE111" s="178" t="s">
        <v>231</v>
      </c>
      <c r="EF111" s="178" t="s">
        <v>231</v>
      </c>
      <c r="EG111" s="178" t="s">
        <v>231</v>
      </c>
      <c r="EH111" s="178" t="s">
        <v>231</v>
      </c>
      <c r="EI111" s="178" t="s">
        <v>231</v>
      </c>
      <c r="EJ111" s="178" t="s">
        <v>231</v>
      </c>
      <c r="EK111" s="178" t="s">
        <v>231</v>
      </c>
      <c r="EL111" s="178" t="s">
        <v>231</v>
      </c>
      <c r="EM111" s="178" t="s">
        <v>231</v>
      </c>
      <c r="EN111" s="178" t="s">
        <v>231</v>
      </c>
      <c r="EO111" s="178" t="s">
        <v>231</v>
      </c>
      <c r="EP111" s="178" t="s">
        <v>231</v>
      </c>
      <c r="EQ111" s="178" t="s">
        <v>231</v>
      </c>
      <c r="ER111" s="178" t="s">
        <v>231</v>
      </c>
      <c r="ES111" s="178" t="s">
        <v>231</v>
      </c>
      <c r="ET111" s="178" t="s">
        <v>231</v>
      </c>
      <c r="EU111" s="178" t="s">
        <v>231</v>
      </c>
      <c r="EV111" s="178" t="s">
        <v>231</v>
      </c>
      <c r="EW111" s="178" t="s">
        <v>231</v>
      </c>
      <c r="EX111" s="178" t="s">
        <v>231</v>
      </c>
      <c r="EY111" s="178" t="s">
        <v>231</v>
      </c>
      <c r="EZ111" s="178" t="s">
        <v>231</v>
      </c>
      <c r="FA111" s="178" t="s">
        <v>231</v>
      </c>
      <c r="FB111" s="178" t="s">
        <v>231</v>
      </c>
      <c r="FC111" s="178" t="s">
        <v>231</v>
      </c>
      <c r="FD111" s="178" t="s">
        <v>231</v>
      </c>
      <c r="FE111" s="178" t="s">
        <v>231</v>
      </c>
      <c r="FF111" s="178" t="s">
        <v>231</v>
      </c>
      <c r="FG111" s="178" t="s">
        <v>231</v>
      </c>
      <c r="FH111" s="178" t="s">
        <v>231</v>
      </c>
    </row>
    <row r="112" spans="1:164" ht="18" customHeight="1" x14ac:dyDescent="0.3">
      <c r="A112" s="358"/>
      <c r="B112" s="323"/>
      <c r="C112" s="326"/>
      <c r="D112" s="326"/>
      <c r="E112" s="326"/>
      <c r="F112" s="363"/>
      <c r="G112" s="328"/>
      <c r="H112" s="326"/>
      <c r="I112" s="328"/>
      <c r="J112" s="326"/>
      <c r="K112" s="363"/>
      <c r="L112" s="310"/>
      <c r="M112" s="310"/>
      <c r="N112" s="310"/>
      <c r="O112" s="310"/>
      <c r="P112" s="310"/>
      <c r="Q112" s="311"/>
      <c r="R112" s="151" t="s">
        <v>371</v>
      </c>
      <c r="S112" s="151" t="s">
        <v>464</v>
      </c>
      <c r="T112" s="151" t="s">
        <v>464</v>
      </c>
      <c r="U112" s="151" t="s">
        <v>464</v>
      </c>
      <c r="V112" s="167" t="s">
        <v>231</v>
      </c>
      <c r="W112" s="311"/>
      <c r="X112" s="167" t="s">
        <v>231</v>
      </c>
      <c r="Y112" s="311"/>
      <c r="Z112" s="167" t="s">
        <v>231</v>
      </c>
      <c r="AA112" s="311"/>
      <c r="AB112" s="167" t="s">
        <v>231</v>
      </c>
      <c r="AC112" s="311"/>
      <c r="AD112" s="173" t="s">
        <v>231</v>
      </c>
      <c r="AE112" s="173" t="s">
        <v>231</v>
      </c>
      <c r="AF112" s="311"/>
      <c r="AG112" s="311"/>
      <c r="AH112" s="311"/>
      <c r="AI112" s="212" t="s">
        <v>231</v>
      </c>
      <c r="AJ112" s="437"/>
      <c r="AK112" s="163" t="s">
        <v>231</v>
      </c>
      <c r="AL112" s="163" t="s">
        <v>231</v>
      </c>
      <c r="AM112" s="163" t="s">
        <v>231</v>
      </c>
      <c r="AN112" s="163" t="s">
        <v>231</v>
      </c>
      <c r="AO112" s="163" t="s">
        <v>231</v>
      </c>
      <c r="AP112" s="163" t="s">
        <v>231</v>
      </c>
      <c r="AQ112" s="163" t="s">
        <v>231</v>
      </c>
      <c r="AR112" s="163" t="s">
        <v>231</v>
      </c>
      <c r="AS112" s="163" t="s">
        <v>231</v>
      </c>
      <c r="AT112" s="403"/>
      <c r="AU112" s="152" t="s">
        <v>231</v>
      </c>
      <c r="AV112" s="403"/>
      <c r="AW112" s="169" t="s">
        <v>231</v>
      </c>
      <c r="AX112" s="169" t="s">
        <v>231</v>
      </c>
      <c r="AY112" s="169" t="s">
        <v>231</v>
      </c>
      <c r="AZ112" s="169" t="s">
        <v>231</v>
      </c>
      <c r="BA112" s="169" t="s">
        <v>231</v>
      </c>
      <c r="BB112" s="169" t="s">
        <v>231</v>
      </c>
      <c r="BC112" s="169" t="s">
        <v>231</v>
      </c>
      <c r="BD112" s="169" t="s">
        <v>231</v>
      </c>
      <c r="BE112" s="186" t="s">
        <v>231</v>
      </c>
      <c r="BF112" s="186" t="s">
        <v>231</v>
      </c>
      <c r="BG112" s="186" t="s">
        <v>231</v>
      </c>
      <c r="BH112" s="171" t="s">
        <v>231</v>
      </c>
      <c r="BI112" s="175" t="s">
        <v>231</v>
      </c>
      <c r="BJ112" s="175" t="s">
        <v>231</v>
      </c>
      <c r="BK112" s="175" t="s">
        <v>231</v>
      </c>
      <c r="BL112" s="175" t="s">
        <v>231</v>
      </c>
      <c r="BM112" s="175" t="s">
        <v>231</v>
      </c>
      <c r="BN112" s="175" t="s">
        <v>231</v>
      </c>
      <c r="BO112" s="175" t="s">
        <v>231</v>
      </c>
      <c r="BP112" s="188" t="s">
        <v>231</v>
      </c>
      <c r="BQ112" s="167" t="s">
        <v>231</v>
      </c>
      <c r="BR112" s="167" t="s">
        <v>231</v>
      </c>
      <c r="BS112" s="167" t="s">
        <v>231</v>
      </c>
      <c r="BT112" s="167" t="s">
        <v>231</v>
      </c>
      <c r="BU112" s="167" t="s">
        <v>231</v>
      </c>
      <c r="BV112" s="210" t="s">
        <v>231</v>
      </c>
      <c r="BW112" s="463"/>
      <c r="BX112" s="463"/>
      <c r="BY112" s="310"/>
      <c r="BZ112" s="310"/>
      <c r="CA112" s="310"/>
      <c r="CB112" s="310"/>
      <c r="CC112" s="310"/>
      <c r="CD112" s="310"/>
      <c r="CE112" s="310"/>
      <c r="CF112" s="310"/>
      <c r="CG112" s="310"/>
      <c r="CH112" s="310"/>
      <c r="CI112" s="310"/>
      <c r="CJ112" s="310"/>
      <c r="CK112" s="310"/>
      <c r="CL112" s="310"/>
      <c r="CM112" s="310"/>
      <c r="CN112" s="428"/>
      <c r="CO112" s="310"/>
      <c r="CP112" s="488"/>
      <c r="CQ112" s="310"/>
      <c r="CR112" s="310"/>
      <c r="CS112" s="425"/>
      <c r="CT112" s="363"/>
      <c r="CU112" s="320"/>
      <c r="CV112" s="320"/>
      <c r="CW112" s="320"/>
      <c r="CX112" s="320"/>
      <c r="CY112" s="571"/>
      <c r="CZ112" s="320"/>
      <c r="DA112" s="320"/>
      <c r="DB112" s="320"/>
      <c r="DC112" s="310"/>
      <c r="DD112" s="310"/>
      <c r="DE112" s="310"/>
      <c r="DF112" s="574"/>
      <c r="DG112" s="310"/>
      <c r="DH112" s="310"/>
      <c r="DI112" s="310"/>
      <c r="DJ112" s="310"/>
      <c r="DK112" s="311"/>
      <c r="DL112" s="311"/>
      <c r="DM112" s="311"/>
      <c r="DN112" s="311"/>
      <c r="DO112" s="311"/>
      <c r="DP112" s="311"/>
      <c r="DQ112" s="311"/>
      <c r="DR112" s="178" t="s">
        <v>231</v>
      </c>
      <c r="DS112" s="178" t="s">
        <v>231</v>
      </c>
      <c r="DT112" s="178" t="s">
        <v>231</v>
      </c>
      <c r="DU112" s="178" t="s">
        <v>231</v>
      </c>
      <c r="DV112" s="178" t="s">
        <v>231</v>
      </c>
      <c r="DW112" s="311"/>
      <c r="DX112" s="178" t="s">
        <v>231</v>
      </c>
      <c r="DY112" s="311"/>
      <c r="DZ112" s="178" t="s">
        <v>231</v>
      </c>
      <c r="EA112" s="178" t="s">
        <v>231</v>
      </c>
      <c r="EB112" s="178" t="s">
        <v>231</v>
      </c>
      <c r="EC112" s="178" t="s">
        <v>231</v>
      </c>
      <c r="ED112" s="178" t="s">
        <v>231</v>
      </c>
      <c r="EE112" s="178" t="s">
        <v>231</v>
      </c>
      <c r="EF112" s="178" t="s">
        <v>231</v>
      </c>
      <c r="EG112" s="178" t="s">
        <v>231</v>
      </c>
      <c r="EH112" s="178" t="s">
        <v>231</v>
      </c>
      <c r="EI112" s="178" t="s">
        <v>231</v>
      </c>
      <c r="EJ112" s="178" t="s">
        <v>231</v>
      </c>
      <c r="EK112" s="178" t="s">
        <v>231</v>
      </c>
      <c r="EL112" s="178" t="s">
        <v>231</v>
      </c>
      <c r="EM112" s="178" t="s">
        <v>231</v>
      </c>
      <c r="EN112" s="178" t="s">
        <v>231</v>
      </c>
      <c r="EO112" s="178" t="s">
        <v>231</v>
      </c>
      <c r="EP112" s="178" t="s">
        <v>231</v>
      </c>
      <c r="EQ112" s="178" t="s">
        <v>231</v>
      </c>
      <c r="ER112" s="178" t="s">
        <v>231</v>
      </c>
      <c r="ES112" s="178" t="s">
        <v>231</v>
      </c>
      <c r="ET112" s="178" t="s">
        <v>231</v>
      </c>
      <c r="EU112" s="178" t="s">
        <v>231</v>
      </c>
      <c r="EV112" s="178" t="s">
        <v>231</v>
      </c>
      <c r="EW112" s="178" t="s">
        <v>231</v>
      </c>
      <c r="EX112" s="178" t="s">
        <v>231</v>
      </c>
      <c r="EY112" s="178" t="s">
        <v>231</v>
      </c>
      <c r="EZ112" s="178" t="s">
        <v>231</v>
      </c>
      <c r="FA112" s="178" t="s">
        <v>231</v>
      </c>
      <c r="FB112" s="178" t="s">
        <v>231</v>
      </c>
      <c r="FC112" s="178" t="s">
        <v>231</v>
      </c>
      <c r="FD112" s="178" t="s">
        <v>231</v>
      </c>
      <c r="FE112" s="178" t="s">
        <v>231</v>
      </c>
      <c r="FF112" s="178" t="s">
        <v>231</v>
      </c>
      <c r="FG112" s="178" t="s">
        <v>231</v>
      </c>
      <c r="FH112" s="178" t="s">
        <v>231</v>
      </c>
    </row>
    <row r="113" spans="1:164" ht="18" customHeight="1" x14ac:dyDescent="0.3">
      <c r="A113" s="358"/>
      <c r="B113" s="360"/>
      <c r="C113" s="326"/>
      <c r="D113" s="361"/>
      <c r="E113" s="327"/>
      <c r="F113" s="363"/>
      <c r="G113" s="328"/>
      <c r="H113" s="326"/>
      <c r="I113" s="328"/>
      <c r="J113" s="326"/>
      <c r="K113" s="363"/>
      <c r="L113" s="310"/>
      <c r="M113" s="310"/>
      <c r="N113" s="339"/>
      <c r="O113" s="310"/>
      <c r="P113" s="310"/>
      <c r="Q113" s="311"/>
      <c r="R113" s="151" t="s">
        <v>453</v>
      </c>
      <c r="S113" s="151" t="s">
        <v>464</v>
      </c>
      <c r="T113" s="151" t="s">
        <v>464</v>
      </c>
      <c r="U113" s="151" t="s">
        <v>464</v>
      </c>
      <c r="V113" s="167" t="s">
        <v>231</v>
      </c>
      <c r="W113" s="311"/>
      <c r="X113" s="167" t="s">
        <v>231</v>
      </c>
      <c r="Y113" s="311"/>
      <c r="Z113" s="167" t="s">
        <v>231</v>
      </c>
      <c r="AA113" s="311"/>
      <c r="AB113" s="167" t="s">
        <v>231</v>
      </c>
      <c r="AC113" s="311"/>
      <c r="AD113" s="173" t="s">
        <v>231</v>
      </c>
      <c r="AE113" s="173" t="s">
        <v>231</v>
      </c>
      <c r="AF113" s="311"/>
      <c r="AG113" s="311"/>
      <c r="AH113" s="311"/>
      <c r="AI113" s="212" t="s">
        <v>231</v>
      </c>
      <c r="AJ113" s="437"/>
      <c r="AK113" s="163" t="s">
        <v>231</v>
      </c>
      <c r="AL113" s="163" t="s">
        <v>231</v>
      </c>
      <c r="AM113" s="163" t="s">
        <v>231</v>
      </c>
      <c r="AN113" s="163" t="s">
        <v>231</v>
      </c>
      <c r="AO113" s="163" t="s">
        <v>231</v>
      </c>
      <c r="AP113" s="163" t="s">
        <v>231</v>
      </c>
      <c r="AQ113" s="163" t="s">
        <v>231</v>
      </c>
      <c r="AR113" s="163" t="s">
        <v>231</v>
      </c>
      <c r="AS113" s="163" t="s">
        <v>231</v>
      </c>
      <c r="AT113" s="403"/>
      <c r="AU113" s="152" t="s">
        <v>231</v>
      </c>
      <c r="AV113" s="403"/>
      <c r="AW113" s="152" t="s">
        <v>231</v>
      </c>
      <c r="AX113" s="152" t="s">
        <v>231</v>
      </c>
      <c r="AY113" s="152" t="s">
        <v>231</v>
      </c>
      <c r="AZ113" s="152" t="s">
        <v>231</v>
      </c>
      <c r="BA113" s="152" t="s">
        <v>231</v>
      </c>
      <c r="BB113" s="152" t="s">
        <v>231</v>
      </c>
      <c r="BC113" s="152" t="s">
        <v>231</v>
      </c>
      <c r="BD113" s="152" t="s">
        <v>231</v>
      </c>
      <c r="BE113" s="152" t="s">
        <v>231</v>
      </c>
      <c r="BF113" s="152" t="s">
        <v>231</v>
      </c>
      <c r="BG113" s="152" t="s">
        <v>231</v>
      </c>
      <c r="BH113" s="163" t="s">
        <v>231</v>
      </c>
      <c r="BI113" s="167" t="s">
        <v>231</v>
      </c>
      <c r="BJ113" s="167" t="s">
        <v>231</v>
      </c>
      <c r="BK113" s="167" t="s">
        <v>231</v>
      </c>
      <c r="BL113" s="167" t="s">
        <v>231</v>
      </c>
      <c r="BM113" s="167" t="s">
        <v>231</v>
      </c>
      <c r="BN113" s="167" t="s">
        <v>231</v>
      </c>
      <c r="BO113" s="167" t="s">
        <v>231</v>
      </c>
      <c r="BP113" s="210" t="s">
        <v>231</v>
      </c>
      <c r="BQ113" s="167" t="s">
        <v>231</v>
      </c>
      <c r="BR113" s="167" t="s">
        <v>231</v>
      </c>
      <c r="BS113" s="167" t="s">
        <v>231</v>
      </c>
      <c r="BT113" s="167" t="s">
        <v>231</v>
      </c>
      <c r="BU113" s="167" t="s">
        <v>231</v>
      </c>
      <c r="BV113" s="210" t="s">
        <v>231</v>
      </c>
      <c r="BW113" s="463"/>
      <c r="BX113" s="463"/>
      <c r="BY113" s="310"/>
      <c r="BZ113" s="310"/>
      <c r="CA113" s="310"/>
      <c r="CB113" s="310"/>
      <c r="CC113" s="310"/>
      <c r="CD113" s="310"/>
      <c r="CE113" s="310"/>
      <c r="CF113" s="310"/>
      <c r="CG113" s="310"/>
      <c r="CH113" s="310"/>
      <c r="CI113" s="310"/>
      <c r="CJ113" s="310"/>
      <c r="CK113" s="310"/>
      <c r="CL113" s="310"/>
      <c r="CM113" s="339"/>
      <c r="CN113" s="429"/>
      <c r="CO113" s="339"/>
      <c r="CP113" s="489"/>
      <c r="CQ113" s="339"/>
      <c r="CR113" s="339"/>
      <c r="CS113" s="426"/>
      <c r="CT113" s="364"/>
      <c r="CU113" s="377"/>
      <c r="CV113" s="377"/>
      <c r="CW113" s="377"/>
      <c r="CX113" s="377"/>
      <c r="CY113" s="572"/>
      <c r="CZ113" s="377"/>
      <c r="DA113" s="377"/>
      <c r="DB113" s="377"/>
      <c r="DC113" s="368"/>
      <c r="DD113" s="368"/>
      <c r="DE113" s="368"/>
      <c r="DF113" s="575"/>
      <c r="DG113" s="368"/>
      <c r="DH113" s="368"/>
      <c r="DI113" s="368"/>
      <c r="DJ113" s="368"/>
      <c r="DK113" s="311"/>
      <c r="DL113" s="311"/>
      <c r="DM113" s="311"/>
      <c r="DN113" s="311"/>
      <c r="DO113" s="311"/>
      <c r="DP113" s="311"/>
      <c r="DQ113" s="311"/>
      <c r="DR113" s="178" t="s">
        <v>231</v>
      </c>
      <c r="DS113" s="178" t="s">
        <v>231</v>
      </c>
      <c r="DT113" s="178" t="s">
        <v>231</v>
      </c>
      <c r="DU113" s="178" t="s">
        <v>231</v>
      </c>
      <c r="DV113" s="178" t="s">
        <v>231</v>
      </c>
      <c r="DW113" s="311"/>
      <c r="DX113" s="178" t="s">
        <v>231</v>
      </c>
      <c r="DY113" s="311"/>
      <c r="DZ113" s="178" t="s">
        <v>231</v>
      </c>
      <c r="EA113" s="178" t="s">
        <v>231</v>
      </c>
      <c r="EB113" s="178" t="s">
        <v>231</v>
      </c>
      <c r="EC113" s="178" t="s">
        <v>231</v>
      </c>
      <c r="ED113" s="178" t="s">
        <v>231</v>
      </c>
      <c r="EE113" s="178" t="s">
        <v>231</v>
      </c>
      <c r="EF113" s="178" t="s">
        <v>231</v>
      </c>
      <c r="EG113" s="178" t="s">
        <v>231</v>
      </c>
      <c r="EH113" s="178" t="s">
        <v>231</v>
      </c>
      <c r="EI113" s="178" t="s">
        <v>231</v>
      </c>
      <c r="EJ113" s="178" t="s">
        <v>231</v>
      </c>
      <c r="EK113" s="178" t="s">
        <v>231</v>
      </c>
      <c r="EL113" s="178" t="s">
        <v>231</v>
      </c>
      <c r="EM113" s="178" t="s">
        <v>231</v>
      </c>
      <c r="EN113" s="178" t="s">
        <v>231</v>
      </c>
      <c r="EO113" s="178" t="s">
        <v>231</v>
      </c>
      <c r="EP113" s="178" t="s">
        <v>231</v>
      </c>
      <c r="EQ113" s="178" t="s">
        <v>231</v>
      </c>
      <c r="ER113" s="178" t="s">
        <v>231</v>
      </c>
      <c r="ES113" s="178" t="s">
        <v>231</v>
      </c>
      <c r="ET113" s="178" t="s">
        <v>231</v>
      </c>
      <c r="EU113" s="178" t="s">
        <v>231</v>
      </c>
      <c r="EV113" s="178" t="s">
        <v>231</v>
      </c>
      <c r="EW113" s="178" t="s">
        <v>231</v>
      </c>
      <c r="EX113" s="178" t="s">
        <v>231</v>
      </c>
      <c r="EY113" s="178" t="s">
        <v>231</v>
      </c>
      <c r="EZ113" s="178" t="s">
        <v>231</v>
      </c>
      <c r="FA113" s="178" t="s">
        <v>231</v>
      </c>
      <c r="FB113" s="178" t="s">
        <v>231</v>
      </c>
      <c r="FC113" s="178" t="s">
        <v>231</v>
      </c>
      <c r="FD113" s="178" t="s">
        <v>231</v>
      </c>
      <c r="FE113" s="178" t="s">
        <v>231</v>
      </c>
      <c r="FF113" s="178" t="s">
        <v>231</v>
      </c>
      <c r="FG113" s="178" t="s">
        <v>231</v>
      </c>
      <c r="FH113" s="178" t="s">
        <v>231</v>
      </c>
    </row>
    <row r="114" spans="1:164" ht="18" customHeight="1" x14ac:dyDescent="0.3">
      <c r="A114" s="414">
        <v>1</v>
      </c>
      <c r="B114" s="416">
        <v>2</v>
      </c>
      <c r="C114" s="419" t="s">
        <v>238</v>
      </c>
      <c r="D114" s="356" t="s">
        <v>622</v>
      </c>
      <c r="E114" s="421" t="s">
        <v>437</v>
      </c>
      <c r="F114" s="362" t="s">
        <v>457</v>
      </c>
      <c r="G114" s="315" t="s">
        <v>470</v>
      </c>
      <c r="H114" s="325" t="s">
        <v>459</v>
      </c>
      <c r="I114" s="315" t="s">
        <v>460</v>
      </c>
      <c r="J114" s="325" t="s">
        <v>461</v>
      </c>
      <c r="K114" s="341" t="s">
        <v>462</v>
      </c>
      <c r="L114" s="313" t="s">
        <v>225</v>
      </c>
      <c r="M114" s="313" t="s">
        <v>450</v>
      </c>
      <c r="N114" s="313" t="s">
        <v>358</v>
      </c>
      <c r="O114" s="313" t="s">
        <v>463</v>
      </c>
      <c r="P114" s="313" t="s">
        <v>373</v>
      </c>
      <c r="Q114" s="311">
        <v>8</v>
      </c>
      <c r="R114" s="151" t="s">
        <v>375</v>
      </c>
      <c r="S114" s="151" t="s">
        <v>471</v>
      </c>
      <c r="T114" s="151" t="s">
        <v>471</v>
      </c>
      <c r="U114" s="151" t="s">
        <v>471</v>
      </c>
      <c r="V114" s="167" t="s">
        <v>231</v>
      </c>
      <c r="W114" s="311" t="s">
        <v>231</v>
      </c>
      <c r="X114" s="167" t="s">
        <v>231</v>
      </c>
      <c r="Y114" s="311" t="s">
        <v>231</v>
      </c>
      <c r="Z114" s="167" t="s">
        <v>231</v>
      </c>
      <c r="AA114" s="311" t="s">
        <v>231</v>
      </c>
      <c r="AB114" s="167" t="s">
        <v>231</v>
      </c>
      <c r="AC114" s="311" t="s">
        <v>231</v>
      </c>
      <c r="AD114" s="173" t="s">
        <v>231</v>
      </c>
      <c r="AE114" s="173" t="s">
        <v>231</v>
      </c>
      <c r="AF114" s="311" t="s">
        <v>231</v>
      </c>
      <c r="AG114" s="311" t="s">
        <v>231</v>
      </c>
      <c r="AH114" s="311" t="s">
        <v>231</v>
      </c>
      <c r="AI114" s="212" t="s">
        <v>231</v>
      </c>
      <c r="AJ114" s="436" t="s">
        <v>231</v>
      </c>
      <c r="AK114" s="163" t="s">
        <v>231</v>
      </c>
      <c r="AL114" s="163" t="s">
        <v>231</v>
      </c>
      <c r="AM114" s="163" t="s">
        <v>231</v>
      </c>
      <c r="AN114" s="163" t="s">
        <v>231</v>
      </c>
      <c r="AO114" s="163" t="s">
        <v>231</v>
      </c>
      <c r="AP114" s="163" t="s">
        <v>231</v>
      </c>
      <c r="AQ114" s="163" t="s">
        <v>231</v>
      </c>
      <c r="AR114" s="163" t="s">
        <v>231</v>
      </c>
      <c r="AS114" s="163" t="s">
        <v>231</v>
      </c>
      <c r="AT114" s="402" t="s">
        <v>231</v>
      </c>
      <c r="AU114" s="152" t="s">
        <v>231</v>
      </c>
      <c r="AV114" s="402" t="s">
        <v>231</v>
      </c>
      <c r="AW114" s="169" t="s">
        <v>231</v>
      </c>
      <c r="AX114" s="169" t="s">
        <v>231</v>
      </c>
      <c r="AY114" s="169" t="s">
        <v>231</v>
      </c>
      <c r="AZ114" s="169" t="s">
        <v>231</v>
      </c>
      <c r="BA114" s="169" t="s">
        <v>231</v>
      </c>
      <c r="BB114" s="169" t="s">
        <v>231</v>
      </c>
      <c r="BC114" s="169" t="s">
        <v>231</v>
      </c>
      <c r="BD114" s="169" t="s">
        <v>231</v>
      </c>
      <c r="BE114" s="186" t="s">
        <v>231</v>
      </c>
      <c r="BF114" s="186" t="s">
        <v>231</v>
      </c>
      <c r="BG114" s="186" t="s">
        <v>231</v>
      </c>
      <c r="BH114" s="171" t="s">
        <v>231</v>
      </c>
      <c r="BI114" s="175" t="s">
        <v>231</v>
      </c>
      <c r="BJ114" s="175" t="s">
        <v>231</v>
      </c>
      <c r="BK114" s="175" t="s">
        <v>231</v>
      </c>
      <c r="BL114" s="175" t="s">
        <v>231</v>
      </c>
      <c r="BM114" s="175" t="s">
        <v>231</v>
      </c>
      <c r="BN114" s="175" t="s">
        <v>231</v>
      </c>
      <c r="BO114" s="175" t="s">
        <v>231</v>
      </c>
      <c r="BP114" s="188" t="s">
        <v>231</v>
      </c>
      <c r="BQ114" s="167" t="s">
        <v>231</v>
      </c>
      <c r="BR114" s="167" t="s">
        <v>231</v>
      </c>
      <c r="BS114" s="167" t="s">
        <v>231</v>
      </c>
      <c r="BT114" s="167" t="s">
        <v>231</v>
      </c>
      <c r="BU114" s="167" t="s">
        <v>231</v>
      </c>
      <c r="BV114" s="210" t="s">
        <v>231</v>
      </c>
      <c r="BW114" s="492" t="s">
        <v>231</v>
      </c>
      <c r="BX114" s="492" t="s">
        <v>231</v>
      </c>
      <c r="BY114" s="313" t="s">
        <v>231</v>
      </c>
      <c r="BZ114" s="313" t="s">
        <v>231</v>
      </c>
      <c r="CA114" s="313" t="s">
        <v>231</v>
      </c>
      <c r="CB114" s="313" t="s">
        <v>231</v>
      </c>
      <c r="CC114" s="313" t="s">
        <v>231</v>
      </c>
      <c r="CD114" s="313" t="s">
        <v>231</v>
      </c>
      <c r="CE114" s="313" t="s">
        <v>231</v>
      </c>
      <c r="CF114" s="313" t="s">
        <v>231</v>
      </c>
      <c r="CG114" s="313" t="s">
        <v>231</v>
      </c>
      <c r="CH114" s="313" t="s">
        <v>231</v>
      </c>
      <c r="CI114" s="313" t="s">
        <v>231</v>
      </c>
      <c r="CJ114" s="313" t="s">
        <v>231</v>
      </c>
      <c r="CK114" s="313" t="s">
        <v>231</v>
      </c>
      <c r="CL114" s="313" t="s">
        <v>231</v>
      </c>
      <c r="CM114" s="313" t="s">
        <v>432</v>
      </c>
      <c r="CN114" s="427">
        <v>2016</v>
      </c>
      <c r="CO114" s="313" t="s">
        <v>429</v>
      </c>
      <c r="CP114" s="487" t="s">
        <v>408</v>
      </c>
      <c r="CQ114" s="313" t="s">
        <v>429</v>
      </c>
      <c r="CR114" s="313" t="s">
        <v>429</v>
      </c>
      <c r="CS114" s="424" t="s">
        <v>472</v>
      </c>
      <c r="CT114" s="490" t="s">
        <v>466</v>
      </c>
      <c r="CU114" s="376" t="s">
        <v>467</v>
      </c>
      <c r="CV114" s="309" t="s">
        <v>231</v>
      </c>
      <c r="CW114" s="309" t="s">
        <v>231</v>
      </c>
      <c r="CX114" s="309" t="s">
        <v>231</v>
      </c>
      <c r="CY114" s="570" t="s">
        <v>468</v>
      </c>
      <c r="CZ114" s="376" t="s">
        <v>469</v>
      </c>
      <c r="DA114" s="376" t="s">
        <v>469</v>
      </c>
      <c r="DB114" s="376" t="s">
        <v>469</v>
      </c>
      <c r="DC114" s="309" t="s">
        <v>231</v>
      </c>
      <c r="DD114" s="309" t="s">
        <v>231</v>
      </c>
      <c r="DE114" s="309" t="s">
        <v>231</v>
      </c>
      <c r="DF114" s="309" t="s">
        <v>231</v>
      </c>
      <c r="DG114" s="309" t="s">
        <v>231</v>
      </c>
      <c r="DH114" s="309" t="s">
        <v>231</v>
      </c>
      <c r="DI114" s="309" t="s">
        <v>231</v>
      </c>
      <c r="DJ114" s="309" t="s">
        <v>231</v>
      </c>
      <c r="DK114" s="310" t="s">
        <v>231</v>
      </c>
      <c r="DL114" s="310" t="s">
        <v>231</v>
      </c>
      <c r="DM114" s="310" t="s">
        <v>231</v>
      </c>
      <c r="DN114" s="310" t="s">
        <v>231</v>
      </c>
      <c r="DO114" s="310" t="s">
        <v>231</v>
      </c>
      <c r="DP114" s="310" t="s">
        <v>231</v>
      </c>
      <c r="DQ114" s="310" t="s">
        <v>231</v>
      </c>
      <c r="DR114" s="178" t="s">
        <v>231</v>
      </c>
      <c r="DS114" s="178" t="s">
        <v>231</v>
      </c>
      <c r="DT114" s="178" t="s">
        <v>231</v>
      </c>
      <c r="DU114" s="178" t="s">
        <v>231</v>
      </c>
      <c r="DV114" s="178" t="s">
        <v>231</v>
      </c>
      <c r="DW114" s="310" t="s">
        <v>231</v>
      </c>
      <c r="DX114" s="178" t="s">
        <v>231</v>
      </c>
      <c r="DY114" s="310" t="s">
        <v>231</v>
      </c>
      <c r="DZ114" s="178" t="s">
        <v>231</v>
      </c>
      <c r="EA114" s="178" t="s">
        <v>231</v>
      </c>
      <c r="EB114" s="178" t="s">
        <v>231</v>
      </c>
      <c r="EC114" s="178" t="s">
        <v>231</v>
      </c>
      <c r="ED114" s="178" t="s">
        <v>231</v>
      </c>
      <c r="EE114" s="178" t="s">
        <v>231</v>
      </c>
      <c r="EF114" s="178" t="s">
        <v>231</v>
      </c>
      <c r="EG114" s="178" t="s">
        <v>231</v>
      </c>
      <c r="EH114" s="178" t="s">
        <v>231</v>
      </c>
      <c r="EI114" s="178" t="s">
        <v>231</v>
      </c>
      <c r="EJ114" s="178" t="s">
        <v>231</v>
      </c>
      <c r="EK114" s="178" t="s">
        <v>231</v>
      </c>
      <c r="EL114" s="178" t="s">
        <v>231</v>
      </c>
      <c r="EM114" s="178" t="s">
        <v>231</v>
      </c>
      <c r="EN114" s="178" t="s">
        <v>231</v>
      </c>
      <c r="EO114" s="178" t="s">
        <v>231</v>
      </c>
      <c r="EP114" s="178" t="s">
        <v>231</v>
      </c>
      <c r="EQ114" s="178" t="s">
        <v>231</v>
      </c>
      <c r="ER114" s="178" t="s">
        <v>231</v>
      </c>
      <c r="ES114" s="178" t="s">
        <v>231</v>
      </c>
      <c r="ET114" s="178" t="s">
        <v>231</v>
      </c>
      <c r="EU114" s="178" t="s">
        <v>231</v>
      </c>
      <c r="EV114" s="178" t="s">
        <v>231</v>
      </c>
      <c r="EW114" s="178" t="s">
        <v>231</v>
      </c>
      <c r="EX114" s="178" t="s">
        <v>231</v>
      </c>
      <c r="EY114" s="178" t="s">
        <v>231</v>
      </c>
      <c r="EZ114" s="178" t="s">
        <v>231</v>
      </c>
      <c r="FA114" s="178" t="s">
        <v>231</v>
      </c>
      <c r="FB114" s="178" t="s">
        <v>231</v>
      </c>
      <c r="FC114" s="178" t="s">
        <v>231</v>
      </c>
      <c r="FD114" s="178" t="s">
        <v>231</v>
      </c>
      <c r="FE114" s="178" t="s">
        <v>231</v>
      </c>
      <c r="FF114" s="178" t="s">
        <v>231</v>
      </c>
      <c r="FG114" s="178" t="s">
        <v>231</v>
      </c>
      <c r="FH114" s="178" t="s">
        <v>231</v>
      </c>
    </row>
    <row r="115" spans="1:164" ht="18" customHeight="1" x14ac:dyDescent="0.3">
      <c r="A115" s="415"/>
      <c r="B115" s="417"/>
      <c r="C115" s="420"/>
      <c r="D115" s="357"/>
      <c r="E115" s="422"/>
      <c r="F115" s="363"/>
      <c r="G115" s="328"/>
      <c r="H115" s="326"/>
      <c r="I115" s="328"/>
      <c r="J115" s="326"/>
      <c r="K115" s="363"/>
      <c r="L115" s="310"/>
      <c r="M115" s="310"/>
      <c r="N115" s="310"/>
      <c r="O115" s="310"/>
      <c r="P115" s="310"/>
      <c r="Q115" s="311"/>
      <c r="R115" s="151" t="s">
        <v>431</v>
      </c>
      <c r="S115" s="151" t="s">
        <v>471</v>
      </c>
      <c r="T115" s="151" t="s">
        <v>471</v>
      </c>
      <c r="U115" s="151" t="s">
        <v>471</v>
      </c>
      <c r="V115" s="167" t="s">
        <v>231</v>
      </c>
      <c r="W115" s="311"/>
      <c r="X115" s="167" t="s">
        <v>231</v>
      </c>
      <c r="Y115" s="311"/>
      <c r="Z115" s="167" t="s">
        <v>231</v>
      </c>
      <c r="AA115" s="311"/>
      <c r="AB115" s="167" t="s">
        <v>231</v>
      </c>
      <c r="AC115" s="311"/>
      <c r="AD115" s="173" t="s">
        <v>231</v>
      </c>
      <c r="AE115" s="173" t="s">
        <v>231</v>
      </c>
      <c r="AF115" s="311"/>
      <c r="AG115" s="311"/>
      <c r="AH115" s="311"/>
      <c r="AI115" s="212" t="s">
        <v>231</v>
      </c>
      <c r="AJ115" s="437"/>
      <c r="AK115" s="163" t="s">
        <v>231</v>
      </c>
      <c r="AL115" s="163" t="s">
        <v>231</v>
      </c>
      <c r="AM115" s="163" t="s">
        <v>231</v>
      </c>
      <c r="AN115" s="163" t="s">
        <v>231</v>
      </c>
      <c r="AO115" s="163" t="s">
        <v>231</v>
      </c>
      <c r="AP115" s="163" t="s">
        <v>231</v>
      </c>
      <c r="AQ115" s="163" t="s">
        <v>231</v>
      </c>
      <c r="AR115" s="163" t="s">
        <v>231</v>
      </c>
      <c r="AS115" s="163" t="s">
        <v>231</v>
      </c>
      <c r="AT115" s="403"/>
      <c r="AU115" s="152" t="s">
        <v>231</v>
      </c>
      <c r="AV115" s="403"/>
      <c r="AW115" s="152" t="s">
        <v>231</v>
      </c>
      <c r="AX115" s="152" t="s">
        <v>231</v>
      </c>
      <c r="AY115" s="152" t="s">
        <v>231</v>
      </c>
      <c r="AZ115" s="152" t="s">
        <v>231</v>
      </c>
      <c r="BA115" s="152" t="s">
        <v>231</v>
      </c>
      <c r="BB115" s="152" t="s">
        <v>231</v>
      </c>
      <c r="BC115" s="152" t="s">
        <v>231</v>
      </c>
      <c r="BD115" s="152" t="s">
        <v>231</v>
      </c>
      <c r="BE115" s="152" t="s">
        <v>231</v>
      </c>
      <c r="BF115" s="152" t="s">
        <v>231</v>
      </c>
      <c r="BG115" s="152" t="s">
        <v>231</v>
      </c>
      <c r="BH115" s="163" t="s">
        <v>231</v>
      </c>
      <c r="BI115" s="167" t="s">
        <v>231</v>
      </c>
      <c r="BJ115" s="167" t="s">
        <v>231</v>
      </c>
      <c r="BK115" s="167" t="s">
        <v>231</v>
      </c>
      <c r="BL115" s="167" t="s">
        <v>231</v>
      </c>
      <c r="BM115" s="167" t="s">
        <v>231</v>
      </c>
      <c r="BN115" s="167" t="s">
        <v>231</v>
      </c>
      <c r="BO115" s="167" t="s">
        <v>231</v>
      </c>
      <c r="BP115" s="210" t="s">
        <v>231</v>
      </c>
      <c r="BQ115" s="167" t="s">
        <v>231</v>
      </c>
      <c r="BR115" s="167" t="s">
        <v>231</v>
      </c>
      <c r="BS115" s="167" t="s">
        <v>231</v>
      </c>
      <c r="BT115" s="167" t="s">
        <v>231</v>
      </c>
      <c r="BU115" s="167" t="s">
        <v>231</v>
      </c>
      <c r="BV115" s="210" t="s">
        <v>231</v>
      </c>
      <c r="BW115" s="463"/>
      <c r="BX115" s="463"/>
      <c r="BY115" s="310"/>
      <c r="BZ115" s="310"/>
      <c r="CA115" s="310"/>
      <c r="CB115" s="310"/>
      <c r="CC115" s="310"/>
      <c r="CD115" s="310"/>
      <c r="CE115" s="310"/>
      <c r="CF115" s="310"/>
      <c r="CG115" s="310"/>
      <c r="CH115" s="310"/>
      <c r="CI115" s="310"/>
      <c r="CJ115" s="310"/>
      <c r="CK115" s="310"/>
      <c r="CL115" s="310"/>
      <c r="CM115" s="310"/>
      <c r="CN115" s="428"/>
      <c r="CO115" s="310"/>
      <c r="CP115" s="488"/>
      <c r="CQ115" s="310"/>
      <c r="CR115" s="310"/>
      <c r="CS115" s="425"/>
      <c r="CT115" s="363"/>
      <c r="CU115" s="320"/>
      <c r="CV115" s="310"/>
      <c r="CW115" s="310"/>
      <c r="CX115" s="310"/>
      <c r="CY115" s="571"/>
      <c r="CZ115" s="320"/>
      <c r="DA115" s="320"/>
      <c r="DB115" s="320"/>
      <c r="DC115" s="310"/>
      <c r="DD115" s="310"/>
      <c r="DE115" s="310"/>
      <c r="DF115" s="310"/>
      <c r="DG115" s="310"/>
      <c r="DH115" s="310"/>
      <c r="DI115" s="310"/>
      <c r="DJ115" s="310"/>
      <c r="DK115" s="318"/>
      <c r="DL115" s="318"/>
      <c r="DM115" s="318"/>
      <c r="DN115" s="318"/>
      <c r="DO115" s="318"/>
      <c r="DP115" s="318"/>
      <c r="DQ115" s="318"/>
      <c r="DR115" s="178" t="s">
        <v>231</v>
      </c>
      <c r="DS115" s="178" t="s">
        <v>231</v>
      </c>
      <c r="DT115" s="178" t="s">
        <v>231</v>
      </c>
      <c r="DU115" s="178" t="s">
        <v>231</v>
      </c>
      <c r="DV115" s="178" t="s">
        <v>231</v>
      </c>
      <c r="DW115" s="318"/>
      <c r="DX115" s="178" t="s">
        <v>231</v>
      </c>
      <c r="DY115" s="318"/>
      <c r="DZ115" s="178" t="s">
        <v>231</v>
      </c>
      <c r="EA115" s="178" t="s">
        <v>231</v>
      </c>
      <c r="EB115" s="178" t="s">
        <v>231</v>
      </c>
      <c r="EC115" s="178" t="s">
        <v>231</v>
      </c>
      <c r="ED115" s="178" t="s">
        <v>231</v>
      </c>
      <c r="EE115" s="178" t="s">
        <v>231</v>
      </c>
      <c r="EF115" s="178" t="s">
        <v>231</v>
      </c>
      <c r="EG115" s="178" t="s">
        <v>231</v>
      </c>
      <c r="EH115" s="178" t="s">
        <v>231</v>
      </c>
      <c r="EI115" s="178" t="s">
        <v>231</v>
      </c>
      <c r="EJ115" s="178" t="s">
        <v>231</v>
      </c>
      <c r="EK115" s="178" t="s">
        <v>231</v>
      </c>
      <c r="EL115" s="178" t="s">
        <v>231</v>
      </c>
      <c r="EM115" s="178" t="s">
        <v>231</v>
      </c>
      <c r="EN115" s="178" t="s">
        <v>231</v>
      </c>
      <c r="EO115" s="178" t="s">
        <v>231</v>
      </c>
      <c r="EP115" s="178" t="s">
        <v>231</v>
      </c>
      <c r="EQ115" s="178" t="s">
        <v>231</v>
      </c>
      <c r="ER115" s="178" t="s">
        <v>231</v>
      </c>
      <c r="ES115" s="178" t="s">
        <v>231</v>
      </c>
      <c r="ET115" s="178" t="s">
        <v>231</v>
      </c>
      <c r="EU115" s="178" t="s">
        <v>231</v>
      </c>
      <c r="EV115" s="178" t="s">
        <v>231</v>
      </c>
      <c r="EW115" s="178" t="s">
        <v>231</v>
      </c>
      <c r="EX115" s="178" t="s">
        <v>231</v>
      </c>
      <c r="EY115" s="178" t="s">
        <v>231</v>
      </c>
      <c r="EZ115" s="178" t="s">
        <v>231</v>
      </c>
      <c r="FA115" s="178" t="s">
        <v>231</v>
      </c>
      <c r="FB115" s="178" t="s">
        <v>231</v>
      </c>
      <c r="FC115" s="178" t="s">
        <v>231</v>
      </c>
      <c r="FD115" s="178" t="s">
        <v>231</v>
      </c>
      <c r="FE115" s="178" t="s">
        <v>231</v>
      </c>
      <c r="FF115" s="178" t="s">
        <v>231</v>
      </c>
      <c r="FG115" s="178" t="s">
        <v>231</v>
      </c>
      <c r="FH115" s="178" t="s">
        <v>231</v>
      </c>
    </row>
    <row r="116" spans="1:164" ht="18" customHeight="1" x14ac:dyDescent="0.3">
      <c r="A116" s="415"/>
      <c r="B116" s="417"/>
      <c r="C116" s="420"/>
      <c r="D116" s="357"/>
      <c r="E116" s="422"/>
      <c r="F116" s="363"/>
      <c r="G116" s="328"/>
      <c r="H116" s="326"/>
      <c r="I116" s="328"/>
      <c r="J116" s="326"/>
      <c r="K116" s="363"/>
      <c r="L116" s="310"/>
      <c r="M116" s="310"/>
      <c r="N116" s="310"/>
      <c r="O116" s="310"/>
      <c r="P116" s="310"/>
      <c r="Q116" s="311"/>
      <c r="R116" s="151" t="s">
        <v>374</v>
      </c>
      <c r="S116" s="151" t="s">
        <v>471</v>
      </c>
      <c r="T116" s="151" t="s">
        <v>471</v>
      </c>
      <c r="U116" s="151" t="s">
        <v>471</v>
      </c>
      <c r="V116" s="167" t="s">
        <v>231</v>
      </c>
      <c r="W116" s="311"/>
      <c r="X116" s="167" t="s">
        <v>231</v>
      </c>
      <c r="Y116" s="311"/>
      <c r="Z116" s="167" t="s">
        <v>231</v>
      </c>
      <c r="AA116" s="311"/>
      <c r="AB116" s="167" t="s">
        <v>231</v>
      </c>
      <c r="AC116" s="311"/>
      <c r="AD116" s="173" t="s">
        <v>231</v>
      </c>
      <c r="AE116" s="173" t="s">
        <v>231</v>
      </c>
      <c r="AF116" s="311"/>
      <c r="AG116" s="311"/>
      <c r="AH116" s="311"/>
      <c r="AI116" s="212" t="s">
        <v>231</v>
      </c>
      <c r="AJ116" s="437"/>
      <c r="AK116" s="163" t="s">
        <v>231</v>
      </c>
      <c r="AL116" s="163" t="s">
        <v>231</v>
      </c>
      <c r="AM116" s="163" t="s">
        <v>231</v>
      </c>
      <c r="AN116" s="163" t="s">
        <v>231</v>
      </c>
      <c r="AO116" s="163" t="s">
        <v>231</v>
      </c>
      <c r="AP116" s="163" t="s">
        <v>231</v>
      </c>
      <c r="AQ116" s="163" t="s">
        <v>231</v>
      </c>
      <c r="AR116" s="163" t="s">
        <v>231</v>
      </c>
      <c r="AS116" s="163" t="s">
        <v>231</v>
      </c>
      <c r="AT116" s="403"/>
      <c r="AU116" s="152" t="s">
        <v>231</v>
      </c>
      <c r="AV116" s="403"/>
      <c r="AW116" s="169" t="s">
        <v>231</v>
      </c>
      <c r="AX116" s="169" t="s">
        <v>231</v>
      </c>
      <c r="AY116" s="169" t="s">
        <v>231</v>
      </c>
      <c r="AZ116" s="169" t="s">
        <v>231</v>
      </c>
      <c r="BA116" s="169" t="s">
        <v>231</v>
      </c>
      <c r="BB116" s="169" t="s">
        <v>231</v>
      </c>
      <c r="BC116" s="169" t="s">
        <v>231</v>
      </c>
      <c r="BD116" s="169" t="s">
        <v>231</v>
      </c>
      <c r="BE116" s="186" t="s">
        <v>231</v>
      </c>
      <c r="BF116" s="186" t="s">
        <v>231</v>
      </c>
      <c r="BG116" s="186" t="s">
        <v>231</v>
      </c>
      <c r="BH116" s="171" t="s">
        <v>231</v>
      </c>
      <c r="BI116" s="175" t="s">
        <v>231</v>
      </c>
      <c r="BJ116" s="175" t="s">
        <v>231</v>
      </c>
      <c r="BK116" s="175" t="s">
        <v>231</v>
      </c>
      <c r="BL116" s="175" t="s">
        <v>231</v>
      </c>
      <c r="BM116" s="175" t="s">
        <v>231</v>
      </c>
      <c r="BN116" s="175" t="s">
        <v>231</v>
      </c>
      <c r="BO116" s="175" t="s">
        <v>231</v>
      </c>
      <c r="BP116" s="188" t="s">
        <v>231</v>
      </c>
      <c r="BQ116" s="175" t="s">
        <v>231</v>
      </c>
      <c r="BR116" s="175" t="s">
        <v>231</v>
      </c>
      <c r="BS116" s="175" t="s">
        <v>231</v>
      </c>
      <c r="BT116" s="175" t="s">
        <v>231</v>
      </c>
      <c r="BU116" s="175" t="s">
        <v>231</v>
      </c>
      <c r="BV116" s="188" t="s">
        <v>231</v>
      </c>
      <c r="BW116" s="463"/>
      <c r="BX116" s="463"/>
      <c r="BY116" s="310"/>
      <c r="BZ116" s="310"/>
      <c r="CA116" s="310"/>
      <c r="CB116" s="310"/>
      <c r="CC116" s="310"/>
      <c r="CD116" s="310"/>
      <c r="CE116" s="310"/>
      <c r="CF116" s="310"/>
      <c r="CG116" s="310"/>
      <c r="CH116" s="310"/>
      <c r="CI116" s="310"/>
      <c r="CJ116" s="310"/>
      <c r="CK116" s="310"/>
      <c r="CL116" s="310"/>
      <c r="CM116" s="310"/>
      <c r="CN116" s="428"/>
      <c r="CO116" s="310"/>
      <c r="CP116" s="488"/>
      <c r="CQ116" s="310"/>
      <c r="CR116" s="310"/>
      <c r="CS116" s="425"/>
      <c r="CT116" s="363"/>
      <c r="CU116" s="320"/>
      <c r="CV116" s="310"/>
      <c r="CW116" s="310"/>
      <c r="CX116" s="310"/>
      <c r="CY116" s="571"/>
      <c r="CZ116" s="320"/>
      <c r="DA116" s="320"/>
      <c r="DB116" s="320"/>
      <c r="DC116" s="310"/>
      <c r="DD116" s="310"/>
      <c r="DE116" s="310"/>
      <c r="DF116" s="310"/>
      <c r="DG116" s="310"/>
      <c r="DH116" s="310"/>
      <c r="DI116" s="310"/>
      <c r="DJ116" s="310"/>
      <c r="DK116" s="318"/>
      <c r="DL116" s="318"/>
      <c r="DM116" s="318"/>
      <c r="DN116" s="318"/>
      <c r="DO116" s="318"/>
      <c r="DP116" s="318"/>
      <c r="DQ116" s="318"/>
      <c r="DR116" s="178" t="s">
        <v>231</v>
      </c>
      <c r="DS116" s="178" t="s">
        <v>231</v>
      </c>
      <c r="DT116" s="178" t="s">
        <v>231</v>
      </c>
      <c r="DU116" s="178" t="s">
        <v>231</v>
      </c>
      <c r="DV116" s="178" t="s">
        <v>231</v>
      </c>
      <c r="DW116" s="318"/>
      <c r="DX116" s="178" t="s">
        <v>231</v>
      </c>
      <c r="DY116" s="318"/>
      <c r="DZ116" s="178" t="s">
        <v>231</v>
      </c>
      <c r="EA116" s="178" t="s">
        <v>231</v>
      </c>
      <c r="EB116" s="178" t="s">
        <v>231</v>
      </c>
      <c r="EC116" s="178" t="s">
        <v>231</v>
      </c>
      <c r="ED116" s="178" t="s">
        <v>231</v>
      </c>
      <c r="EE116" s="178" t="s">
        <v>231</v>
      </c>
      <c r="EF116" s="178" t="s">
        <v>231</v>
      </c>
      <c r="EG116" s="178" t="s">
        <v>231</v>
      </c>
      <c r="EH116" s="178" t="s">
        <v>231</v>
      </c>
      <c r="EI116" s="178" t="s">
        <v>231</v>
      </c>
      <c r="EJ116" s="178" t="s">
        <v>231</v>
      </c>
      <c r="EK116" s="178" t="s">
        <v>231</v>
      </c>
      <c r="EL116" s="178" t="s">
        <v>231</v>
      </c>
      <c r="EM116" s="178" t="s">
        <v>231</v>
      </c>
      <c r="EN116" s="178" t="s">
        <v>231</v>
      </c>
      <c r="EO116" s="178" t="s">
        <v>231</v>
      </c>
      <c r="EP116" s="178" t="s">
        <v>231</v>
      </c>
      <c r="EQ116" s="178" t="s">
        <v>231</v>
      </c>
      <c r="ER116" s="178" t="s">
        <v>231</v>
      </c>
      <c r="ES116" s="178" t="s">
        <v>231</v>
      </c>
      <c r="ET116" s="178" t="s">
        <v>231</v>
      </c>
      <c r="EU116" s="178" t="s">
        <v>231</v>
      </c>
      <c r="EV116" s="178" t="s">
        <v>231</v>
      </c>
      <c r="EW116" s="178" t="s">
        <v>231</v>
      </c>
      <c r="EX116" s="178" t="s">
        <v>231</v>
      </c>
      <c r="EY116" s="178" t="s">
        <v>231</v>
      </c>
      <c r="EZ116" s="178" t="s">
        <v>231</v>
      </c>
      <c r="FA116" s="178" t="s">
        <v>231</v>
      </c>
      <c r="FB116" s="178" t="s">
        <v>231</v>
      </c>
      <c r="FC116" s="178" t="s">
        <v>231</v>
      </c>
      <c r="FD116" s="178" t="s">
        <v>231</v>
      </c>
      <c r="FE116" s="178" t="s">
        <v>231</v>
      </c>
      <c r="FF116" s="178" t="s">
        <v>231</v>
      </c>
      <c r="FG116" s="178" t="s">
        <v>231</v>
      </c>
      <c r="FH116" s="178" t="s">
        <v>231</v>
      </c>
    </row>
    <row r="117" spans="1:164" ht="18" customHeight="1" x14ac:dyDescent="0.3">
      <c r="A117" s="415"/>
      <c r="B117" s="417"/>
      <c r="C117" s="420"/>
      <c r="D117" s="357"/>
      <c r="E117" s="422"/>
      <c r="F117" s="363"/>
      <c r="G117" s="328"/>
      <c r="H117" s="326"/>
      <c r="I117" s="328"/>
      <c r="J117" s="326"/>
      <c r="K117" s="363"/>
      <c r="L117" s="310"/>
      <c r="M117" s="310"/>
      <c r="N117" s="310"/>
      <c r="O117" s="310"/>
      <c r="P117" s="310"/>
      <c r="Q117" s="311"/>
      <c r="R117" s="151" t="s">
        <v>372</v>
      </c>
      <c r="S117" s="151" t="s">
        <v>471</v>
      </c>
      <c r="T117" s="151" t="s">
        <v>471</v>
      </c>
      <c r="U117" s="151" t="s">
        <v>471</v>
      </c>
      <c r="V117" s="167" t="s">
        <v>231</v>
      </c>
      <c r="W117" s="311"/>
      <c r="X117" s="167" t="s">
        <v>231</v>
      </c>
      <c r="Y117" s="311"/>
      <c r="Z117" s="167" t="s">
        <v>231</v>
      </c>
      <c r="AA117" s="311"/>
      <c r="AB117" s="167" t="s">
        <v>231</v>
      </c>
      <c r="AC117" s="311"/>
      <c r="AD117" s="173" t="s">
        <v>231</v>
      </c>
      <c r="AE117" s="173" t="s">
        <v>231</v>
      </c>
      <c r="AF117" s="311"/>
      <c r="AG117" s="311"/>
      <c r="AH117" s="311"/>
      <c r="AI117" s="212" t="s">
        <v>231</v>
      </c>
      <c r="AJ117" s="437"/>
      <c r="AK117" s="163" t="s">
        <v>231</v>
      </c>
      <c r="AL117" s="163" t="s">
        <v>231</v>
      </c>
      <c r="AM117" s="163" t="s">
        <v>231</v>
      </c>
      <c r="AN117" s="163" t="s">
        <v>231</v>
      </c>
      <c r="AO117" s="163" t="s">
        <v>231</v>
      </c>
      <c r="AP117" s="163" t="s">
        <v>231</v>
      </c>
      <c r="AQ117" s="163" t="s">
        <v>231</v>
      </c>
      <c r="AR117" s="163" t="s">
        <v>231</v>
      </c>
      <c r="AS117" s="163" t="s">
        <v>231</v>
      </c>
      <c r="AT117" s="403"/>
      <c r="AU117" s="152" t="s">
        <v>231</v>
      </c>
      <c r="AV117" s="403"/>
      <c r="AW117" s="152" t="s">
        <v>231</v>
      </c>
      <c r="AX117" s="152" t="s">
        <v>231</v>
      </c>
      <c r="AY117" s="152" t="s">
        <v>231</v>
      </c>
      <c r="AZ117" s="152" t="s">
        <v>231</v>
      </c>
      <c r="BA117" s="152" t="s">
        <v>231</v>
      </c>
      <c r="BB117" s="152" t="s">
        <v>231</v>
      </c>
      <c r="BC117" s="152" t="s">
        <v>231</v>
      </c>
      <c r="BD117" s="152" t="s">
        <v>231</v>
      </c>
      <c r="BE117" s="152" t="s">
        <v>231</v>
      </c>
      <c r="BF117" s="152" t="s">
        <v>231</v>
      </c>
      <c r="BG117" s="152" t="s">
        <v>231</v>
      </c>
      <c r="BH117" s="163" t="s">
        <v>231</v>
      </c>
      <c r="BI117" s="167" t="s">
        <v>231</v>
      </c>
      <c r="BJ117" s="167" t="s">
        <v>231</v>
      </c>
      <c r="BK117" s="167" t="s">
        <v>231</v>
      </c>
      <c r="BL117" s="167" t="s">
        <v>231</v>
      </c>
      <c r="BM117" s="167" t="s">
        <v>231</v>
      </c>
      <c r="BN117" s="167" t="s">
        <v>231</v>
      </c>
      <c r="BO117" s="167" t="s">
        <v>231</v>
      </c>
      <c r="BP117" s="210" t="s">
        <v>231</v>
      </c>
      <c r="BQ117" s="167" t="s">
        <v>231</v>
      </c>
      <c r="BR117" s="167" t="s">
        <v>231</v>
      </c>
      <c r="BS117" s="167" t="s">
        <v>231</v>
      </c>
      <c r="BT117" s="167" t="s">
        <v>231</v>
      </c>
      <c r="BU117" s="167" t="s">
        <v>231</v>
      </c>
      <c r="BV117" s="210" t="s">
        <v>231</v>
      </c>
      <c r="BW117" s="463"/>
      <c r="BX117" s="463"/>
      <c r="BY117" s="310"/>
      <c r="BZ117" s="310"/>
      <c r="CA117" s="310"/>
      <c r="CB117" s="310"/>
      <c r="CC117" s="310"/>
      <c r="CD117" s="310"/>
      <c r="CE117" s="310"/>
      <c r="CF117" s="310"/>
      <c r="CG117" s="310"/>
      <c r="CH117" s="310"/>
      <c r="CI117" s="310"/>
      <c r="CJ117" s="310"/>
      <c r="CK117" s="310"/>
      <c r="CL117" s="310"/>
      <c r="CM117" s="310"/>
      <c r="CN117" s="428"/>
      <c r="CO117" s="310"/>
      <c r="CP117" s="488"/>
      <c r="CQ117" s="310"/>
      <c r="CR117" s="310"/>
      <c r="CS117" s="425"/>
      <c r="CT117" s="363"/>
      <c r="CU117" s="320"/>
      <c r="CV117" s="310"/>
      <c r="CW117" s="310"/>
      <c r="CX117" s="310"/>
      <c r="CY117" s="571"/>
      <c r="CZ117" s="320"/>
      <c r="DA117" s="320"/>
      <c r="DB117" s="320"/>
      <c r="DC117" s="310"/>
      <c r="DD117" s="310"/>
      <c r="DE117" s="310"/>
      <c r="DF117" s="310"/>
      <c r="DG117" s="310"/>
      <c r="DH117" s="310"/>
      <c r="DI117" s="310"/>
      <c r="DJ117" s="310"/>
      <c r="DK117" s="338"/>
      <c r="DL117" s="338"/>
      <c r="DM117" s="338"/>
      <c r="DN117" s="338"/>
      <c r="DO117" s="338"/>
      <c r="DP117" s="338"/>
      <c r="DQ117" s="338"/>
      <c r="DR117" s="178" t="s">
        <v>231</v>
      </c>
      <c r="DS117" s="178" t="s">
        <v>231</v>
      </c>
      <c r="DT117" s="178" t="s">
        <v>231</v>
      </c>
      <c r="DU117" s="178" t="s">
        <v>231</v>
      </c>
      <c r="DV117" s="178" t="s">
        <v>231</v>
      </c>
      <c r="DW117" s="338"/>
      <c r="DX117" s="178" t="s">
        <v>231</v>
      </c>
      <c r="DY117" s="338"/>
      <c r="DZ117" s="178" t="s">
        <v>231</v>
      </c>
      <c r="EA117" s="178" t="s">
        <v>231</v>
      </c>
      <c r="EB117" s="178" t="s">
        <v>231</v>
      </c>
      <c r="EC117" s="178" t="s">
        <v>231</v>
      </c>
      <c r="ED117" s="178" t="s">
        <v>231</v>
      </c>
      <c r="EE117" s="178" t="s">
        <v>231</v>
      </c>
      <c r="EF117" s="178" t="s">
        <v>231</v>
      </c>
      <c r="EG117" s="178" t="s">
        <v>231</v>
      </c>
      <c r="EH117" s="178" t="s">
        <v>231</v>
      </c>
      <c r="EI117" s="178" t="s">
        <v>231</v>
      </c>
      <c r="EJ117" s="178" t="s">
        <v>231</v>
      </c>
      <c r="EK117" s="178" t="s">
        <v>231</v>
      </c>
      <c r="EL117" s="178" t="s">
        <v>231</v>
      </c>
      <c r="EM117" s="178" t="s">
        <v>231</v>
      </c>
      <c r="EN117" s="178" t="s">
        <v>231</v>
      </c>
      <c r="EO117" s="178" t="s">
        <v>231</v>
      </c>
      <c r="EP117" s="178" t="s">
        <v>231</v>
      </c>
      <c r="EQ117" s="178" t="s">
        <v>231</v>
      </c>
      <c r="ER117" s="178" t="s">
        <v>231</v>
      </c>
      <c r="ES117" s="178" t="s">
        <v>231</v>
      </c>
      <c r="ET117" s="178" t="s">
        <v>231</v>
      </c>
      <c r="EU117" s="178" t="s">
        <v>231</v>
      </c>
      <c r="EV117" s="178" t="s">
        <v>231</v>
      </c>
      <c r="EW117" s="178" t="s">
        <v>231</v>
      </c>
      <c r="EX117" s="178" t="s">
        <v>231</v>
      </c>
      <c r="EY117" s="178" t="s">
        <v>231</v>
      </c>
      <c r="EZ117" s="178" t="s">
        <v>231</v>
      </c>
      <c r="FA117" s="178" t="s">
        <v>231</v>
      </c>
      <c r="FB117" s="178" t="s">
        <v>231</v>
      </c>
      <c r="FC117" s="178" t="s">
        <v>231</v>
      </c>
      <c r="FD117" s="178" t="s">
        <v>231</v>
      </c>
      <c r="FE117" s="178" t="s">
        <v>231</v>
      </c>
      <c r="FF117" s="178" t="s">
        <v>231</v>
      </c>
      <c r="FG117" s="178" t="s">
        <v>231</v>
      </c>
      <c r="FH117" s="178" t="s">
        <v>231</v>
      </c>
    </row>
    <row r="118" spans="1:164" ht="18" customHeight="1" x14ac:dyDescent="0.3">
      <c r="A118" s="415"/>
      <c r="B118" s="417"/>
      <c r="C118" s="420"/>
      <c r="D118" s="357"/>
      <c r="E118" s="422"/>
      <c r="F118" s="363"/>
      <c r="G118" s="328"/>
      <c r="H118" s="326"/>
      <c r="I118" s="328"/>
      <c r="J118" s="326"/>
      <c r="K118" s="363"/>
      <c r="L118" s="310"/>
      <c r="M118" s="310"/>
      <c r="N118" s="310"/>
      <c r="O118" s="310"/>
      <c r="P118" s="310"/>
      <c r="Q118" s="311"/>
      <c r="R118" s="151" t="s">
        <v>454</v>
      </c>
      <c r="S118" s="151" t="s">
        <v>471</v>
      </c>
      <c r="T118" s="151" t="s">
        <v>471</v>
      </c>
      <c r="U118" s="151" t="s">
        <v>471</v>
      </c>
      <c r="V118" s="167" t="s">
        <v>231</v>
      </c>
      <c r="W118" s="311"/>
      <c r="X118" s="167" t="s">
        <v>231</v>
      </c>
      <c r="Y118" s="311"/>
      <c r="Z118" s="167" t="s">
        <v>231</v>
      </c>
      <c r="AA118" s="311"/>
      <c r="AB118" s="167" t="s">
        <v>231</v>
      </c>
      <c r="AC118" s="311"/>
      <c r="AD118" s="173" t="s">
        <v>231</v>
      </c>
      <c r="AE118" s="173" t="s">
        <v>231</v>
      </c>
      <c r="AF118" s="311"/>
      <c r="AG118" s="311"/>
      <c r="AH118" s="311"/>
      <c r="AI118" s="212" t="s">
        <v>231</v>
      </c>
      <c r="AJ118" s="437"/>
      <c r="AK118" s="163" t="s">
        <v>231</v>
      </c>
      <c r="AL118" s="163" t="s">
        <v>231</v>
      </c>
      <c r="AM118" s="163" t="s">
        <v>231</v>
      </c>
      <c r="AN118" s="163" t="s">
        <v>231</v>
      </c>
      <c r="AO118" s="163" t="s">
        <v>231</v>
      </c>
      <c r="AP118" s="163" t="s">
        <v>231</v>
      </c>
      <c r="AQ118" s="163" t="s">
        <v>231</v>
      </c>
      <c r="AR118" s="163" t="s">
        <v>231</v>
      </c>
      <c r="AS118" s="163" t="s">
        <v>231</v>
      </c>
      <c r="AT118" s="403"/>
      <c r="AU118" s="152" t="s">
        <v>231</v>
      </c>
      <c r="AV118" s="403"/>
      <c r="AW118" s="169" t="s">
        <v>231</v>
      </c>
      <c r="AX118" s="169" t="s">
        <v>231</v>
      </c>
      <c r="AY118" s="169" t="s">
        <v>231</v>
      </c>
      <c r="AZ118" s="169" t="s">
        <v>231</v>
      </c>
      <c r="BA118" s="169" t="s">
        <v>231</v>
      </c>
      <c r="BB118" s="169" t="s">
        <v>231</v>
      </c>
      <c r="BC118" s="169" t="s">
        <v>231</v>
      </c>
      <c r="BD118" s="169" t="s">
        <v>231</v>
      </c>
      <c r="BE118" s="186" t="s">
        <v>231</v>
      </c>
      <c r="BF118" s="186" t="s">
        <v>231</v>
      </c>
      <c r="BG118" s="186" t="s">
        <v>231</v>
      </c>
      <c r="BH118" s="171" t="s">
        <v>231</v>
      </c>
      <c r="BI118" s="175" t="s">
        <v>231</v>
      </c>
      <c r="BJ118" s="175" t="s">
        <v>231</v>
      </c>
      <c r="BK118" s="175" t="s">
        <v>231</v>
      </c>
      <c r="BL118" s="175" t="s">
        <v>231</v>
      </c>
      <c r="BM118" s="175" t="s">
        <v>231</v>
      </c>
      <c r="BN118" s="175" t="s">
        <v>231</v>
      </c>
      <c r="BO118" s="175" t="s">
        <v>231</v>
      </c>
      <c r="BP118" s="188" t="s">
        <v>231</v>
      </c>
      <c r="BQ118" s="167" t="s">
        <v>231</v>
      </c>
      <c r="BR118" s="167" t="s">
        <v>231</v>
      </c>
      <c r="BS118" s="167" t="s">
        <v>231</v>
      </c>
      <c r="BT118" s="167" t="s">
        <v>231</v>
      </c>
      <c r="BU118" s="167" t="s">
        <v>231</v>
      </c>
      <c r="BV118" s="210" t="s">
        <v>231</v>
      </c>
      <c r="BW118" s="463"/>
      <c r="BX118" s="463"/>
      <c r="BY118" s="310"/>
      <c r="BZ118" s="310"/>
      <c r="CA118" s="310"/>
      <c r="CB118" s="310"/>
      <c r="CC118" s="310"/>
      <c r="CD118" s="310"/>
      <c r="CE118" s="310"/>
      <c r="CF118" s="310"/>
      <c r="CG118" s="310"/>
      <c r="CH118" s="310"/>
      <c r="CI118" s="310"/>
      <c r="CJ118" s="310"/>
      <c r="CK118" s="310"/>
      <c r="CL118" s="310"/>
      <c r="CM118" s="310"/>
      <c r="CN118" s="428"/>
      <c r="CO118" s="310"/>
      <c r="CP118" s="488"/>
      <c r="CQ118" s="310"/>
      <c r="CR118" s="310"/>
      <c r="CS118" s="425"/>
      <c r="CT118" s="363"/>
      <c r="CU118" s="320"/>
      <c r="CV118" s="310"/>
      <c r="CW118" s="310"/>
      <c r="CX118" s="310"/>
      <c r="CY118" s="571"/>
      <c r="CZ118" s="320"/>
      <c r="DA118" s="320"/>
      <c r="DB118" s="320"/>
      <c r="DC118" s="310"/>
      <c r="DD118" s="310"/>
      <c r="DE118" s="310"/>
      <c r="DF118" s="310"/>
      <c r="DG118" s="310"/>
      <c r="DH118" s="310"/>
      <c r="DI118" s="310"/>
      <c r="DJ118" s="310"/>
      <c r="DK118" s="313" t="s">
        <v>231</v>
      </c>
      <c r="DL118" s="313" t="s">
        <v>231</v>
      </c>
      <c r="DM118" s="313" t="s">
        <v>231</v>
      </c>
      <c r="DN118" s="313" t="s">
        <v>231</v>
      </c>
      <c r="DO118" s="313" t="s">
        <v>231</v>
      </c>
      <c r="DP118" s="313" t="s">
        <v>231</v>
      </c>
      <c r="DQ118" s="313" t="s">
        <v>231</v>
      </c>
      <c r="DR118" s="178" t="s">
        <v>231</v>
      </c>
      <c r="DS118" s="178" t="s">
        <v>231</v>
      </c>
      <c r="DT118" s="178" t="s">
        <v>231</v>
      </c>
      <c r="DU118" s="178" t="s">
        <v>231</v>
      </c>
      <c r="DV118" s="178" t="s">
        <v>231</v>
      </c>
      <c r="DW118" s="313" t="s">
        <v>231</v>
      </c>
      <c r="DX118" s="178" t="s">
        <v>231</v>
      </c>
      <c r="DY118" s="313" t="s">
        <v>231</v>
      </c>
      <c r="DZ118" s="178" t="s">
        <v>231</v>
      </c>
      <c r="EA118" s="178" t="s">
        <v>231</v>
      </c>
      <c r="EB118" s="178" t="s">
        <v>231</v>
      </c>
      <c r="EC118" s="178" t="s">
        <v>231</v>
      </c>
      <c r="ED118" s="178" t="s">
        <v>231</v>
      </c>
      <c r="EE118" s="178" t="s">
        <v>231</v>
      </c>
      <c r="EF118" s="178" t="s">
        <v>231</v>
      </c>
      <c r="EG118" s="178" t="s">
        <v>231</v>
      </c>
      <c r="EH118" s="178" t="s">
        <v>231</v>
      </c>
      <c r="EI118" s="178" t="s">
        <v>231</v>
      </c>
      <c r="EJ118" s="178" t="s">
        <v>231</v>
      </c>
      <c r="EK118" s="178" t="s">
        <v>231</v>
      </c>
      <c r="EL118" s="178" t="s">
        <v>231</v>
      </c>
      <c r="EM118" s="178" t="s">
        <v>231</v>
      </c>
      <c r="EN118" s="178" t="s">
        <v>231</v>
      </c>
      <c r="EO118" s="178" t="s">
        <v>231</v>
      </c>
      <c r="EP118" s="178" t="s">
        <v>231</v>
      </c>
      <c r="EQ118" s="178" t="s">
        <v>231</v>
      </c>
      <c r="ER118" s="178" t="s">
        <v>231</v>
      </c>
      <c r="ES118" s="178" t="s">
        <v>231</v>
      </c>
      <c r="ET118" s="178" t="s">
        <v>231</v>
      </c>
      <c r="EU118" s="178" t="s">
        <v>231</v>
      </c>
      <c r="EV118" s="178" t="s">
        <v>231</v>
      </c>
      <c r="EW118" s="178" t="s">
        <v>231</v>
      </c>
      <c r="EX118" s="178" t="s">
        <v>231</v>
      </c>
      <c r="EY118" s="178" t="s">
        <v>231</v>
      </c>
      <c r="EZ118" s="178" t="s">
        <v>231</v>
      </c>
      <c r="FA118" s="178" t="s">
        <v>231</v>
      </c>
      <c r="FB118" s="178" t="s">
        <v>231</v>
      </c>
      <c r="FC118" s="178" t="s">
        <v>231</v>
      </c>
      <c r="FD118" s="178" t="s">
        <v>231</v>
      </c>
      <c r="FE118" s="178" t="s">
        <v>231</v>
      </c>
      <c r="FF118" s="178" t="s">
        <v>231</v>
      </c>
      <c r="FG118" s="178" t="s">
        <v>231</v>
      </c>
      <c r="FH118" s="178" t="s">
        <v>231</v>
      </c>
    </row>
    <row r="119" spans="1:164" ht="18" customHeight="1" x14ac:dyDescent="0.3">
      <c r="A119" s="415"/>
      <c r="B119" s="417"/>
      <c r="C119" s="420"/>
      <c r="D119" s="357"/>
      <c r="E119" s="422"/>
      <c r="F119" s="363"/>
      <c r="G119" s="328"/>
      <c r="H119" s="326"/>
      <c r="I119" s="328"/>
      <c r="J119" s="326"/>
      <c r="K119" s="363"/>
      <c r="L119" s="310"/>
      <c r="M119" s="310"/>
      <c r="N119" s="310"/>
      <c r="O119" s="310"/>
      <c r="P119" s="310"/>
      <c r="Q119" s="311"/>
      <c r="R119" s="151" t="s">
        <v>456</v>
      </c>
      <c r="S119" s="151" t="s">
        <v>471</v>
      </c>
      <c r="T119" s="151" t="s">
        <v>471</v>
      </c>
      <c r="U119" s="151" t="s">
        <v>471</v>
      </c>
      <c r="V119" s="167" t="s">
        <v>231</v>
      </c>
      <c r="W119" s="311"/>
      <c r="X119" s="167" t="s">
        <v>231</v>
      </c>
      <c r="Y119" s="311"/>
      <c r="Z119" s="167" t="s">
        <v>231</v>
      </c>
      <c r="AA119" s="311"/>
      <c r="AB119" s="167" t="s">
        <v>231</v>
      </c>
      <c r="AC119" s="311"/>
      <c r="AD119" s="173" t="s">
        <v>231</v>
      </c>
      <c r="AE119" s="173" t="s">
        <v>231</v>
      </c>
      <c r="AF119" s="311"/>
      <c r="AG119" s="311"/>
      <c r="AH119" s="311"/>
      <c r="AI119" s="212" t="s">
        <v>231</v>
      </c>
      <c r="AJ119" s="437"/>
      <c r="AK119" s="163" t="s">
        <v>231</v>
      </c>
      <c r="AL119" s="163" t="s">
        <v>231</v>
      </c>
      <c r="AM119" s="163" t="s">
        <v>231</v>
      </c>
      <c r="AN119" s="163" t="s">
        <v>231</v>
      </c>
      <c r="AO119" s="163" t="s">
        <v>231</v>
      </c>
      <c r="AP119" s="163" t="s">
        <v>231</v>
      </c>
      <c r="AQ119" s="163" t="s">
        <v>231</v>
      </c>
      <c r="AR119" s="163" t="s">
        <v>231</v>
      </c>
      <c r="AS119" s="163" t="s">
        <v>231</v>
      </c>
      <c r="AT119" s="403"/>
      <c r="AU119" s="152" t="s">
        <v>231</v>
      </c>
      <c r="AV119" s="403"/>
      <c r="AW119" s="152" t="s">
        <v>231</v>
      </c>
      <c r="AX119" s="152" t="s">
        <v>231</v>
      </c>
      <c r="AY119" s="152" t="s">
        <v>231</v>
      </c>
      <c r="AZ119" s="152" t="s">
        <v>231</v>
      </c>
      <c r="BA119" s="152" t="s">
        <v>231</v>
      </c>
      <c r="BB119" s="152" t="s">
        <v>231</v>
      </c>
      <c r="BC119" s="152" t="s">
        <v>231</v>
      </c>
      <c r="BD119" s="152" t="s">
        <v>231</v>
      </c>
      <c r="BE119" s="152" t="s">
        <v>231</v>
      </c>
      <c r="BF119" s="152" t="s">
        <v>231</v>
      </c>
      <c r="BG119" s="152" t="s">
        <v>231</v>
      </c>
      <c r="BH119" s="163" t="s">
        <v>231</v>
      </c>
      <c r="BI119" s="167" t="s">
        <v>231</v>
      </c>
      <c r="BJ119" s="167" t="s">
        <v>231</v>
      </c>
      <c r="BK119" s="167" t="s">
        <v>231</v>
      </c>
      <c r="BL119" s="167" t="s">
        <v>231</v>
      </c>
      <c r="BM119" s="167" t="s">
        <v>231</v>
      </c>
      <c r="BN119" s="167" t="s">
        <v>231</v>
      </c>
      <c r="BO119" s="167" t="s">
        <v>231</v>
      </c>
      <c r="BP119" s="210" t="s">
        <v>231</v>
      </c>
      <c r="BQ119" s="167" t="s">
        <v>231</v>
      </c>
      <c r="BR119" s="167" t="s">
        <v>231</v>
      </c>
      <c r="BS119" s="167" t="s">
        <v>231</v>
      </c>
      <c r="BT119" s="167" t="s">
        <v>231</v>
      </c>
      <c r="BU119" s="167" t="s">
        <v>231</v>
      </c>
      <c r="BV119" s="210" t="s">
        <v>231</v>
      </c>
      <c r="BW119" s="463"/>
      <c r="BX119" s="463"/>
      <c r="BY119" s="310"/>
      <c r="BZ119" s="310"/>
      <c r="CA119" s="310"/>
      <c r="CB119" s="310"/>
      <c r="CC119" s="310"/>
      <c r="CD119" s="310"/>
      <c r="CE119" s="310"/>
      <c r="CF119" s="310"/>
      <c r="CG119" s="310"/>
      <c r="CH119" s="310"/>
      <c r="CI119" s="310"/>
      <c r="CJ119" s="310"/>
      <c r="CK119" s="310"/>
      <c r="CL119" s="310"/>
      <c r="CM119" s="310"/>
      <c r="CN119" s="428"/>
      <c r="CO119" s="310"/>
      <c r="CP119" s="488"/>
      <c r="CQ119" s="310"/>
      <c r="CR119" s="310"/>
      <c r="CS119" s="425"/>
      <c r="CT119" s="363"/>
      <c r="CU119" s="320"/>
      <c r="CV119" s="310"/>
      <c r="CW119" s="310"/>
      <c r="CX119" s="310"/>
      <c r="CY119" s="571"/>
      <c r="CZ119" s="320"/>
      <c r="DA119" s="320"/>
      <c r="DB119" s="320"/>
      <c r="DC119" s="310"/>
      <c r="DD119" s="310"/>
      <c r="DE119" s="310"/>
      <c r="DF119" s="310"/>
      <c r="DG119" s="310"/>
      <c r="DH119" s="310"/>
      <c r="DI119" s="310"/>
      <c r="DJ119" s="310"/>
      <c r="DK119" s="318"/>
      <c r="DL119" s="318"/>
      <c r="DM119" s="318"/>
      <c r="DN119" s="318"/>
      <c r="DO119" s="318"/>
      <c r="DP119" s="318"/>
      <c r="DQ119" s="318"/>
      <c r="DR119" s="178" t="s">
        <v>231</v>
      </c>
      <c r="DS119" s="178" t="s">
        <v>231</v>
      </c>
      <c r="DT119" s="178" t="s">
        <v>231</v>
      </c>
      <c r="DU119" s="178" t="s">
        <v>231</v>
      </c>
      <c r="DV119" s="178" t="s">
        <v>231</v>
      </c>
      <c r="DW119" s="318"/>
      <c r="DX119" s="178" t="s">
        <v>231</v>
      </c>
      <c r="DY119" s="318"/>
      <c r="DZ119" s="178" t="s">
        <v>231</v>
      </c>
      <c r="EA119" s="178" t="s">
        <v>231</v>
      </c>
      <c r="EB119" s="178" t="s">
        <v>231</v>
      </c>
      <c r="EC119" s="178" t="s">
        <v>231</v>
      </c>
      <c r="ED119" s="178" t="s">
        <v>231</v>
      </c>
      <c r="EE119" s="178" t="s">
        <v>231</v>
      </c>
      <c r="EF119" s="178" t="s">
        <v>231</v>
      </c>
      <c r="EG119" s="178" t="s">
        <v>231</v>
      </c>
      <c r="EH119" s="178" t="s">
        <v>231</v>
      </c>
      <c r="EI119" s="178" t="s">
        <v>231</v>
      </c>
      <c r="EJ119" s="178" t="s">
        <v>231</v>
      </c>
      <c r="EK119" s="178" t="s">
        <v>231</v>
      </c>
      <c r="EL119" s="178" t="s">
        <v>231</v>
      </c>
      <c r="EM119" s="178" t="s">
        <v>231</v>
      </c>
      <c r="EN119" s="178" t="s">
        <v>231</v>
      </c>
      <c r="EO119" s="178" t="s">
        <v>231</v>
      </c>
      <c r="EP119" s="178" t="s">
        <v>231</v>
      </c>
      <c r="EQ119" s="178" t="s">
        <v>231</v>
      </c>
      <c r="ER119" s="178" t="s">
        <v>231</v>
      </c>
      <c r="ES119" s="178" t="s">
        <v>231</v>
      </c>
      <c r="ET119" s="178" t="s">
        <v>231</v>
      </c>
      <c r="EU119" s="178" t="s">
        <v>231</v>
      </c>
      <c r="EV119" s="178" t="s">
        <v>231</v>
      </c>
      <c r="EW119" s="178" t="s">
        <v>231</v>
      </c>
      <c r="EX119" s="178" t="s">
        <v>231</v>
      </c>
      <c r="EY119" s="178" t="s">
        <v>231</v>
      </c>
      <c r="EZ119" s="178" t="s">
        <v>231</v>
      </c>
      <c r="FA119" s="178" t="s">
        <v>231</v>
      </c>
      <c r="FB119" s="178" t="s">
        <v>231</v>
      </c>
      <c r="FC119" s="178" t="s">
        <v>231</v>
      </c>
      <c r="FD119" s="178" t="s">
        <v>231</v>
      </c>
      <c r="FE119" s="178" t="s">
        <v>231</v>
      </c>
      <c r="FF119" s="178" t="s">
        <v>231</v>
      </c>
      <c r="FG119" s="178" t="s">
        <v>231</v>
      </c>
      <c r="FH119" s="178" t="s">
        <v>231</v>
      </c>
    </row>
    <row r="120" spans="1:164" ht="18" customHeight="1" x14ac:dyDescent="0.3">
      <c r="A120" s="415"/>
      <c r="B120" s="417"/>
      <c r="C120" s="420"/>
      <c r="D120" s="357"/>
      <c r="E120" s="422"/>
      <c r="F120" s="363"/>
      <c r="G120" s="328"/>
      <c r="H120" s="326"/>
      <c r="I120" s="328"/>
      <c r="J120" s="326"/>
      <c r="K120" s="363"/>
      <c r="L120" s="310"/>
      <c r="M120" s="310"/>
      <c r="N120" s="310"/>
      <c r="O120" s="310"/>
      <c r="P120" s="310"/>
      <c r="Q120" s="311"/>
      <c r="R120" s="151" t="s">
        <v>371</v>
      </c>
      <c r="S120" s="151" t="s">
        <v>471</v>
      </c>
      <c r="T120" s="151" t="s">
        <v>471</v>
      </c>
      <c r="U120" s="151" t="s">
        <v>471</v>
      </c>
      <c r="V120" s="167" t="s">
        <v>231</v>
      </c>
      <c r="W120" s="311"/>
      <c r="X120" s="167" t="s">
        <v>231</v>
      </c>
      <c r="Y120" s="311"/>
      <c r="Z120" s="167" t="s">
        <v>231</v>
      </c>
      <c r="AA120" s="311"/>
      <c r="AB120" s="167" t="s">
        <v>231</v>
      </c>
      <c r="AC120" s="311"/>
      <c r="AD120" s="173" t="s">
        <v>231</v>
      </c>
      <c r="AE120" s="173" t="s">
        <v>231</v>
      </c>
      <c r="AF120" s="311"/>
      <c r="AG120" s="311"/>
      <c r="AH120" s="311"/>
      <c r="AI120" s="212" t="s">
        <v>231</v>
      </c>
      <c r="AJ120" s="437"/>
      <c r="AK120" s="163" t="s">
        <v>231</v>
      </c>
      <c r="AL120" s="163" t="s">
        <v>231</v>
      </c>
      <c r="AM120" s="163" t="s">
        <v>231</v>
      </c>
      <c r="AN120" s="163" t="s">
        <v>231</v>
      </c>
      <c r="AO120" s="163" t="s">
        <v>231</v>
      </c>
      <c r="AP120" s="163" t="s">
        <v>231</v>
      </c>
      <c r="AQ120" s="163" t="s">
        <v>231</v>
      </c>
      <c r="AR120" s="163" t="s">
        <v>231</v>
      </c>
      <c r="AS120" s="163" t="s">
        <v>231</v>
      </c>
      <c r="AT120" s="403"/>
      <c r="AU120" s="152" t="s">
        <v>231</v>
      </c>
      <c r="AV120" s="403"/>
      <c r="AW120" s="163" t="s">
        <v>231</v>
      </c>
      <c r="AX120" s="163" t="s">
        <v>231</v>
      </c>
      <c r="AY120" s="163" t="s">
        <v>231</v>
      </c>
      <c r="AZ120" s="163" t="s">
        <v>231</v>
      </c>
      <c r="BA120" s="163" t="s">
        <v>231</v>
      </c>
      <c r="BB120" s="163" t="s">
        <v>231</v>
      </c>
      <c r="BC120" s="163" t="s">
        <v>231</v>
      </c>
      <c r="BD120" s="163" t="s">
        <v>231</v>
      </c>
      <c r="BE120" s="193" t="s">
        <v>231</v>
      </c>
      <c r="BF120" s="193" t="s">
        <v>231</v>
      </c>
      <c r="BG120" s="193" t="s">
        <v>231</v>
      </c>
      <c r="BH120" s="171" t="s">
        <v>231</v>
      </c>
      <c r="BI120" s="175" t="s">
        <v>231</v>
      </c>
      <c r="BJ120" s="175" t="s">
        <v>231</v>
      </c>
      <c r="BK120" s="175" t="s">
        <v>231</v>
      </c>
      <c r="BL120" s="175" t="s">
        <v>231</v>
      </c>
      <c r="BM120" s="175" t="s">
        <v>231</v>
      </c>
      <c r="BN120" s="175" t="s">
        <v>231</v>
      </c>
      <c r="BO120" s="175" t="s">
        <v>231</v>
      </c>
      <c r="BP120" s="188" t="s">
        <v>231</v>
      </c>
      <c r="BQ120" s="167" t="s">
        <v>231</v>
      </c>
      <c r="BR120" s="167" t="s">
        <v>231</v>
      </c>
      <c r="BS120" s="167" t="s">
        <v>231</v>
      </c>
      <c r="BT120" s="167" t="s">
        <v>231</v>
      </c>
      <c r="BU120" s="167" t="s">
        <v>231</v>
      </c>
      <c r="BV120" s="210" t="s">
        <v>231</v>
      </c>
      <c r="BW120" s="463"/>
      <c r="BX120" s="463"/>
      <c r="BY120" s="310"/>
      <c r="BZ120" s="310"/>
      <c r="CA120" s="310"/>
      <c r="CB120" s="310"/>
      <c r="CC120" s="310"/>
      <c r="CD120" s="310"/>
      <c r="CE120" s="310"/>
      <c r="CF120" s="310"/>
      <c r="CG120" s="310"/>
      <c r="CH120" s="310"/>
      <c r="CI120" s="310"/>
      <c r="CJ120" s="310"/>
      <c r="CK120" s="310"/>
      <c r="CL120" s="310"/>
      <c r="CM120" s="310"/>
      <c r="CN120" s="428"/>
      <c r="CO120" s="310"/>
      <c r="CP120" s="488"/>
      <c r="CQ120" s="310"/>
      <c r="CR120" s="310"/>
      <c r="CS120" s="425"/>
      <c r="CT120" s="363"/>
      <c r="CU120" s="320"/>
      <c r="CV120" s="310"/>
      <c r="CW120" s="310"/>
      <c r="CX120" s="310"/>
      <c r="CY120" s="571"/>
      <c r="CZ120" s="320"/>
      <c r="DA120" s="320"/>
      <c r="DB120" s="320"/>
      <c r="DC120" s="310"/>
      <c r="DD120" s="310"/>
      <c r="DE120" s="310"/>
      <c r="DF120" s="310"/>
      <c r="DG120" s="310"/>
      <c r="DH120" s="310"/>
      <c r="DI120" s="310"/>
      <c r="DJ120" s="310"/>
      <c r="DK120" s="318"/>
      <c r="DL120" s="318"/>
      <c r="DM120" s="318"/>
      <c r="DN120" s="318"/>
      <c r="DO120" s="318"/>
      <c r="DP120" s="318"/>
      <c r="DQ120" s="318"/>
      <c r="DR120" s="178" t="s">
        <v>231</v>
      </c>
      <c r="DS120" s="178" t="s">
        <v>231</v>
      </c>
      <c r="DT120" s="178" t="s">
        <v>231</v>
      </c>
      <c r="DU120" s="178" t="s">
        <v>231</v>
      </c>
      <c r="DV120" s="178" t="s">
        <v>231</v>
      </c>
      <c r="DW120" s="318"/>
      <c r="DX120" s="178" t="s">
        <v>231</v>
      </c>
      <c r="DY120" s="318"/>
      <c r="DZ120" s="178" t="s">
        <v>231</v>
      </c>
      <c r="EA120" s="178" t="s">
        <v>231</v>
      </c>
      <c r="EB120" s="178" t="s">
        <v>231</v>
      </c>
      <c r="EC120" s="178" t="s">
        <v>231</v>
      </c>
      <c r="ED120" s="178" t="s">
        <v>231</v>
      </c>
      <c r="EE120" s="178" t="s">
        <v>231</v>
      </c>
      <c r="EF120" s="178" t="s">
        <v>231</v>
      </c>
      <c r="EG120" s="178" t="s">
        <v>231</v>
      </c>
      <c r="EH120" s="178" t="s">
        <v>231</v>
      </c>
      <c r="EI120" s="178" t="s">
        <v>231</v>
      </c>
      <c r="EJ120" s="178" t="s">
        <v>231</v>
      </c>
      <c r="EK120" s="178" t="s">
        <v>231</v>
      </c>
      <c r="EL120" s="178" t="s">
        <v>231</v>
      </c>
      <c r="EM120" s="178" t="s">
        <v>231</v>
      </c>
      <c r="EN120" s="178" t="s">
        <v>231</v>
      </c>
      <c r="EO120" s="178" t="s">
        <v>231</v>
      </c>
      <c r="EP120" s="178" t="s">
        <v>231</v>
      </c>
      <c r="EQ120" s="178" t="s">
        <v>231</v>
      </c>
      <c r="ER120" s="178" t="s">
        <v>231</v>
      </c>
      <c r="ES120" s="178" t="s">
        <v>231</v>
      </c>
      <c r="ET120" s="178" t="s">
        <v>231</v>
      </c>
      <c r="EU120" s="178" t="s">
        <v>231</v>
      </c>
      <c r="EV120" s="178" t="s">
        <v>231</v>
      </c>
      <c r="EW120" s="178" t="s">
        <v>231</v>
      </c>
      <c r="EX120" s="178" t="s">
        <v>231</v>
      </c>
      <c r="EY120" s="178" t="s">
        <v>231</v>
      </c>
      <c r="EZ120" s="178" t="s">
        <v>231</v>
      </c>
      <c r="FA120" s="178" t="s">
        <v>231</v>
      </c>
      <c r="FB120" s="178" t="s">
        <v>231</v>
      </c>
      <c r="FC120" s="178" t="s">
        <v>231</v>
      </c>
      <c r="FD120" s="178" t="s">
        <v>231</v>
      </c>
      <c r="FE120" s="178" t="s">
        <v>231</v>
      </c>
      <c r="FF120" s="178" t="s">
        <v>231</v>
      </c>
      <c r="FG120" s="178" t="s">
        <v>231</v>
      </c>
      <c r="FH120" s="178" t="s">
        <v>231</v>
      </c>
    </row>
    <row r="121" spans="1:164" ht="18" customHeight="1" x14ac:dyDescent="0.3">
      <c r="A121" s="415"/>
      <c r="B121" s="418"/>
      <c r="C121" s="420"/>
      <c r="D121" s="357"/>
      <c r="E121" s="423"/>
      <c r="F121" s="363"/>
      <c r="G121" s="328"/>
      <c r="H121" s="326"/>
      <c r="I121" s="328"/>
      <c r="J121" s="326"/>
      <c r="K121" s="363"/>
      <c r="L121" s="310"/>
      <c r="M121" s="310"/>
      <c r="N121" s="339"/>
      <c r="O121" s="310"/>
      <c r="P121" s="310"/>
      <c r="Q121" s="311"/>
      <c r="R121" s="151" t="s">
        <v>453</v>
      </c>
      <c r="S121" s="151" t="s">
        <v>471</v>
      </c>
      <c r="T121" s="151" t="s">
        <v>471</v>
      </c>
      <c r="U121" s="151" t="s">
        <v>471</v>
      </c>
      <c r="V121" s="167" t="s">
        <v>231</v>
      </c>
      <c r="W121" s="311"/>
      <c r="X121" s="167" t="s">
        <v>231</v>
      </c>
      <c r="Y121" s="311"/>
      <c r="Z121" s="167" t="s">
        <v>231</v>
      </c>
      <c r="AA121" s="311"/>
      <c r="AB121" s="167" t="s">
        <v>231</v>
      </c>
      <c r="AC121" s="311"/>
      <c r="AD121" s="173" t="s">
        <v>231</v>
      </c>
      <c r="AE121" s="173" t="s">
        <v>231</v>
      </c>
      <c r="AF121" s="311"/>
      <c r="AG121" s="311"/>
      <c r="AH121" s="311"/>
      <c r="AI121" s="212" t="s">
        <v>231</v>
      </c>
      <c r="AJ121" s="437"/>
      <c r="AK121" s="163" t="s">
        <v>231</v>
      </c>
      <c r="AL121" s="163" t="s">
        <v>231</v>
      </c>
      <c r="AM121" s="163" t="s">
        <v>231</v>
      </c>
      <c r="AN121" s="163" t="s">
        <v>231</v>
      </c>
      <c r="AO121" s="163" t="s">
        <v>231</v>
      </c>
      <c r="AP121" s="163" t="s">
        <v>231</v>
      </c>
      <c r="AQ121" s="163" t="s">
        <v>231</v>
      </c>
      <c r="AR121" s="163" t="s">
        <v>231</v>
      </c>
      <c r="AS121" s="163" t="s">
        <v>231</v>
      </c>
      <c r="AT121" s="403"/>
      <c r="AU121" s="152" t="s">
        <v>231</v>
      </c>
      <c r="AV121" s="403"/>
      <c r="AW121" s="163" t="s">
        <v>231</v>
      </c>
      <c r="AX121" s="163" t="s">
        <v>231</v>
      </c>
      <c r="AY121" s="163" t="s">
        <v>231</v>
      </c>
      <c r="AZ121" s="163" t="s">
        <v>231</v>
      </c>
      <c r="BA121" s="163" t="s">
        <v>231</v>
      </c>
      <c r="BB121" s="163" t="s">
        <v>231</v>
      </c>
      <c r="BC121" s="163" t="s">
        <v>231</v>
      </c>
      <c r="BD121" s="163" t="s">
        <v>231</v>
      </c>
      <c r="BE121" s="193" t="s">
        <v>231</v>
      </c>
      <c r="BF121" s="193" t="s">
        <v>231</v>
      </c>
      <c r="BG121" s="193" t="s">
        <v>231</v>
      </c>
      <c r="BH121" s="163" t="s">
        <v>231</v>
      </c>
      <c r="BI121" s="167" t="s">
        <v>231</v>
      </c>
      <c r="BJ121" s="167" t="s">
        <v>231</v>
      </c>
      <c r="BK121" s="167" t="s">
        <v>231</v>
      </c>
      <c r="BL121" s="167" t="s">
        <v>231</v>
      </c>
      <c r="BM121" s="167" t="s">
        <v>231</v>
      </c>
      <c r="BN121" s="167" t="s">
        <v>231</v>
      </c>
      <c r="BO121" s="167" t="s">
        <v>231</v>
      </c>
      <c r="BP121" s="210" t="s">
        <v>231</v>
      </c>
      <c r="BQ121" s="175" t="s">
        <v>231</v>
      </c>
      <c r="BR121" s="175" t="s">
        <v>231</v>
      </c>
      <c r="BS121" s="175" t="s">
        <v>231</v>
      </c>
      <c r="BT121" s="175" t="s">
        <v>231</v>
      </c>
      <c r="BU121" s="175" t="s">
        <v>231</v>
      </c>
      <c r="BV121" s="188" t="s">
        <v>231</v>
      </c>
      <c r="BW121" s="463"/>
      <c r="BX121" s="463"/>
      <c r="BY121" s="310"/>
      <c r="BZ121" s="310"/>
      <c r="CA121" s="310"/>
      <c r="CB121" s="310"/>
      <c r="CC121" s="310"/>
      <c r="CD121" s="310"/>
      <c r="CE121" s="310"/>
      <c r="CF121" s="310"/>
      <c r="CG121" s="310"/>
      <c r="CH121" s="310"/>
      <c r="CI121" s="310"/>
      <c r="CJ121" s="310"/>
      <c r="CK121" s="310"/>
      <c r="CL121" s="310"/>
      <c r="CM121" s="339"/>
      <c r="CN121" s="429"/>
      <c r="CO121" s="339"/>
      <c r="CP121" s="489"/>
      <c r="CQ121" s="339"/>
      <c r="CR121" s="339"/>
      <c r="CS121" s="426"/>
      <c r="CT121" s="364"/>
      <c r="CU121" s="377"/>
      <c r="CV121" s="368"/>
      <c r="CW121" s="368"/>
      <c r="CX121" s="368"/>
      <c r="CY121" s="572"/>
      <c r="CZ121" s="377"/>
      <c r="DA121" s="377"/>
      <c r="DB121" s="377"/>
      <c r="DC121" s="368"/>
      <c r="DD121" s="368"/>
      <c r="DE121" s="368"/>
      <c r="DF121" s="339"/>
      <c r="DG121" s="368"/>
      <c r="DH121" s="368"/>
      <c r="DI121" s="368"/>
      <c r="DJ121" s="368"/>
      <c r="DK121" s="338"/>
      <c r="DL121" s="338"/>
      <c r="DM121" s="338"/>
      <c r="DN121" s="338"/>
      <c r="DO121" s="338"/>
      <c r="DP121" s="338"/>
      <c r="DQ121" s="338"/>
      <c r="DR121" s="178" t="s">
        <v>231</v>
      </c>
      <c r="DS121" s="178" t="s">
        <v>231</v>
      </c>
      <c r="DT121" s="178" t="s">
        <v>231</v>
      </c>
      <c r="DU121" s="178" t="s">
        <v>231</v>
      </c>
      <c r="DV121" s="178" t="s">
        <v>231</v>
      </c>
      <c r="DW121" s="338"/>
      <c r="DX121" s="178" t="s">
        <v>231</v>
      </c>
      <c r="DY121" s="338"/>
      <c r="DZ121" s="178" t="s">
        <v>231</v>
      </c>
      <c r="EA121" s="178" t="s">
        <v>231</v>
      </c>
      <c r="EB121" s="178" t="s">
        <v>231</v>
      </c>
      <c r="EC121" s="178" t="s">
        <v>231</v>
      </c>
      <c r="ED121" s="178" t="s">
        <v>231</v>
      </c>
      <c r="EE121" s="178" t="s">
        <v>231</v>
      </c>
      <c r="EF121" s="178" t="s">
        <v>231</v>
      </c>
      <c r="EG121" s="178" t="s">
        <v>231</v>
      </c>
      <c r="EH121" s="178" t="s">
        <v>231</v>
      </c>
      <c r="EI121" s="178" t="s">
        <v>231</v>
      </c>
      <c r="EJ121" s="178" t="s">
        <v>231</v>
      </c>
      <c r="EK121" s="178" t="s">
        <v>231</v>
      </c>
      <c r="EL121" s="178" t="s">
        <v>231</v>
      </c>
      <c r="EM121" s="178" t="s">
        <v>231</v>
      </c>
      <c r="EN121" s="178" t="s">
        <v>231</v>
      </c>
      <c r="EO121" s="178" t="s">
        <v>231</v>
      </c>
      <c r="EP121" s="178" t="s">
        <v>231</v>
      </c>
      <c r="EQ121" s="178" t="s">
        <v>231</v>
      </c>
      <c r="ER121" s="178" t="s">
        <v>231</v>
      </c>
      <c r="ES121" s="178" t="s">
        <v>231</v>
      </c>
      <c r="ET121" s="178" t="s">
        <v>231</v>
      </c>
      <c r="EU121" s="178" t="s">
        <v>231</v>
      </c>
      <c r="EV121" s="178" t="s">
        <v>231</v>
      </c>
      <c r="EW121" s="178" t="s">
        <v>231</v>
      </c>
      <c r="EX121" s="178" t="s">
        <v>231</v>
      </c>
      <c r="EY121" s="178" t="s">
        <v>231</v>
      </c>
      <c r="EZ121" s="178" t="s">
        <v>231</v>
      </c>
      <c r="FA121" s="178" t="s">
        <v>231</v>
      </c>
      <c r="FB121" s="178" t="s">
        <v>231</v>
      </c>
      <c r="FC121" s="178" t="s">
        <v>231</v>
      </c>
      <c r="FD121" s="178" t="s">
        <v>231</v>
      </c>
      <c r="FE121" s="178" t="s">
        <v>231</v>
      </c>
      <c r="FF121" s="178" t="s">
        <v>231</v>
      </c>
      <c r="FG121" s="178" t="s">
        <v>231</v>
      </c>
      <c r="FH121" s="178" t="s">
        <v>231</v>
      </c>
    </row>
    <row r="122" spans="1:164" ht="18" customHeight="1" x14ac:dyDescent="0.3">
      <c r="A122" s="323">
        <v>24</v>
      </c>
      <c r="B122" s="399">
        <v>25</v>
      </c>
      <c r="C122" s="356" t="s">
        <v>217</v>
      </c>
      <c r="D122" s="356" t="s">
        <v>474</v>
      </c>
      <c r="E122" s="402" t="s">
        <v>437</v>
      </c>
      <c r="F122" s="438" t="s">
        <v>475</v>
      </c>
      <c r="G122" s="397" t="s">
        <v>476</v>
      </c>
      <c r="H122" s="356" t="s">
        <v>477</v>
      </c>
      <c r="I122" s="397" t="s">
        <v>478</v>
      </c>
      <c r="J122" s="441" t="s">
        <v>361</v>
      </c>
      <c r="K122" s="386" t="s">
        <v>479</v>
      </c>
      <c r="L122" s="356" t="s">
        <v>225</v>
      </c>
      <c r="M122" s="311" t="s">
        <v>451</v>
      </c>
      <c r="N122" s="402" t="s">
        <v>362</v>
      </c>
      <c r="O122" s="441" t="s">
        <v>480</v>
      </c>
      <c r="P122" s="356" t="s">
        <v>229</v>
      </c>
      <c r="Q122" s="356">
        <v>2</v>
      </c>
      <c r="R122" s="163" t="s">
        <v>363</v>
      </c>
      <c r="S122" s="193" t="s">
        <v>231</v>
      </c>
      <c r="T122" s="193" t="s">
        <v>231</v>
      </c>
      <c r="U122" s="193" t="s">
        <v>231</v>
      </c>
      <c r="V122" s="167" t="s">
        <v>231</v>
      </c>
      <c r="W122" s="443" t="s">
        <v>231</v>
      </c>
      <c r="X122" s="167" t="s">
        <v>231</v>
      </c>
      <c r="Y122" s="311" t="s">
        <v>231</v>
      </c>
      <c r="Z122" s="167" t="s">
        <v>231</v>
      </c>
      <c r="AA122" s="311" t="s">
        <v>231</v>
      </c>
      <c r="AB122" s="167" t="s">
        <v>231</v>
      </c>
      <c r="AC122" s="311" t="s">
        <v>231</v>
      </c>
      <c r="AD122" s="173" t="s">
        <v>231</v>
      </c>
      <c r="AE122" s="173" t="s">
        <v>231</v>
      </c>
      <c r="AF122" s="356" t="s">
        <v>231</v>
      </c>
      <c r="AG122" s="356" t="s">
        <v>231</v>
      </c>
      <c r="AH122" s="356" t="s">
        <v>231</v>
      </c>
      <c r="AI122" s="234" t="s">
        <v>231</v>
      </c>
      <c r="AJ122" s="356" t="s">
        <v>231</v>
      </c>
      <c r="AK122" s="167" t="s">
        <v>231</v>
      </c>
      <c r="AL122" s="167" t="s">
        <v>231</v>
      </c>
      <c r="AM122" s="167" t="s">
        <v>231</v>
      </c>
      <c r="AN122" s="167" t="s">
        <v>231</v>
      </c>
      <c r="AO122" s="167" t="s">
        <v>231</v>
      </c>
      <c r="AP122" s="167" t="s">
        <v>231</v>
      </c>
      <c r="AQ122" s="167" t="s">
        <v>231</v>
      </c>
      <c r="AR122" s="167" t="s">
        <v>231</v>
      </c>
      <c r="AS122" s="167" t="s">
        <v>231</v>
      </c>
      <c r="AT122" s="356" t="s">
        <v>231</v>
      </c>
      <c r="AU122" s="167" t="s">
        <v>231</v>
      </c>
      <c r="AV122" s="356" t="s">
        <v>231</v>
      </c>
      <c r="AW122" s="167" t="s">
        <v>231</v>
      </c>
      <c r="AX122" s="167" t="s">
        <v>231</v>
      </c>
      <c r="AY122" s="167" t="s">
        <v>231</v>
      </c>
      <c r="AZ122" s="167" t="s">
        <v>231</v>
      </c>
      <c r="BA122" s="167" t="s">
        <v>231</v>
      </c>
      <c r="BB122" s="167" t="s">
        <v>231</v>
      </c>
      <c r="BC122" s="167" t="s">
        <v>231</v>
      </c>
      <c r="BD122" s="167" t="s">
        <v>231</v>
      </c>
      <c r="BE122" s="210" t="s">
        <v>231</v>
      </c>
      <c r="BF122" s="210" t="s">
        <v>231</v>
      </c>
      <c r="BG122" s="210" t="s">
        <v>231</v>
      </c>
      <c r="BH122" s="167" t="s">
        <v>231</v>
      </c>
      <c r="BI122" s="167" t="s">
        <v>231</v>
      </c>
      <c r="BJ122" s="167" t="s">
        <v>231</v>
      </c>
      <c r="BK122" s="167" t="s">
        <v>231</v>
      </c>
      <c r="BL122" s="167" t="s">
        <v>231</v>
      </c>
      <c r="BM122" s="167" t="s">
        <v>231</v>
      </c>
      <c r="BN122" s="167" t="s">
        <v>231</v>
      </c>
      <c r="BO122" s="167" t="s">
        <v>231</v>
      </c>
      <c r="BP122" s="210" t="s">
        <v>231</v>
      </c>
      <c r="BQ122" s="167" t="s">
        <v>231</v>
      </c>
      <c r="BR122" s="167" t="s">
        <v>231</v>
      </c>
      <c r="BS122" s="167" t="s">
        <v>231</v>
      </c>
      <c r="BT122" s="167" t="s">
        <v>231</v>
      </c>
      <c r="BU122" s="167" t="s">
        <v>231</v>
      </c>
      <c r="BV122" s="210" t="s">
        <v>231</v>
      </c>
      <c r="BW122" s="356" t="s">
        <v>231</v>
      </c>
      <c r="BX122" s="356" t="s">
        <v>231</v>
      </c>
      <c r="BY122" s="356" t="s">
        <v>231</v>
      </c>
      <c r="BZ122" s="356" t="s">
        <v>231</v>
      </c>
      <c r="CA122" s="356" t="s">
        <v>231</v>
      </c>
      <c r="CB122" s="356" t="s">
        <v>231</v>
      </c>
      <c r="CC122" s="356" t="s">
        <v>231</v>
      </c>
      <c r="CD122" s="356" t="s">
        <v>231</v>
      </c>
      <c r="CE122" s="356" t="s">
        <v>231</v>
      </c>
      <c r="CF122" s="356" t="s">
        <v>231</v>
      </c>
      <c r="CG122" s="356" t="s">
        <v>231</v>
      </c>
      <c r="CH122" s="356" t="s">
        <v>231</v>
      </c>
      <c r="CI122" s="356" t="s">
        <v>231</v>
      </c>
      <c r="CJ122" s="356" t="s">
        <v>231</v>
      </c>
      <c r="CK122" s="356" t="s">
        <v>231</v>
      </c>
      <c r="CL122" s="356" t="s">
        <v>231</v>
      </c>
      <c r="CM122" s="402" t="s">
        <v>481</v>
      </c>
      <c r="CN122" s="402">
        <v>2018</v>
      </c>
      <c r="CO122" s="402" t="s">
        <v>429</v>
      </c>
      <c r="CP122" s="402" t="s">
        <v>385</v>
      </c>
      <c r="CQ122" s="402" t="s">
        <v>429</v>
      </c>
      <c r="CR122" s="402" t="s">
        <v>429</v>
      </c>
      <c r="CS122" s="482" t="s">
        <v>231</v>
      </c>
      <c r="CT122" s="482" t="s">
        <v>231</v>
      </c>
      <c r="CU122" s="482" t="s">
        <v>231</v>
      </c>
      <c r="CV122" s="482" t="s">
        <v>231</v>
      </c>
      <c r="CW122" s="482" t="s">
        <v>231</v>
      </c>
      <c r="CX122" s="482" t="s">
        <v>231</v>
      </c>
      <c r="CY122" s="482" t="s">
        <v>231</v>
      </c>
      <c r="CZ122" s="356" t="s">
        <v>231</v>
      </c>
      <c r="DA122" s="356" t="s">
        <v>231</v>
      </c>
      <c r="DB122" s="356" t="s">
        <v>231</v>
      </c>
      <c r="DC122" s="397" t="s">
        <v>482</v>
      </c>
      <c r="DD122" s="397" t="s">
        <v>483</v>
      </c>
      <c r="DE122" s="397" t="s">
        <v>484</v>
      </c>
      <c r="DF122" s="397" t="s">
        <v>485</v>
      </c>
      <c r="DG122" s="397" t="s">
        <v>484</v>
      </c>
      <c r="DH122" s="397" t="s">
        <v>484</v>
      </c>
      <c r="DI122" s="397" t="s">
        <v>484</v>
      </c>
      <c r="DJ122" s="397" t="s">
        <v>484</v>
      </c>
      <c r="DK122" s="313" t="s">
        <v>231</v>
      </c>
      <c r="DL122" s="313" t="s">
        <v>231</v>
      </c>
      <c r="DM122" s="313" t="s">
        <v>231</v>
      </c>
      <c r="DN122" s="313" t="s">
        <v>231</v>
      </c>
      <c r="DO122" s="313" t="s">
        <v>231</v>
      </c>
      <c r="DP122" s="313" t="s">
        <v>231</v>
      </c>
      <c r="DQ122" s="313" t="s">
        <v>231</v>
      </c>
      <c r="DR122" s="178" t="s">
        <v>231</v>
      </c>
      <c r="DS122" s="178" t="s">
        <v>231</v>
      </c>
      <c r="DT122" s="178" t="s">
        <v>231</v>
      </c>
      <c r="DU122" s="178" t="s">
        <v>231</v>
      </c>
      <c r="DV122" s="178" t="s">
        <v>231</v>
      </c>
      <c r="DW122" s="313" t="s">
        <v>231</v>
      </c>
      <c r="DX122" s="178" t="s">
        <v>231</v>
      </c>
      <c r="DY122" s="313" t="s">
        <v>231</v>
      </c>
      <c r="DZ122" s="178" t="s">
        <v>231</v>
      </c>
      <c r="EA122" s="178" t="s">
        <v>231</v>
      </c>
      <c r="EB122" s="178" t="s">
        <v>231</v>
      </c>
      <c r="EC122" s="178" t="s">
        <v>231</v>
      </c>
      <c r="ED122" s="178" t="s">
        <v>231</v>
      </c>
      <c r="EE122" s="178" t="s">
        <v>231</v>
      </c>
      <c r="EF122" s="178" t="s">
        <v>231</v>
      </c>
      <c r="EG122" s="178" t="s">
        <v>231</v>
      </c>
      <c r="EH122" s="178" t="s">
        <v>231</v>
      </c>
      <c r="EI122" s="178" t="s">
        <v>231</v>
      </c>
      <c r="EJ122" s="178" t="s">
        <v>231</v>
      </c>
      <c r="EK122" s="178" t="s">
        <v>231</v>
      </c>
      <c r="EL122" s="178" t="s">
        <v>231</v>
      </c>
      <c r="EM122" s="178" t="s">
        <v>231</v>
      </c>
      <c r="EN122" s="178" t="s">
        <v>231</v>
      </c>
      <c r="EO122" s="178" t="s">
        <v>231</v>
      </c>
      <c r="EP122" s="178" t="s">
        <v>231</v>
      </c>
      <c r="EQ122" s="178" t="s">
        <v>231</v>
      </c>
      <c r="ER122" s="178" t="s">
        <v>231</v>
      </c>
      <c r="ES122" s="178" t="s">
        <v>231</v>
      </c>
      <c r="ET122" s="178" t="s">
        <v>231</v>
      </c>
      <c r="EU122" s="178" t="s">
        <v>231</v>
      </c>
      <c r="EV122" s="178" t="s">
        <v>231</v>
      </c>
      <c r="EW122" s="178" t="s">
        <v>231</v>
      </c>
      <c r="EX122" s="178" t="s">
        <v>231</v>
      </c>
      <c r="EY122" s="178" t="s">
        <v>231</v>
      </c>
      <c r="EZ122" s="178" t="s">
        <v>231</v>
      </c>
      <c r="FA122" s="178" t="s">
        <v>231</v>
      </c>
      <c r="FB122" s="178" t="s">
        <v>231</v>
      </c>
      <c r="FC122" s="178" t="s">
        <v>231</v>
      </c>
      <c r="FD122" s="178" t="s">
        <v>231</v>
      </c>
      <c r="FE122" s="178" t="s">
        <v>231</v>
      </c>
      <c r="FF122" s="178" t="s">
        <v>231</v>
      </c>
      <c r="FG122" s="178" t="s">
        <v>231</v>
      </c>
      <c r="FH122" s="178" t="s">
        <v>231</v>
      </c>
    </row>
    <row r="123" spans="1:164" ht="18" customHeight="1" x14ac:dyDescent="0.3">
      <c r="A123" s="358"/>
      <c r="B123" s="400"/>
      <c r="C123" s="356"/>
      <c r="D123" s="357"/>
      <c r="E123" s="403"/>
      <c r="F123" s="439"/>
      <c r="G123" s="440"/>
      <c r="H123" s="357"/>
      <c r="I123" s="397"/>
      <c r="J123" s="357"/>
      <c r="K123" s="387"/>
      <c r="L123" s="357"/>
      <c r="M123" s="312"/>
      <c r="N123" s="403"/>
      <c r="O123" s="442"/>
      <c r="P123" s="357"/>
      <c r="Q123" s="357"/>
      <c r="R123" s="163" t="s">
        <v>486</v>
      </c>
      <c r="S123" s="193" t="s">
        <v>231</v>
      </c>
      <c r="T123" s="193" t="s">
        <v>231</v>
      </c>
      <c r="U123" s="193" t="s">
        <v>231</v>
      </c>
      <c r="V123" s="167" t="s">
        <v>231</v>
      </c>
      <c r="W123" s="357"/>
      <c r="X123" s="167" t="s">
        <v>231</v>
      </c>
      <c r="Y123" s="312"/>
      <c r="Z123" s="167" t="s">
        <v>231</v>
      </c>
      <c r="AA123" s="312"/>
      <c r="AB123" s="167" t="s">
        <v>231</v>
      </c>
      <c r="AC123" s="312"/>
      <c r="AD123" s="173" t="s">
        <v>231</v>
      </c>
      <c r="AE123" s="173" t="s">
        <v>231</v>
      </c>
      <c r="AF123" s="356"/>
      <c r="AG123" s="356"/>
      <c r="AH123" s="356"/>
      <c r="AI123" s="234" t="s">
        <v>231</v>
      </c>
      <c r="AJ123" s="356"/>
      <c r="AK123" s="167" t="s">
        <v>231</v>
      </c>
      <c r="AL123" s="167" t="s">
        <v>231</v>
      </c>
      <c r="AM123" s="167" t="s">
        <v>231</v>
      </c>
      <c r="AN123" s="167" t="s">
        <v>231</v>
      </c>
      <c r="AO123" s="167" t="s">
        <v>231</v>
      </c>
      <c r="AP123" s="167" t="s">
        <v>231</v>
      </c>
      <c r="AQ123" s="167" t="s">
        <v>231</v>
      </c>
      <c r="AR123" s="167" t="s">
        <v>231</v>
      </c>
      <c r="AS123" s="167" t="s">
        <v>231</v>
      </c>
      <c r="AT123" s="357"/>
      <c r="AU123" s="167" t="s">
        <v>231</v>
      </c>
      <c r="AV123" s="357"/>
      <c r="AW123" s="167" t="s">
        <v>231</v>
      </c>
      <c r="AX123" s="167" t="s">
        <v>231</v>
      </c>
      <c r="AY123" s="167" t="s">
        <v>231</v>
      </c>
      <c r="AZ123" s="167" t="s">
        <v>231</v>
      </c>
      <c r="BA123" s="167" t="s">
        <v>231</v>
      </c>
      <c r="BB123" s="167" t="s">
        <v>231</v>
      </c>
      <c r="BC123" s="167" t="s">
        <v>231</v>
      </c>
      <c r="BD123" s="167" t="s">
        <v>231</v>
      </c>
      <c r="BE123" s="210" t="s">
        <v>231</v>
      </c>
      <c r="BF123" s="210" t="s">
        <v>231</v>
      </c>
      <c r="BG123" s="210" t="s">
        <v>231</v>
      </c>
      <c r="BH123" s="167" t="s">
        <v>231</v>
      </c>
      <c r="BI123" s="167" t="s">
        <v>231</v>
      </c>
      <c r="BJ123" s="167" t="s">
        <v>231</v>
      </c>
      <c r="BK123" s="167" t="s">
        <v>231</v>
      </c>
      <c r="BL123" s="167" t="s">
        <v>231</v>
      </c>
      <c r="BM123" s="167" t="s">
        <v>231</v>
      </c>
      <c r="BN123" s="167" t="s">
        <v>231</v>
      </c>
      <c r="BO123" s="167" t="s">
        <v>231</v>
      </c>
      <c r="BP123" s="210" t="s">
        <v>231</v>
      </c>
      <c r="BQ123" s="167" t="s">
        <v>231</v>
      </c>
      <c r="BR123" s="167" t="s">
        <v>231</v>
      </c>
      <c r="BS123" s="167" t="s">
        <v>231</v>
      </c>
      <c r="BT123" s="167" t="s">
        <v>231</v>
      </c>
      <c r="BU123" s="167" t="s">
        <v>231</v>
      </c>
      <c r="BV123" s="210" t="s">
        <v>231</v>
      </c>
      <c r="BW123" s="356"/>
      <c r="BX123" s="356"/>
      <c r="BY123" s="356"/>
      <c r="BZ123" s="356"/>
      <c r="CA123" s="356"/>
      <c r="CB123" s="356"/>
      <c r="CC123" s="356"/>
      <c r="CD123" s="356"/>
      <c r="CE123" s="356"/>
      <c r="CF123" s="356"/>
      <c r="CG123" s="356"/>
      <c r="CH123" s="356"/>
      <c r="CI123" s="356"/>
      <c r="CJ123" s="356"/>
      <c r="CK123" s="356"/>
      <c r="CL123" s="356"/>
      <c r="CM123" s="403"/>
      <c r="CN123" s="403"/>
      <c r="CO123" s="403"/>
      <c r="CP123" s="403"/>
      <c r="CQ123" s="403"/>
      <c r="CR123" s="403"/>
      <c r="CS123" s="483"/>
      <c r="CT123" s="483"/>
      <c r="CU123" s="483"/>
      <c r="CV123" s="483"/>
      <c r="CW123" s="483"/>
      <c r="CX123" s="483"/>
      <c r="CY123" s="483"/>
      <c r="CZ123" s="486"/>
      <c r="DA123" s="486"/>
      <c r="DB123" s="486"/>
      <c r="DC123" s="398"/>
      <c r="DD123" s="398"/>
      <c r="DE123" s="398"/>
      <c r="DF123" s="398"/>
      <c r="DG123" s="398"/>
      <c r="DH123" s="398"/>
      <c r="DI123" s="398"/>
      <c r="DJ123" s="398"/>
      <c r="DK123" s="318"/>
      <c r="DL123" s="318"/>
      <c r="DM123" s="318"/>
      <c r="DN123" s="318"/>
      <c r="DO123" s="318"/>
      <c r="DP123" s="318"/>
      <c r="DQ123" s="318"/>
      <c r="DR123" s="178" t="s">
        <v>231</v>
      </c>
      <c r="DS123" s="178" t="s">
        <v>231</v>
      </c>
      <c r="DT123" s="178" t="s">
        <v>231</v>
      </c>
      <c r="DU123" s="178" t="s">
        <v>231</v>
      </c>
      <c r="DV123" s="178" t="s">
        <v>231</v>
      </c>
      <c r="DW123" s="318"/>
      <c r="DX123" s="178" t="s">
        <v>231</v>
      </c>
      <c r="DY123" s="318"/>
      <c r="DZ123" s="178" t="s">
        <v>231</v>
      </c>
      <c r="EA123" s="178" t="s">
        <v>231</v>
      </c>
      <c r="EB123" s="178" t="s">
        <v>231</v>
      </c>
      <c r="EC123" s="178" t="s">
        <v>231</v>
      </c>
      <c r="ED123" s="178" t="s">
        <v>231</v>
      </c>
      <c r="EE123" s="178" t="s">
        <v>231</v>
      </c>
      <c r="EF123" s="178" t="s">
        <v>231</v>
      </c>
      <c r="EG123" s="178" t="s">
        <v>231</v>
      </c>
      <c r="EH123" s="178" t="s">
        <v>231</v>
      </c>
      <c r="EI123" s="178" t="s">
        <v>231</v>
      </c>
      <c r="EJ123" s="178" t="s">
        <v>231</v>
      </c>
      <c r="EK123" s="178" t="s">
        <v>231</v>
      </c>
      <c r="EL123" s="178" t="s">
        <v>231</v>
      </c>
      <c r="EM123" s="178" t="s">
        <v>231</v>
      </c>
      <c r="EN123" s="178" t="s">
        <v>231</v>
      </c>
      <c r="EO123" s="178" t="s">
        <v>231</v>
      </c>
      <c r="EP123" s="178" t="s">
        <v>231</v>
      </c>
      <c r="EQ123" s="178" t="s">
        <v>231</v>
      </c>
      <c r="ER123" s="178" t="s">
        <v>231</v>
      </c>
      <c r="ES123" s="178" t="s">
        <v>231</v>
      </c>
      <c r="ET123" s="178" t="s">
        <v>231</v>
      </c>
      <c r="EU123" s="178" t="s">
        <v>231</v>
      </c>
      <c r="EV123" s="178" t="s">
        <v>231</v>
      </c>
      <c r="EW123" s="178" t="s">
        <v>231</v>
      </c>
      <c r="EX123" s="178" t="s">
        <v>231</v>
      </c>
      <c r="EY123" s="178" t="s">
        <v>231</v>
      </c>
      <c r="EZ123" s="178" t="s">
        <v>231</v>
      </c>
      <c r="FA123" s="178" t="s">
        <v>231</v>
      </c>
      <c r="FB123" s="178" t="s">
        <v>231</v>
      </c>
      <c r="FC123" s="178" t="s">
        <v>231</v>
      </c>
      <c r="FD123" s="178" t="s">
        <v>231</v>
      </c>
      <c r="FE123" s="178" t="s">
        <v>231</v>
      </c>
      <c r="FF123" s="178" t="s">
        <v>231</v>
      </c>
      <c r="FG123" s="178" t="s">
        <v>231</v>
      </c>
      <c r="FH123" s="178" t="s">
        <v>231</v>
      </c>
    </row>
    <row r="124" spans="1:164" ht="18" customHeight="1" x14ac:dyDescent="0.3">
      <c r="A124" s="358"/>
      <c r="B124" s="400"/>
      <c r="C124" s="356"/>
      <c r="D124" s="357"/>
      <c r="E124" s="403"/>
      <c r="F124" s="439"/>
      <c r="G124" s="440"/>
      <c r="H124" s="357"/>
      <c r="I124" s="397"/>
      <c r="J124" s="357"/>
      <c r="K124" s="387"/>
      <c r="L124" s="357"/>
      <c r="M124" s="312"/>
      <c r="N124" s="403"/>
      <c r="O124" s="442"/>
      <c r="P124" s="357"/>
      <c r="Q124" s="357"/>
      <c r="R124" s="167" t="s">
        <v>235</v>
      </c>
      <c r="S124" s="210" t="s">
        <v>235</v>
      </c>
      <c r="T124" s="210" t="s">
        <v>235</v>
      </c>
      <c r="U124" s="210" t="s">
        <v>235</v>
      </c>
      <c r="V124" s="167" t="s">
        <v>235</v>
      </c>
      <c r="W124" s="357"/>
      <c r="X124" s="167" t="s">
        <v>235</v>
      </c>
      <c r="Y124" s="312"/>
      <c r="Z124" s="167" t="s">
        <v>235</v>
      </c>
      <c r="AA124" s="312"/>
      <c r="AB124" s="167" t="s">
        <v>235</v>
      </c>
      <c r="AC124" s="312"/>
      <c r="AD124" s="173" t="s">
        <v>235</v>
      </c>
      <c r="AE124" s="173" t="s">
        <v>235</v>
      </c>
      <c r="AF124" s="356"/>
      <c r="AG124" s="356"/>
      <c r="AH124" s="356"/>
      <c r="AI124" s="234" t="s">
        <v>235</v>
      </c>
      <c r="AJ124" s="356"/>
      <c r="AK124" s="167" t="s">
        <v>235</v>
      </c>
      <c r="AL124" s="167" t="s">
        <v>235</v>
      </c>
      <c r="AM124" s="167" t="s">
        <v>235</v>
      </c>
      <c r="AN124" s="167" t="s">
        <v>235</v>
      </c>
      <c r="AO124" s="167" t="s">
        <v>235</v>
      </c>
      <c r="AP124" s="167" t="s">
        <v>235</v>
      </c>
      <c r="AQ124" s="167" t="s">
        <v>235</v>
      </c>
      <c r="AR124" s="167" t="s">
        <v>235</v>
      </c>
      <c r="AS124" s="167" t="s">
        <v>235</v>
      </c>
      <c r="AT124" s="357"/>
      <c r="AU124" s="167" t="s">
        <v>235</v>
      </c>
      <c r="AV124" s="357"/>
      <c r="AW124" s="167" t="s">
        <v>235</v>
      </c>
      <c r="AX124" s="167" t="s">
        <v>235</v>
      </c>
      <c r="AY124" s="167" t="s">
        <v>235</v>
      </c>
      <c r="AZ124" s="167" t="s">
        <v>235</v>
      </c>
      <c r="BA124" s="167" t="s">
        <v>235</v>
      </c>
      <c r="BB124" s="167" t="s">
        <v>235</v>
      </c>
      <c r="BC124" s="167" t="s">
        <v>235</v>
      </c>
      <c r="BD124" s="167" t="s">
        <v>235</v>
      </c>
      <c r="BE124" s="210" t="s">
        <v>235</v>
      </c>
      <c r="BF124" s="210" t="s">
        <v>235</v>
      </c>
      <c r="BG124" s="210" t="s">
        <v>235</v>
      </c>
      <c r="BH124" s="167" t="s">
        <v>235</v>
      </c>
      <c r="BI124" s="167" t="s">
        <v>235</v>
      </c>
      <c r="BJ124" s="167" t="s">
        <v>235</v>
      </c>
      <c r="BK124" s="167" t="s">
        <v>235</v>
      </c>
      <c r="BL124" s="167" t="s">
        <v>235</v>
      </c>
      <c r="BM124" s="167" t="s">
        <v>235</v>
      </c>
      <c r="BN124" s="167" t="s">
        <v>235</v>
      </c>
      <c r="BO124" s="167" t="s">
        <v>235</v>
      </c>
      <c r="BP124" s="210" t="s">
        <v>235</v>
      </c>
      <c r="BQ124" s="167" t="s">
        <v>235</v>
      </c>
      <c r="BR124" s="167" t="s">
        <v>235</v>
      </c>
      <c r="BS124" s="167" t="s">
        <v>235</v>
      </c>
      <c r="BT124" s="167" t="s">
        <v>235</v>
      </c>
      <c r="BU124" s="167" t="s">
        <v>235</v>
      </c>
      <c r="BV124" s="210" t="s">
        <v>235</v>
      </c>
      <c r="BW124" s="356"/>
      <c r="BX124" s="356"/>
      <c r="BY124" s="356"/>
      <c r="BZ124" s="356"/>
      <c r="CA124" s="356"/>
      <c r="CB124" s="356"/>
      <c r="CC124" s="356"/>
      <c r="CD124" s="356"/>
      <c r="CE124" s="356"/>
      <c r="CF124" s="356"/>
      <c r="CG124" s="356"/>
      <c r="CH124" s="356"/>
      <c r="CI124" s="356"/>
      <c r="CJ124" s="356"/>
      <c r="CK124" s="356"/>
      <c r="CL124" s="356"/>
      <c r="CM124" s="403"/>
      <c r="CN124" s="403"/>
      <c r="CO124" s="403"/>
      <c r="CP124" s="403"/>
      <c r="CQ124" s="403"/>
      <c r="CR124" s="403"/>
      <c r="CS124" s="483"/>
      <c r="CT124" s="483"/>
      <c r="CU124" s="483"/>
      <c r="CV124" s="483"/>
      <c r="CW124" s="483"/>
      <c r="CX124" s="483"/>
      <c r="CY124" s="483"/>
      <c r="CZ124" s="486"/>
      <c r="DA124" s="486"/>
      <c r="DB124" s="486"/>
      <c r="DC124" s="398"/>
      <c r="DD124" s="398"/>
      <c r="DE124" s="398"/>
      <c r="DF124" s="398"/>
      <c r="DG124" s="398"/>
      <c r="DH124" s="398"/>
      <c r="DI124" s="398"/>
      <c r="DJ124" s="398"/>
      <c r="DK124" s="318"/>
      <c r="DL124" s="318"/>
      <c r="DM124" s="318"/>
      <c r="DN124" s="318"/>
      <c r="DO124" s="318"/>
      <c r="DP124" s="318"/>
      <c r="DQ124" s="318"/>
      <c r="DR124" s="178" t="s">
        <v>235</v>
      </c>
      <c r="DS124" s="178" t="s">
        <v>235</v>
      </c>
      <c r="DT124" s="178" t="s">
        <v>235</v>
      </c>
      <c r="DU124" s="178" t="s">
        <v>235</v>
      </c>
      <c r="DV124" s="178" t="s">
        <v>235</v>
      </c>
      <c r="DW124" s="318"/>
      <c r="DX124" s="178" t="s">
        <v>235</v>
      </c>
      <c r="DY124" s="318"/>
      <c r="DZ124" s="178" t="s">
        <v>235</v>
      </c>
      <c r="EA124" s="178" t="s">
        <v>235</v>
      </c>
      <c r="EB124" s="178" t="s">
        <v>235</v>
      </c>
      <c r="EC124" s="178" t="s">
        <v>235</v>
      </c>
      <c r="ED124" s="178" t="s">
        <v>235</v>
      </c>
      <c r="EE124" s="178" t="s">
        <v>235</v>
      </c>
      <c r="EF124" s="178" t="s">
        <v>235</v>
      </c>
      <c r="EG124" s="178" t="s">
        <v>235</v>
      </c>
      <c r="EH124" s="178" t="s">
        <v>235</v>
      </c>
      <c r="EI124" s="178" t="s">
        <v>235</v>
      </c>
      <c r="EJ124" s="178" t="s">
        <v>235</v>
      </c>
      <c r="EK124" s="178" t="s">
        <v>235</v>
      </c>
      <c r="EL124" s="178" t="s">
        <v>235</v>
      </c>
      <c r="EM124" s="178" t="s">
        <v>235</v>
      </c>
      <c r="EN124" s="178" t="s">
        <v>235</v>
      </c>
      <c r="EO124" s="178" t="s">
        <v>235</v>
      </c>
      <c r="EP124" s="178" t="s">
        <v>235</v>
      </c>
      <c r="EQ124" s="178" t="s">
        <v>235</v>
      </c>
      <c r="ER124" s="178" t="s">
        <v>235</v>
      </c>
      <c r="ES124" s="178" t="s">
        <v>235</v>
      </c>
      <c r="ET124" s="178" t="s">
        <v>235</v>
      </c>
      <c r="EU124" s="178" t="s">
        <v>235</v>
      </c>
      <c r="EV124" s="178" t="s">
        <v>235</v>
      </c>
      <c r="EW124" s="178" t="s">
        <v>235</v>
      </c>
      <c r="EX124" s="178" t="s">
        <v>235</v>
      </c>
      <c r="EY124" s="178" t="s">
        <v>235</v>
      </c>
      <c r="EZ124" s="178" t="s">
        <v>235</v>
      </c>
      <c r="FA124" s="178" t="s">
        <v>235</v>
      </c>
      <c r="FB124" s="178" t="s">
        <v>235</v>
      </c>
      <c r="FC124" s="178" t="s">
        <v>235</v>
      </c>
      <c r="FD124" s="178" t="s">
        <v>235</v>
      </c>
      <c r="FE124" s="178" t="s">
        <v>235</v>
      </c>
      <c r="FF124" s="178" t="s">
        <v>235</v>
      </c>
      <c r="FG124" s="178" t="s">
        <v>235</v>
      </c>
      <c r="FH124" s="178" t="s">
        <v>235</v>
      </c>
    </row>
    <row r="125" spans="1:164" ht="18" customHeight="1" x14ac:dyDescent="0.3">
      <c r="A125" s="392"/>
      <c r="B125" s="401"/>
      <c r="C125" s="356"/>
      <c r="D125" s="357"/>
      <c r="E125" s="395"/>
      <c r="F125" s="439"/>
      <c r="G125" s="440"/>
      <c r="H125" s="357"/>
      <c r="I125" s="397"/>
      <c r="J125" s="357"/>
      <c r="K125" s="387"/>
      <c r="L125" s="357"/>
      <c r="M125" s="312"/>
      <c r="N125" s="395"/>
      <c r="O125" s="442"/>
      <c r="P125" s="357"/>
      <c r="Q125" s="357"/>
      <c r="R125" s="167" t="s">
        <v>235</v>
      </c>
      <c r="S125" s="210" t="s">
        <v>235</v>
      </c>
      <c r="T125" s="210" t="s">
        <v>235</v>
      </c>
      <c r="U125" s="210" t="s">
        <v>235</v>
      </c>
      <c r="V125" s="167" t="s">
        <v>235</v>
      </c>
      <c r="W125" s="357"/>
      <c r="X125" s="167" t="s">
        <v>235</v>
      </c>
      <c r="Y125" s="312"/>
      <c r="Z125" s="167" t="s">
        <v>235</v>
      </c>
      <c r="AA125" s="312"/>
      <c r="AB125" s="167" t="s">
        <v>235</v>
      </c>
      <c r="AC125" s="312"/>
      <c r="AD125" s="173" t="s">
        <v>235</v>
      </c>
      <c r="AE125" s="173" t="s">
        <v>235</v>
      </c>
      <c r="AF125" s="356"/>
      <c r="AG125" s="356"/>
      <c r="AH125" s="356"/>
      <c r="AI125" s="234" t="s">
        <v>235</v>
      </c>
      <c r="AJ125" s="356"/>
      <c r="AK125" s="167" t="s">
        <v>235</v>
      </c>
      <c r="AL125" s="167" t="s">
        <v>235</v>
      </c>
      <c r="AM125" s="167" t="s">
        <v>235</v>
      </c>
      <c r="AN125" s="167" t="s">
        <v>235</v>
      </c>
      <c r="AO125" s="167" t="s">
        <v>235</v>
      </c>
      <c r="AP125" s="167" t="s">
        <v>235</v>
      </c>
      <c r="AQ125" s="167" t="s">
        <v>235</v>
      </c>
      <c r="AR125" s="167" t="s">
        <v>235</v>
      </c>
      <c r="AS125" s="167" t="s">
        <v>235</v>
      </c>
      <c r="AT125" s="357"/>
      <c r="AU125" s="167" t="s">
        <v>235</v>
      </c>
      <c r="AV125" s="357"/>
      <c r="AW125" s="167" t="s">
        <v>235</v>
      </c>
      <c r="AX125" s="167" t="s">
        <v>235</v>
      </c>
      <c r="AY125" s="167" t="s">
        <v>235</v>
      </c>
      <c r="AZ125" s="167" t="s">
        <v>235</v>
      </c>
      <c r="BA125" s="167" t="s">
        <v>235</v>
      </c>
      <c r="BB125" s="167" t="s">
        <v>235</v>
      </c>
      <c r="BC125" s="167" t="s">
        <v>235</v>
      </c>
      <c r="BD125" s="167" t="s">
        <v>235</v>
      </c>
      <c r="BE125" s="210" t="s">
        <v>235</v>
      </c>
      <c r="BF125" s="210" t="s">
        <v>235</v>
      </c>
      <c r="BG125" s="210" t="s">
        <v>235</v>
      </c>
      <c r="BH125" s="167" t="s">
        <v>235</v>
      </c>
      <c r="BI125" s="167" t="s">
        <v>235</v>
      </c>
      <c r="BJ125" s="167" t="s">
        <v>235</v>
      </c>
      <c r="BK125" s="167" t="s">
        <v>235</v>
      </c>
      <c r="BL125" s="167" t="s">
        <v>235</v>
      </c>
      <c r="BM125" s="167" t="s">
        <v>235</v>
      </c>
      <c r="BN125" s="167" t="s">
        <v>235</v>
      </c>
      <c r="BO125" s="167" t="s">
        <v>235</v>
      </c>
      <c r="BP125" s="210" t="s">
        <v>235</v>
      </c>
      <c r="BQ125" s="167" t="s">
        <v>235</v>
      </c>
      <c r="BR125" s="167" t="s">
        <v>235</v>
      </c>
      <c r="BS125" s="167" t="s">
        <v>235</v>
      </c>
      <c r="BT125" s="167" t="s">
        <v>235</v>
      </c>
      <c r="BU125" s="167" t="s">
        <v>235</v>
      </c>
      <c r="BV125" s="210" t="s">
        <v>235</v>
      </c>
      <c r="BW125" s="356"/>
      <c r="BX125" s="356"/>
      <c r="BY125" s="356"/>
      <c r="BZ125" s="356"/>
      <c r="CA125" s="356"/>
      <c r="CB125" s="356"/>
      <c r="CC125" s="356"/>
      <c r="CD125" s="356"/>
      <c r="CE125" s="356"/>
      <c r="CF125" s="356"/>
      <c r="CG125" s="356"/>
      <c r="CH125" s="356"/>
      <c r="CI125" s="356"/>
      <c r="CJ125" s="356"/>
      <c r="CK125" s="356"/>
      <c r="CL125" s="356"/>
      <c r="CM125" s="395"/>
      <c r="CN125" s="395"/>
      <c r="CO125" s="395"/>
      <c r="CP125" s="395"/>
      <c r="CQ125" s="395"/>
      <c r="CR125" s="395"/>
      <c r="CS125" s="484"/>
      <c r="CT125" s="484"/>
      <c r="CU125" s="484"/>
      <c r="CV125" s="484"/>
      <c r="CW125" s="484"/>
      <c r="CX125" s="484"/>
      <c r="CY125" s="484"/>
      <c r="CZ125" s="486"/>
      <c r="DA125" s="486"/>
      <c r="DB125" s="486"/>
      <c r="DC125" s="398"/>
      <c r="DD125" s="398"/>
      <c r="DE125" s="398"/>
      <c r="DF125" s="398"/>
      <c r="DG125" s="398"/>
      <c r="DH125" s="398"/>
      <c r="DI125" s="398"/>
      <c r="DJ125" s="398"/>
      <c r="DK125" s="338"/>
      <c r="DL125" s="338"/>
      <c r="DM125" s="338"/>
      <c r="DN125" s="338"/>
      <c r="DO125" s="338"/>
      <c r="DP125" s="338"/>
      <c r="DQ125" s="338"/>
      <c r="DR125" s="178" t="s">
        <v>235</v>
      </c>
      <c r="DS125" s="178" t="s">
        <v>235</v>
      </c>
      <c r="DT125" s="178" t="s">
        <v>235</v>
      </c>
      <c r="DU125" s="178" t="s">
        <v>235</v>
      </c>
      <c r="DV125" s="178" t="s">
        <v>235</v>
      </c>
      <c r="DW125" s="338"/>
      <c r="DX125" s="178" t="s">
        <v>235</v>
      </c>
      <c r="DY125" s="338"/>
      <c r="DZ125" s="178" t="s">
        <v>235</v>
      </c>
      <c r="EA125" s="178" t="s">
        <v>235</v>
      </c>
      <c r="EB125" s="178" t="s">
        <v>235</v>
      </c>
      <c r="EC125" s="178" t="s">
        <v>235</v>
      </c>
      <c r="ED125" s="178" t="s">
        <v>235</v>
      </c>
      <c r="EE125" s="178" t="s">
        <v>235</v>
      </c>
      <c r="EF125" s="178" t="s">
        <v>235</v>
      </c>
      <c r="EG125" s="178" t="s">
        <v>235</v>
      </c>
      <c r="EH125" s="178" t="s">
        <v>235</v>
      </c>
      <c r="EI125" s="178" t="s">
        <v>235</v>
      </c>
      <c r="EJ125" s="178" t="s">
        <v>235</v>
      </c>
      <c r="EK125" s="178" t="s">
        <v>235</v>
      </c>
      <c r="EL125" s="178" t="s">
        <v>235</v>
      </c>
      <c r="EM125" s="178" t="s">
        <v>235</v>
      </c>
      <c r="EN125" s="178" t="s">
        <v>235</v>
      </c>
      <c r="EO125" s="178" t="s">
        <v>235</v>
      </c>
      <c r="EP125" s="178" t="s">
        <v>235</v>
      </c>
      <c r="EQ125" s="178" t="s">
        <v>235</v>
      </c>
      <c r="ER125" s="178" t="s">
        <v>235</v>
      </c>
      <c r="ES125" s="178" t="s">
        <v>235</v>
      </c>
      <c r="ET125" s="178" t="s">
        <v>235</v>
      </c>
      <c r="EU125" s="178" t="s">
        <v>235</v>
      </c>
      <c r="EV125" s="178" t="s">
        <v>235</v>
      </c>
      <c r="EW125" s="178" t="s">
        <v>235</v>
      </c>
      <c r="EX125" s="178" t="s">
        <v>235</v>
      </c>
      <c r="EY125" s="178" t="s">
        <v>235</v>
      </c>
      <c r="EZ125" s="178" t="s">
        <v>235</v>
      </c>
      <c r="FA125" s="178" t="s">
        <v>235</v>
      </c>
      <c r="FB125" s="178" t="s">
        <v>235</v>
      </c>
      <c r="FC125" s="178" t="s">
        <v>235</v>
      </c>
      <c r="FD125" s="178" t="s">
        <v>235</v>
      </c>
      <c r="FE125" s="178" t="s">
        <v>235</v>
      </c>
      <c r="FF125" s="178" t="s">
        <v>235</v>
      </c>
      <c r="FG125" s="178" t="s">
        <v>235</v>
      </c>
      <c r="FH125" s="178" t="s">
        <v>235</v>
      </c>
    </row>
    <row r="126" spans="1:164" ht="18" customHeight="1" x14ac:dyDescent="0.3">
      <c r="A126" s="323">
        <v>24</v>
      </c>
      <c r="B126" s="322">
        <v>25</v>
      </c>
      <c r="C126" s="404" t="s">
        <v>319</v>
      </c>
      <c r="D126" s="326" t="s">
        <v>487</v>
      </c>
      <c r="E126" s="333" t="s">
        <v>437</v>
      </c>
      <c r="F126" s="363" t="s">
        <v>488</v>
      </c>
      <c r="G126" s="328" t="s">
        <v>489</v>
      </c>
      <c r="H126" s="326" t="s">
        <v>490</v>
      </c>
      <c r="I126" s="328" t="s">
        <v>478</v>
      </c>
      <c r="J126" s="385" t="s">
        <v>361</v>
      </c>
      <c r="K126" s="386" t="s">
        <v>479</v>
      </c>
      <c r="L126" s="326" t="s">
        <v>225</v>
      </c>
      <c r="M126" s="310" t="s">
        <v>491</v>
      </c>
      <c r="N126" s="333" t="s">
        <v>331</v>
      </c>
      <c r="O126" s="385" t="s">
        <v>480</v>
      </c>
      <c r="P126" s="326" t="s">
        <v>229</v>
      </c>
      <c r="Q126" s="326">
        <v>2</v>
      </c>
      <c r="R126" s="170" t="s">
        <v>363</v>
      </c>
      <c r="S126" s="187" t="s">
        <v>492</v>
      </c>
      <c r="T126" s="187" t="s">
        <v>492</v>
      </c>
      <c r="U126" s="187" t="s">
        <v>492</v>
      </c>
      <c r="V126" s="166" t="s">
        <v>231</v>
      </c>
      <c r="W126" s="396" t="s">
        <v>231</v>
      </c>
      <c r="X126" s="166" t="s">
        <v>231</v>
      </c>
      <c r="Y126" s="310" t="s">
        <v>231</v>
      </c>
      <c r="Z126" s="166" t="s">
        <v>231</v>
      </c>
      <c r="AA126" s="310" t="s">
        <v>231</v>
      </c>
      <c r="AB126" s="166" t="s">
        <v>231</v>
      </c>
      <c r="AC126" s="310" t="s">
        <v>231</v>
      </c>
      <c r="AD126" s="172" t="s">
        <v>231</v>
      </c>
      <c r="AE126" s="211" t="s">
        <v>231</v>
      </c>
      <c r="AF126" s="356" t="s">
        <v>231</v>
      </c>
      <c r="AG126" s="356" t="s">
        <v>231</v>
      </c>
      <c r="AH126" s="356" t="s">
        <v>231</v>
      </c>
      <c r="AI126" s="192" t="s">
        <v>231</v>
      </c>
      <c r="AJ126" s="326" t="s">
        <v>231</v>
      </c>
      <c r="AK126" s="174" t="s">
        <v>231</v>
      </c>
      <c r="AL126" s="174" t="s">
        <v>231</v>
      </c>
      <c r="AM126" s="174" t="s">
        <v>231</v>
      </c>
      <c r="AN126" s="174" t="s">
        <v>231</v>
      </c>
      <c r="AO126" s="174" t="s">
        <v>231</v>
      </c>
      <c r="AP126" s="174" t="s">
        <v>231</v>
      </c>
      <c r="AQ126" s="174" t="s">
        <v>231</v>
      </c>
      <c r="AR126" s="174" t="s">
        <v>231</v>
      </c>
      <c r="AS126" s="174" t="s">
        <v>231</v>
      </c>
      <c r="AT126" s="395" t="s">
        <v>231</v>
      </c>
      <c r="AU126" s="175" t="s">
        <v>231</v>
      </c>
      <c r="AV126" s="395" t="s">
        <v>231</v>
      </c>
      <c r="AW126" s="175" t="s">
        <v>231</v>
      </c>
      <c r="AX126" s="175" t="s">
        <v>231</v>
      </c>
      <c r="AY126" s="175" t="s">
        <v>231</v>
      </c>
      <c r="AZ126" s="175" t="s">
        <v>231</v>
      </c>
      <c r="BA126" s="175" t="s">
        <v>231</v>
      </c>
      <c r="BB126" s="175" t="s">
        <v>231</v>
      </c>
      <c r="BC126" s="175" t="s">
        <v>231</v>
      </c>
      <c r="BD126" s="175" t="s">
        <v>231</v>
      </c>
      <c r="BE126" s="188" t="s">
        <v>231</v>
      </c>
      <c r="BF126" s="188" t="s">
        <v>231</v>
      </c>
      <c r="BG126" s="188" t="s">
        <v>231</v>
      </c>
      <c r="BH126" s="174" t="s">
        <v>231</v>
      </c>
      <c r="BI126" s="174" t="s">
        <v>231</v>
      </c>
      <c r="BJ126" s="174" t="s">
        <v>231</v>
      </c>
      <c r="BK126" s="174" t="s">
        <v>231</v>
      </c>
      <c r="BL126" s="174" t="s">
        <v>231</v>
      </c>
      <c r="BM126" s="174" t="s">
        <v>231</v>
      </c>
      <c r="BN126" s="174" t="s">
        <v>231</v>
      </c>
      <c r="BO126" s="174" t="s">
        <v>231</v>
      </c>
      <c r="BP126" s="185" t="s">
        <v>231</v>
      </c>
      <c r="BQ126" s="174" t="s">
        <v>231</v>
      </c>
      <c r="BR126" s="174" t="s">
        <v>231</v>
      </c>
      <c r="BS126" s="174" t="s">
        <v>231</v>
      </c>
      <c r="BT126" s="174" t="s">
        <v>231</v>
      </c>
      <c r="BU126" s="174" t="s">
        <v>231</v>
      </c>
      <c r="BV126" s="185" t="s">
        <v>231</v>
      </c>
      <c r="BW126" s="326" t="s">
        <v>231</v>
      </c>
      <c r="BX126" s="326" t="s">
        <v>231</v>
      </c>
      <c r="BY126" s="326" t="s">
        <v>231</v>
      </c>
      <c r="BZ126" s="326" t="s">
        <v>231</v>
      </c>
      <c r="CA126" s="326" t="s">
        <v>231</v>
      </c>
      <c r="CB126" s="326" t="s">
        <v>231</v>
      </c>
      <c r="CC126" s="326" t="s">
        <v>231</v>
      </c>
      <c r="CD126" s="326" t="s">
        <v>231</v>
      </c>
      <c r="CE126" s="326" t="s">
        <v>231</v>
      </c>
      <c r="CF126" s="326" t="s">
        <v>231</v>
      </c>
      <c r="CG126" s="326" t="s">
        <v>231</v>
      </c>
      <c r="CH126" s="326" t="s">
        <v>231</v>
      </c>
      <c r="CI126" s="326" t="s">
        <v>231</v>
      </c>
      <c r="CJ126" s="326" t="s">
        <v>231</v>
      </c>
      <c r="CK126" s="326" t="s">
        <v>231</v>
      </c>
      <c r="CL126" s="326" t="s">
        <v>231</v>
      </c>
      <c r="CM126" s="333" t="s">
        <v>481</v>
      </c>
      <c r="CN126" s="333">
        <v>2018</v>
      </c>
      <c r="CO126" s="333" t="s">
        <v>429</v>
      </c>
      <c r="CP126" s="333" t="s">
        <v>385</v>
      </c>
      <c r="CQ126" s="333" t="s">
        <v>429</v>
      </c>
      <c r="CR126" s="333" t="s">
        <v>429</v>
      </c>
      <c r="CS126" s="309" t="s">
        <v>231</v>
      </c>
      <c r="CT126" s="309" t="s">
        <v>231</v>
      </c>
      <c r="CU126" s="309" t="s">
        <v>231</v>
      </c>
      <c r="CV126" s="309" t="s">
        <v>231</v>
      </c>
      <c r="CW126" s="309" t="s">
        <v>231</v>
      </c>
      <c r="CX126" s="309" t="s">
        <v>231</v>
      </c>
      <c r="CY126" s="309" t="s">
        <v>231</v>
      </c>
      <c r="CZ126" s="326" t="s">
        <v>231</v>
      </c>
      <c r="DA126" s="326" t="s">
        <v>231</v>
      </c>
      <c r="DB126" s="326" t="s">
        <v>231</v>
      </c>
      <c r="DC126" s="328" t="s">
        <v>493</v>
      </c>
      <c r="DD126" s="328" t="s">
        <v>483</v>
      </c>
      <c r="DE126" s="328" t="s">
        <v>484</v>
      </c>
      <c r="DF126" s="328" t="s">
        <v>485</v>
      </c>
      <c r="DG126" s="328" t="s">
        <v>484</v>
      </c>
      <c r="DH126" s="328" t="s">
        <v>484</v>
      </c>
      <c r="DI126" s="328" t="s">
        <v>484</v>
      </c>
      <c r="DJ126" s="328" t="s">
        <v>484</v>
      </c>
      <c r="DK126" s="313" t="s">
        <v>231</v>
      </c>
      <c r="DL126" s="313" t="s">
        <v>231</v>
      </c>
      <c r="DM126" s="313" t="s">
        <v>231</v>
      </c>
      <c r="DN126" s="313" t="s">
        <v>231</v>
      </c>
      <c r="DO126" s="313" t="s">
        <v>231</v>
      </c>
      <c r="DP126" s="313" t="s">
        <v>231</v>
      </c>
      <c r="DQ126" s="313" t="s">
        <v>231</v>
      </c>
      <c r="DR126" s="178" t="s">
        <v>231</v>
      </c>
      <c r="DS126" s="178" t="s">
        <v>231</v>
      </c>
      <c r="DT126" s="178" t="s">
        <v>231</v>
      </c>
      <c r="DU126" s="178" t="s">
        <v>231</v>
      </c>
      <c r="DV126" s="178" t="s">
        <v>231</v>
      </c>
      <c r="DW126" s="313" t="s">
        <v>231</v>
      </c>
      <c r="DX126" s="178" t="s">
        <v>231</v>
      </c>
      <c r="DY126" s="313" t="s">
        <v>231</v>
      </c>
      <c r="DZ126" s="178" t="s">
        <v>231</v>
      </c>
      <c r="EA126" s="178" t="s">
        <v>231</v>
      </c>
      <c r="EB126" s="178" t="s">
        <v>231</v>
      </c>
      <c r="EC126" s="178" t="s">
        <v>231</v>
      </c>
      <c r="ED126" s="178" t="s">
        <v>231</v>
      </c>
      <c r="EE126" s="178" t="s">
        <v>231</v>
      </c>
      <c r="EF126" s="178" t="s">
        <v>231</v>
      </c>
      <c r="EG126" s="178" t="s">
        <v>231</v>
      </c>
      <c r="EH126" s="178" t="s">
        <v>231</v>
      </c>
      <c r="EI126" s="178" t="s">
        <v>231</v>
      </c>
      <c r="EJ126" s="178" t="s">
        <v>231</v>
      </c>
      <c r="EK126" s="178" t="s">
        <v>231</v>
      </c>
      <c r="EL126" s="178" t="s">
        <v>231</v>
      </c>
      <c r="EM126" s="178" t="s">
        <v>231</v>
      </c>
      <c r="EN126" s="178" t="s">
        <v>231</v>
      </c>
      <c r="EO126" s="178" t="s">
        <v>231</v>
      </c>
      <c r="EP126" s="178" t="s">
        <v>231</v>
      </c>
      <c r="EQ126" s="178" t="s">
        <v>231</v>
      </c>
      <c r="ER126" s="178" t="s">
        <v>231</v>
      </c>
      <c r="ES126" s="178" t="s">
        <v>231</v>
      </c>
      <c r="ET126" s="178" t="s">
        <v>231</v>
      </c>
      <c r="EU126" s="178" t="s">
        <v>231</v>
      </c>
      <c r="EV126" s="178" t="s">
        <v>231</v>
      </c>
      <c r="EW126" s="178" t="s">
        <v>231</v>
      </c>
      <c r="EX126" s="178" t="s">
        <v>231</v>
      </c>
      <c r="EY126" s="178" t="s">
        <v>231</v>
      </c>
      <c r="EZ126" s="178" t="s">
        <v>231</v>
      </c>
      <c r="FA126" s="178" t="s">
        <v>231</v>
      </c>
      <c r="FB126" s="178" t="s">
        <v>231</v>
      </c>
      <c r="FC126" s="178" t="s">
        <v>231</v>
      </c>
      <c r="FD126" s="178" t="s">
        <v>231</v>
      </c>
      <c r="FE126" s="178" t="s">
        <v>231</v>
      </c>
      <c r="FF126" s="178" t="s">
        <v>231</v>
      </c>
      <c r="FG126" s="178" t="s">
        <v>231</v>
      </c>
      <c r="FH126" s="178" t="s">
        <v>231</v>
      </c>
    </row>
    <row r="127" spans="1:164" ht="18" customHeight="1" x14ac:dyDescent="0.3">
      <c r="A127" s="358"/>
      <c r="B127" s="323"/>
      <c r="C127" s="404"/>
      <c r="D127" s="336"/>
      <c r="E127" s="326"/>
      <c r="F127" s="406"/>
      <c r="G127" s="383"/>
      <c r="H127" s="336"/>
      <c r="I127" s="328"/>
      <c r="J127" s="336"/>
      <c r="K127" s="387"/>
      <c r="L127" s="336"/>
      <c r="M127" s="318"/>
      <c r="N127" s="326"/>
      <c r="O127" s="393"/>
      <c r="P127" s="336"/>
      <c r="Q127" s="336"/>
      <c r="R127" s="145" t="s">
        <v>486</v>
      </c>
      <c r="S127" s="145" t="s">
        <v>492</v>
      </c>
      <c r="T127" s="145" t="s">
        <v>492</v>
      </c>
      <c r="U127" s="145" t="s">
        <v>492</v>
      </c>
      <c r="V127" s="143" t="s">
        <v>231</v>
      </c>
      <c r="W127" s="336"/>
      <c r="X127" s="143" t="s">
        <v>231</v>
      </c>
      <c r="Y127" s="318"/>
      <c r="Z127" s="143" t="s">
        <v>231</v>
      </c>
      <c r="AA127" s="318"/>
      <c r="AB127" s="143" t="s">
        <v>231</v>
      </c>
      <c r="AC127" s="318"/>
      <c r="AD127" s="148" t="s">
        <v>231</v>
      </c>
      <c r="AE127" s="148" t="s">
        <v>231</v>
      </c>
      <c r="AF127" s="356"/>
      <c r="AG127" s="356"/>
      <c r="AH127" s="356"/>
      <c r="AI127" s="234" t="s">
        <v>231</v>
      </c>
      <c r="AJ127" s="326"/>
      <c r="AK127" s="167" t="s">
        <v>231</v>
      </c>
      <c r="AL127" s="167" t="s">
        <v>231</v>
      </c>
      <c r="AM127" s="167" t="s">
        <v>231</v>
      </c>
      <c r="AN127" s="167" t="s">
        <v>231</v>
      </c>
      <c r="AO127" s="167" t="s">
        <v>231</v>
      </c>
      <c r="AP127" s="167" t="s">
        <v>231</v>
      </c>
      <c r="AQ127" s="167" t="s">
        <v>231</v>
      </c>
      <c r="AR127" s="167" t="s">
        <v>231</v>
      </c>
      <c r="AS127" s="167" t="s">
        <v>231</v>
      </c>
      <c r="AT127" s="357"/>
      <c r="AU127" s="153" t="s">
        <v>231</v>
      </c>
      <c r="AV127" s="357"/>
      <c r="AW127" s="165" t="s">
        <v>231</v>
      </c>
      <c r="AX127" s="165" t="s">
        <v>231</v>
      </c>
      <c r="AY127" s="165" t="s">
        <v>231</v>
      </c>
      <c r="AZ127" s="165" t="s">
        <v>231</v>
      </c>
      <c r="BA127" s="165" t="s">
        <v>231</v>
      </c>
      <c r="BB127" s="165" t="s">
        <v>231</v>
      </c>
      <c r="BC127" s="165" t="s">
        <v>231</v>
      </c>
      <c r="BD127" s="165" t="s">
        <v>231</v>
      </c>
      <c r="BE127" s="184" t="s">
        <v>231</v>
      </c>
      <c r="BF127" s="184" t="s">
        <v>231</v>
      </c>
      <c r="BG127" s="184" t="s">
        <v>231</v>
      </c>
      <c r="BH127" s="175" t="s">
        <v>231</v>
      </c>
      <c r="BI127" s="175" t="s">
        <v>231</v>
      </c>
      <c r="BJ127" s="175" t="s">
        <v>231</v>
      </c>
      <c r="BK127" s="175" t="s">
        <v>231</v>
      </c>
      <c r="BL127" s="175" t="s">
        <v>231</v>
      </c>
      <c r="BM127" s="175" t="s">
        <v>231</v>
      </c>
      <c r="BN127" s="175" t="s">
        <v>231</v>
      </c>
      <c r="BO127" s="175" t="s">
        <v>231</v>
      </c>
      <c r="BP127" s="188" t="s">
        <v>231</v>
      </c>
      <c r="BQ127" s="167" t="s">
        <v>231</v>
      </c>
      <c r="BR127" s="167" t="s">
        <v>231</v>
      </c>
      <c r="BS127" s="167" t="s">
        <v>231</v>
      </c>
      <c r="BT127" s="167" t="s">
        <v>231</v>
      </c>
      <c r="BU127" s="167" t="s">
        <v>231</v>
      </c>
      <c r="BV127" s="210" t="s">
        <v>231</v>
      </c>
      <c r="BW127" s="326"/>
      <c r="BX127" s="326"/>
      <c r="BY127" s="326"/>
      <c r="BZ127" s="326"/>
      <c r="CA127" s="326"/>
      <c r="CB127" s="326"/>
      <c r="CC127" s="326"/>
      <c r="CD127" s="326"/>
      <c r="CE127" s="326"/>
      <c r="CF127" s="326"/>
      <c r="CG127" s="326"/>
      <c r="CH127" s="326"/>
      <c r="CI127" s="326"/>
      <c r="CJ127" s="326"/>
      <c r="CK127" s="326"/>
      <c r="CL127" s="326"/>
      <c r="CM127" s="326"/>
      <c r="CN127" s="326"/>
      <c r="CO127" s="326"/>
      <c r="CP127" s="326"/>
      <c r="CQ127" s="326"/>
      <c r="CR127" s="326"/>
      <c r="CS127" s="310"/>
      <c r="CT127" s="310"/>
      <c r="CU127" s="310"/>
      <c r="CV127" s="310"/>
      <c r="CW127" s="310"/>
      <c r="CX127" s="310"/>
      <c r="CY127" s="310"/>
      <c r="CZ127" s="390"/>
      <c r="DA127" s="390"/>
      <c r="DB127" s="390"/>
      <c r="DC127" s="316"/>
      <c r="DD127" s="316"/>
      <c r="DE127" s="316"/>
      <c r="DF127" s="316"/>
      <c r="DG127" s="316"/>
      <c r="DH127" s="316"/>
      <c r="DI127" s="316"/>
      <c r="DJ127" s="316"/>
      <c r="DK127" s="318"/>
      <c r="DL127" s="318"/>
      <c r="DM127" s="318"/>
      <c r="DN127" s="318"/>
      <c r="DO127" s="318"/>
      <c r="DP127" s="318"/>
      <c r="DQ127" s="318"/>
      <c r="DR127" s="178" t="s">
        <v>231</v>
      </c>
      <c r="DS127" s="178" t="s">
        <v>231</v>
      </c>
      <c r="DT127" s="178" t="s">
        <v>231</v>
      </c>
      <c r="DU127" s="178" t="s">
        <v>231</v>
      </c>
      <c r="DV127" s="178" t="s">
        <v>231</v>
      </c>
      <c r="DW127" s="318"/>
      <c r="DX127" s="178" t="s">
        <v>231</v>
      </c>
      <c r="DY127" s="318"/>
      <c r="DZ127" s="178" t="s">
        <v>231</v>
      </c>
      <c r="EA127" s="178" t="s">
        <v>231</v>
      </c>
      <c r="EB127" s="178" t="s">
        <v>231</v>
      </c>
      <c r="EC127" s="178" t="s">
        <v>231</v>
      </c>
      <c r="ED127" s="178" t="s">
        <v>231</v>
      </c>
      <c r="EE127" s="178" t="s">
        <v>231</v>
      </c>
      <c r="EF127" s="178" t="s">
        <v>231</v>
      </c>
      <c r="EG127" s="178" t="s">
        <v>231</v>
      </c>
      <c r="EH127" s="178" t="s">
        <v>231</v>
      </c>
      <c r="EI127" s="178" t="s">
        <v>231</v>
      </c>
      <c r="EJ127" s="178" t="s">
        <v>231</v>
      </c>
      <c r="EK127" s="178" t="s">
        <v>231</v>
      </c>
      <c r="EL127" s="178" t="s">
        <v>231</v>
      </c>
      <c r="EM127" s="178" t="s">
        <v>231</v>
      </c>
      <c r="EN127" s="178" t="s">
        <v>231</v>
      </c>
      <c r="EO127" s="178" t="s">
        <v>231</v>
      </c>
      <c r="EP127" s="178" t="s">
        <v>231</v>
      </c>
      <c r="EQ127" s="178" t="s">
        <v>231</v>
      </c>
      <c r="ER127" s="178" t="s">
        <v>231</v>
      </c>
      <c r="ES127" s="178" t="s">
        <v>231</v>
      </c>
      <c r="ET127" s="178" t="s">
        <v>231</v>
      </c>
      <c r="EU127" s="178" t="s">
        <v>231</v>
      </c>
      <c r="EV127" s="178" t="s">
        <v>231</v>
      </c>
      <c r="EW127" s="178" t="s">
        <v>231</v>
      </c>
      <c r="EX127" s="178" t="s">
        <v>231</v>
      </c>
      <c r="EY127" s="178" t="s">
        <v>231</v>
      </c>
      <c r="EZ127" s="178" t="s">
        <v>231</v>
      </c>
      <c r="FA127" s="178" t="s">
        <v>231</v>
      </c>
      <c r="FB127" s="178" t="s">
        <v>231</v>
      </c>
      <c r="FC127" s="178" t="s">
        <v>231</v>
      </c>
      <c r="FD127" s="178" t="s">
        <v>231</v>
      </c>
      <c r="FE127" s="178" t="s">
        <v>231</v>
      </c>
      <c r="FF127" s="178" t="s">
        <v>231</v>
      </c>
      <c r="FG127" s="178" t="s">
        <v>231</v>
      </c>
      <c r="FH127" s="178" t="s">
        <v>231</v>
      </c>
    </row>
    <row r="128" spans="1:164" ht="18" customHeight="1" x14ac:dyDescent="0.3">
      <c r="A128" s="358"/>
      <c r="B128" s="323"/>
      <c r="C128" s="404"/>
      <c r="D128" s="336"/>
      <c r="E128" s="326"/>
      <c r="F128" s="406"/>
      <c r="G128" s="383"/>
      <c r="H128" s="336"/>
      <c r="I128" s="328"/>
      <c r="J128" s="336"/>
      <c r="K128" s="387"/>
      <c r="L128" s="336"/>
      <c r="M128" s="318"/>
      <c r="N128" s="326"/>
      <c r="O128" s="393"/>
      <c r="P128" s="336"/>
      <c r="Q128" s="336"/>
      <c r="R128" s="143" t="s">
        <v>235</v>
      </c>
      <c r="S128" s="143" t="s">
        <v>235</v>
      </c>
      <c r="T128" s="143" t="s">
        <v>235</v>
      </c>
      <c r="U128" s="143" t="s">
        <v>235</v>
      </c>
      <c r="V128" s="143" t="s">
        <v>235</v>
      </c>
      <c r="W128" s="336"/>
      <c r="X128" s="143" t="s">
        <v>235</v>
      </c>
      <c r="Y128" s="318"/>
      <c r="Z128" s="143" t="s">
        <v>235</v>
      </c>
      <c r="AA128" s="318"/>
      <c r="AB128" s="143" t="s">
        <v>235</v>
      </c>
      <c r="AC128" s="318"/>
      <c r="AD128" s="148" t="s">
        <v>235</v>
      </c>
      <c r="AE128" s="148" t="s">
        <v>235</v>
      </c>
      <c r="AF128" s="356"/>
      <c r="AG128" s="356"/>
      <c r="AH128" s="356"/>
      <c r="AI128" s="234" t="s">
        <v>235</v>
      </c>
      <c r="AJ128" s="326"/>
      <c r="AK128" s="167" t="s">
        <v>235</v>
      </c>
      <c r="AL128" s="167" t="s">
        <v>235</v>
      </c>
      <c r="AM128" s="167" t="s">
        <v>235</v>
      </c>
      <c r="AN128" s="167" t="s">
        <v>235</v>
      </c>
      <c r="AO128" s="167" t="s">
        <v>235</v>
      </c>
      <c r="AP128" s="167" t="s">
        <v>235</v>
      </c>
      <c r="AQ128" s="167" t="s">
        <v>235</v>
      </c>
      <c r="AR128" s="167" t="s">
        <v>235</v>
      </c>
      <c r="AS128" s="167" t="s">
        <v>235</v>
      </c>
      <c r="AT128" s="357"/>
      <c r="AU128" s="153" t="s">
        <v>235</v>
      </c>
      <c r="AV128" s="357"/>
      <c r="AW128" s="153" t="s">
        <v>235</v>
      </c>
      <c r="AX128" s="153" t="s">
        <v>235</v>
      </c>
      <c r="AY128" s="153" t="s">
        <v>235</v>
      </c>
      <c r="AZ128" s="153" t="s">
        <v>235</v>
      </c>
      <c r="BA128" s="153" t="s">
        <v>235</v>
      </c>
      <c r="BB128" s="153" t="s">
        <v>235</v>
      </c>
      <c r="BC128" s="153" t="s">
        <v>235</v>
      </c>
      <c r="BD128" s="153" t="s">
        <v>235</v>
      </c>
      <c r="BE128" s="153" t="s">
        <v>235</v>
      </c>
      <c r="BF128" s="153" t="s">
        <v>235</v>
      </c>
      <c r="BG128" s="153" t="s">
        <v>235</v>
      </c>
      <c r="BH128" s="167" t="s">
        <v>235</v>
      </c>
      <c r="BI128" s="167" t="s">
        <v>235</v>
      </c>
      <c r="BJ128" s="167" t="s">
        <v>235</v>
      </c>
      <c r="BK128" s="167" t="s">
        <v>235</v>
      </c>
      <c r="BL128" s="167" t="s">
        <v>235</v>
      </c>
      <c r="BM128" s="167" t="s">
        <v>235</v>
      </c>
      <c r="BN128" s="167" t="s">
        <v>235</v>
      </c>
      <c r="BO128" s="167" t="s">
        <v>235</v>
      </c>
      <c r="BP128" s="210" t="s">
        <v>235</v>
      </c>
      <c r="BQ128" s="167" t="s">
        <v>235</v>
      </c>
      <c r="BR128" s="167" t="s">
        <v>235</v>
      </c>
      <c r="BS128" s="167" t="s">
        <v>235</v>
      </c>
      <c r="BT128" s="167" t="s">
        <v>235</v>
      </c>
      <c r="BU128" s="167" t="s">
        <v>235</v>
      </c>
      <c r="BV128" s="210" t="s">
        <v>235</v>
      </c>
      <c r="BW128" s="326"/>
      <c r="BX128" s="326"/>
      <c r="BY128" s="326"/>
      <c r="BZ128" s="326"/>
      <c r="CA128" s="326"/>
      <c r="CB128" s="326"/>
      <c r="CC128" s="326"/>
      <c r="CD128" s="326"/>
      <c r="CE128" s="326"/>
      <c r="CF128" s="326"/>
      <c r="CG128" s="326"/>
      <c r="CH128" s="326"/>
      <c r="CI128" s="326"/>
      <c r="CJ128" s="326"/>
      <c r="CK128" s="326"/>
      <c r="CL128" s="326"/>
      <c r="CM128" s="326"/>
      <c r="CN128" s="326"/>
      <c r="CO128" s="326"/>
      <c r="CP128" s="326"/>
      <c r="CQ128" s="326"/>
      <c r="CR128" s="326"/>
      <c r="CS128" s="310"/>
      <c r="CT128" s="310"/>
      <c r="CU128" s="310"/>
      <c r="CV128" s="310"/>
      <c r="CW128" s="310"/>
      <c r="CX128" s="310"/>
      <c r="CY128" s="310"/>
      <c r="CZ128" s="390"/>
      <c r="DA128" s="390"/>
      <c r="DB128" s="390"/>
      <c r="DC128" s="316"/>
      <c r="DD128" s="316"/>
      <c r="DE128" s="316"/>
      <c r="DF128" s="316"/>
      <c r="DG128" s="316"/>
      <c r="DH128" s="316"/>
      <c r="DI128" s="316"/>
      <c r="DJ128" s="316"/>
      <c r="DK128" s="318"/>
      <c r="DL128" s="318"/>
      <c r="DM128" s="318"/>
      <c r="DN128" s="318"/>
      <c r="DO128" s="318"/>
      <c r="DP128" s="318"/>
      <c r="DQ128" s="318"/>
      <c r="DR128" s="178" t="s">
        <v>235</v>
      </c>
      <c r="DS128" s="178" t="s">
        <v>235</v>
      </c>
      <c r="DT128" s="178" t="s">
        <v>235</v>
      </c>
      <c r="DU128" s="178" t="s">
        <v>235</v>
      </c>
      <c r="DV128" s="178" t="s">
        <v>235</v>
      </c>
      <c r="DW128" s="318"/>
      <c r="DX128" s="178" t="s">
        <v>235</v>
      </c>
      <c r="DY128" s="318"/>
      <c r="DZ128" s="178" t="s">
        <v>235</v>
      </c>
      <c r="EA128" s="178" t="s">
        <v>235</v>
      </c>
      <c r="EB128" s="178" t="s">
        <v>235</v>
      </c>
      <c r="EC128" s="178" t="s">
        <v>235</v>
      </c>
      <c r="ED128" s="178" t="s">
        <v>235</v>
      </c>
      <c r="EE128" s="178" t="s">
        <v>235</v>
      </c>
      <c r="EF128" s="178" t="s">
        <v>235</v>
      </c>
      <c r="EG128" s="178" t="s">
        <v>235</v>
      </c>
      <c r="EH128" s="178" t="s">
        <v>235</v>
      </c>
      <c r="EI128" s="178" t="s">
        <v>235</v>
      </c>
      <c r="EJ128" s="178" t="s">
        <v>235</v>
      </c>
      <c r="EK128" s="178" t="s">
        <v>235</v>
      </c>
      <c r="EL128" s="178" t="s">
        <v>235</v>
      </c>
      <c r="EM128" s="178" t="s">
        <v>235</v>
      </c>
      <c r="EN128" s="178" t="s">
        <v>235</v>
      </c>
      <c r="EO128" s="178" t="s">
        <v>235</v>
      </c>
      <c r="EP128" s="178" t="s">
        <v>235</v>
      </c>
      <c r="EQ128" s="178" t="s">
        <v>235</v>
      </c>
      <c r="ER128" s="178" t="s">
        <v>235</v>
      </c>
      <c r="ES128" s="178" t="s">
        <v>235</v>
      </c>
      <c r="ET128" s="178" t="s">
        <v>235</v>
      </c>
      <c r="EU128" s="178" t="s">
        <v>235</v>
      </c>
      <c r="EV128" s="178" t="s">
        <v>235</v>
      </c>
      <c r="EW128" s="178" t="s">
        <v>235</v>
      </c>
      <c r="EX128" s="178" t="s">
        <v>235</v>
      </c>
      <c r="EY128" s="178" t="s">
        <v>235</v>
      </c>
      <c r="EZ128" s="178" t="s">
        <v>235</v>
      </c>
      <c r="FA128" s="178" t="s">
        <v>235</v>
      </c>
      <c r="FB128" s="178" t="s">
        <v>235</v>
      </c>
      <c r="FC128" s="178" t="s">
        <v>235</v>
      </c>
      <c r="FD128" s="178" t="s">
        <v>235</v>
      </c>
      <c r="FE128" s="178" t="s">
        <v>235</v>
      </c>
      <c r="FF128" s="178" t="s">
        <v>235</v>
      </c>
      <c r="FG128" s="178" t="s">
        <v>235</v>
      </c>
      <c r="FH128" s="178" t="s">
        <v>235</v>
      </c>
    </row>
    <row r="129" spans="1:164" ht="18" customHeight="1" x14ac:dyDescent="0.3">
      <c r="A129" s="392"/>
      <c r="B129" s="324"/>
      <c r="C129" s="405"/>
      <c r="D129" s="337"/>
      <c r="E129" s="327"/>
      <c r="F129" s="407"/>
      <c r="G129" s="384"/>
      <c r="H129" s="337"/>
      <c r="I129" s="329"/>
      <c r="J129" s="337"/>
      <c r="K129" s="387"/>
      <c r="L129" s="337"/>
      <c r="M129" s="338"/>
      <c r="N129" s="327"/>
      <c r="O129" s="394"/>
      <c r="P129" s="337"/>
      <c r="Q129" s="337"/>
      <c r="R129" s="143" t="s">
        <v>235</v>
      </c>
      <c r="S129" s="143" t="s">
        <v>235</v>
      </c>
      <c r="T129" s="143" t="s">
        <v>235</v>
      </c>
      <c r="U129" s="143" t="s">
        <v>235</v>
      </c>
      <c r="V129" s="143" t="s">
        <v>235</v>
      </c>
      <c r="W129" s="337"/>
      <c r="X129" s="143" t="s">
        <v>235</v>
      </c>
      <c r="Y129" s="338"/>
      <c r="Z129" s="143" t="s">
        <v>235</v>
      </c>
      <c r="AA129" s="338"/>
      <c r="AB129" s="143" t="s">
        <v>235</v>
      </c>
      <c r="AC129" s="338"/>
      <c r="AD129" s="148" t="s">
        <v>235</v>
      </c>
      <c r="AE129" s="148" t="s">
        <v>235</v>
      </c>
      <c r="AF129" s="356"/>
      <c r="AG129" s="356"/>
      <c r="AH129" s="356"/>
      <c r="AI129" s="234" t="s">
        <v>235</v>
      </c>
      <c r="AJ129" s="361"/>
      <c r="AK129" s="167" t="s">
        <v>235</v>
      </c>
      <c r="AL129" s="167" t="s">
        <v>235</v>
      </c>
      <c r="AM129" s="167" t="s">
        <v>235</v>
      </c>
      <c r="AN129" s="167" t="s">
        <v>235</v>
      </c>
      <c r="AO129" s="167" t="s">
        <v>235</v>
      </c>
      <c r="AP129" s="167" t="s">
        <v>235</v>
      </c>
      <c r="AQ129" s="167" t="s">
        <v>235</v>
      </c>
      <c r="AR129" s="167" t="s">
        <v>235</v>
      </c>
      <c r="AS129" s="167" t="s">
        <v>235</v>
      </c>
      <c r="AT129" s="357"/>
      <c r="AU129" s="153" t="s">
        <v>235</v>
      </c>
      <c r="AV129" s="357"/>
      <c r="AW129" s="165" t="s">
        <v>235</v>
      </c>
      <c r="AX129" s="165" t="s">
        <v>235</v>
      </c>
      <c r="AY129" s="165" t="s">
        <v>235</v>
      </c>
      <c r="AZ129" s="165" t="s">
        <v>235</v>
      </c>
      <c r="BA129" s="165" t="s">
        <v>235</v>
      </c>
      <c r="BB129" s="165" t="s">
        <v>235</v>
      </c>
      <c r="BC129" s="165" t="s">
        <v>235</v>
      </c>
      <c r="BD129" s="165" t="s">
        <v>235</v>
      </c>
      <c r="BE129" s="184" t="s">
        <v>235</v>
      </c>
      <c r="BF129" s="184" t="s">
        <v>235</v>
      </c>
      <c r="BG129" s="184" t="s">
        <v>235</v>
      </c>
      <c r="BH129" s="175" t="s">
        <v>235</v>
      </c>
      <c r="BI129" s="175" t="s">
        <v>235</v>
      </c>
      <c r="BJ129" s="175" t="s">
        <v>235</v>
      </c>
      <c r="BK129" s="175" t="s">
        <v>235</v>
      </c>
      <c r="BL129" s="175" t="s">
        <v>235</v>
      </c>
      <c r="BM129" s="175" t="s">
        <v>235</v>
      </c>
      <c r="BN129" s="175" t="s">
        <v>235</v>
      </c>
      <c r="BO129" s="175" t="s">
        <v>235</v>
      </c>
      <c r="BP129" s="188" t="s">
        <v>235</v>
      </c>
      <c r="BQ129" s="167" t="s">
        <v>235</v>
      </c>
      <c r="BR129" s="167" t="s">
        <v>235</v>
      </c>
      <c r="BS129" s="167" t="s">
        <v>235</v>
      </c>
      <c r="BT129" s="167" t="s">
        <v>235</v>
      </c>
      <c r="BU129" s="167" t="s">
        <v>235</v>
      </c>
      <c r="BV129" s="210" t="s">
        <v>235</v>
      </c>
      <c r="BW129" s="361"/>
      <c r="BX129" s="361"/>
      <c r="BY129" s="361"/>
      <c r="BZ129" s="361"/>
      <c r="CA129" s="361"/>
      <c r="CB129" s="361"/>
      <c r="CC129" s="361"/>
      <c r="CD129" s="361"/>
      <c r="CE129" s="361"/>
      <c r="CF129" s="361"/>
      <c r="CG129" s="361"/>
      <c r="CH129" s="361"/>
      <c r="CI129" s="361"/>
      <c r="CJ129" s="361"/>
      <c r="CK129" s="361"/>
      <c r="CL129" s="361"/>
      <c r="CM129" s="327"/>
      <c r="CN129" s="327"/>
      <c r="CO129" s="327"/>
      <c r="CP129" s="327"/>
      <c r="CQ129" s="327"/>
      <c r="CR129" s="327"/>
      <c r="CS129" s="339"/>
      <c r="CT129" s="339"/>
      <c r="CU129" s="339"/>
      <c r="CV129" s="339"/>
      <c r="CW129" s="339"/>
      <c r="CX129" s="339"/>
      <c r="CY129" s="339"/>
      <c r="CZ129" s="391"/>
      <c r="DA129" s="391"/>
      <c r="DB129" s="391"/>
      <c r="DC129" s="317"/>
      <c r="DD129" s="317"/>
      <c r="DE129" s="317"/>
      <c r="DF129" s="317"/>
      <c r="DG129" s="317"/>
      <c r="DH129" s="317"/>
      <c r="DI129" s="317"/>
      <c r="DJ129" s="317"/>
      <c r="DK129" s="338"/>
      <c r="DL129" s="338"/>
      <c r="DM129" s="338"/>
      <c r="DN129" s="338"/>
      <c r="DO129" s="338"/>
      <c r="DP129" s="338"/>
      <c r="DQ129" s="338"/>
      <c r="DR129" s="178" t="s">
        <v>235</v>
      </c>
      <c r="DS129" s="178" t="s">
        <v>235</v>
      </c>
      <c r="DT129" s="178" t="s">
        <v>235</v>
      </c>
      <c r="DU129" s="178" t="s">
        <v>235</v>
      </c>
      <c r="DV129" s="178" t="s">
        <v>235</v>
      </c>
      <c r="DW129" s="338"/>
      <c r="DX129" s="178" t="s">
        <v>235</v>
      </c>
      <c r="DY129" s="338"/>
      <c r="DZ129" s="178" t="s">
        <v>235</v>
      </c>
      <c r="EA129" s="178" t="s">
        <v>235</v>
      </c>
      <c r="EB129" s="178" t="s">
        <v>235</v>
      </c>
      <c r="EC129" s="178" t="s">
        <v>235</v>
      </c>
      <c r="ED129" s="178" t="s">
        <v>235</v>
      </c>
      <c r="EE129" s="178" t="s">
        <v>235</v>
      </c>
      <c r="EF129" s="178" t="s">
        <v>235</v>
      </c>
      <c r="EG129" s="178" t="s">
        <v>235</v>
      </c>
      <c r="EH129" s="178" t="s">
        <v>235</v>
      </c>
      <c r="EI129" s="178" t="s">
        <v>235</v>
      </c>
      <c r="EJ129" s="178" t="s">
        <v>235</v>
      </c>
      <c r="EK129" s="178" t="s">
        <v>235</v>
      </c>
      <c r="EL129" s="178" t="s">
        <v>235</v>
      </c>
      <c r="EM129" s="178" t="s">
        <v>235</v>
      </c>
      <c r="EN129" s="178" t="s">
        <v>235</v>
      </c>
      <c r="EO129" s="178" t="s">
        <v>235</v>
      </c>
      <c r="EP129" s="178" t="s">
        <v>235</v>
      </c>
      <c r="EQ129" s="178" t="s">
        <v>235</v>
      </c>
      <c r="ER129" s="178" t="s">
        <v>235</v>
      </c>
      <c r="ES129" s="178" t="s">
        <v>235</v>
      </c>
      <c r="ET129" s="178" t="s">
        <v>235</v>
      </c>
      <c r="EU129" s="178" t="s">
        <v>235</v>
      </c>
      <c r="EV129" s="178" t="s">
        <v>235</v>
      </c>
      <c r="EW129" s="178" t="s">
        <v>235</v>
      </c>
      <c r="EX129" s="178" t="s">
        <v>235</v>
      </c>
      <c r="EY129" s="178" t="s">
        <v>235</v>
      </c>
      <c r="EZ129" s="178" t="s">
        <v>235</v>
      </c>
      <c r="FA129" s="178" t="s">
        <v>235</v>
      </c>
      <c r="FB129" s="178" t="s">
        <v>235</v>
      </c>
      <c r="FC129" s="178" t="s">
        <v>235</v>
      </c>
      <c r="FD129" s="178" t="s">
        <v>235</v>
      </c>
      <c r="FE129" s="178" t="s">
        <v>235</v>
      </c>
      <c r="FF129" s="178" t="s">
        <v>235</v>
      </c>
      <c r="FG129" s="178" t="s">
        <v>235</v>
      </c>
      <c r="FH129" s="178" t="s">
        <v>235</v>
      </c>
    </row>
    <row r="130" spans="1:164" ht="18" customHeight="1" x14ac:dyDescent="0.3">
      <c r="A130" s="323">
        <v>24</v>
      </c>
      <c r="B130" s="322">
        <v>25</v>
      </c>
      <c r="C130" s="404" t="s">
        <v>238</v>
      </c>
      <c r="D130" s="325" t="s">
        <v>494</v>
      </c>
      <c r="E130" s="325" t="s">
        <v>437</v>
      </c>
      <c r="F130" s="363" t="s">
        <v>488</v>
      </c>
      <c r="G130" s="328" t="s">
        <v>495</v>
      </c>
      <c r="H130" s="326" t="s">
        <v>490</v>
      </c>
      <c r="I130" s="328" t="s">
        <v>478</v>
      </c>
      <c r="J130" s="385" t="s">
        <v>361</v>
      </c>
      <c r="K130" s="386" t="s">
        <v>479</v>
      </c>
      <c r="L130" s="326" t="s">
        <v>225</v>
      </c>
      <c r="M130" s="313" t="s">
        <v>496</v>
      </c>
      <c r="N130" s="325" t="s">
        <v>331</v>
      </c>
      <c r="O130" s="385" t="s">
        <v>480</v>
      </c>
      <c r="P130" s="326" t="s">
        <v>229</v>
      </c>
      <c r="Q130" s="326">
        <v>2</v>
      </c>
      <c r="R130" s="170" t="s">
        <v>363</v>
      </c>
      <c r="S130" s="187" t="s">
        <v>497</v>
      </c>
      <c r="T130" s="187" t="s">
        <v>497</v>
      </c>
      <c r="U130" s="187" t="s">
        <v>497</v>
      </c>
      <c r="V130" s="143" t="s">
        <v>231</v>
      </c>
      <c r="W130" s="396" t="s">
        <v>231</v>
      </c>
      <c r="X130" s="143" t="s">
        <v>231</v>
      </c>
      <c r="Y130" s="313" t="s">
        <v>231</v>
      </c>
      <c r="Z130" s="143" t="s">
        <v>231</v>
      </c>
      <c r="AA130" s="313" t="s">
        <v>231</v>
      </c>
      <c r="AB130" s="143" t="s">
        <v>231</v>
      </c>
      <c r="AC130" s="313" t="s">
        <v>231</v>
      </c>
      <c r="AD130" s="148" t="s">
        <v>231</v>
      </c>
      <c r="AE130" s="148" t="s">
        <v>231</v>
      </c>
      <c r="AF130" s="356" t="s">
        <v>231</v>
      </c>
      <c r="AG130" s="356" t="s">
        <v>231</v>
      </c>
      <c r="AH130" s="356" t="s">
        <v>231</v>
      </c>
      <c r="AI130" s="234" t="s">
        <v>231</v>
      </c>
      <c r="AJ130" s="325" t="s">
        <v>231</v>
      </c>
      <c r="AK130" s="167" t="s">
        <v>231</v>
      </c>
      <c r="AL130" s="167" t="s">
        <v>231</v>
      </c>
      <c r="AM130" s="167" t="s">
        <v>231</v>
      </c>
      <c r="AN130" s="167" t="s">
        <v>231</v>
      </c>
      <c r="AO130" s="167" t="s">
        <v>231</v>
      </c>
      <c r="AP130" s="167" t="s">
        <v>231</v>
      </c>
      <c r="AQ130" s="167" t="s">
        <v>231</v>
      </c>
      <c r="AR130" s="167" t="s">
        <v>231</v>
      </c>
      <c r="AS130" s="167" t="s">
        <v>231</v>
      </c>
      <c r="AT130" s="395" t="s">
        <v>231</v>
      </c>
      <c r="AU130" s="153" t="s">
        <v>231</v>
      </c>
      <c r="AV130" s="395" t="s">
        <v>231</v>
      </c>
      <c r="AW130" s="153" t="s">
        <v>231</v>
      </c>
      <c r="AX130" s="153" t="s">
        <v>231</v>
      </c>
      <c r="AY130" s="153" t="s">
        <v>231</v>
      </c>
      <c r="AZ130" s="153" t="s">
        <v>231</v>
      </c>
      <c r="BA130" s="153" t="s">
        <v>231</v>
      </c>
      <c r="BB130" s="153" t="s">
        <v>231</v>
      </c>
      <c r="BC130" s="153" t="s">
        <v>231</v>
      </c>
      <c r="BD130" s="153" t="s">
        <v>231</v>
      </c>
      <c r="BE130" s="153" t="s">
        <v>231</v>
      </c>
      <c r="BF130" s="153" t="s">
        <v>231</v>
      </c>
      <c r="BG130" s="153" t="s">
        <v>231</v>
      </c>
      <c r="BH130" s="167" t="s">
        <v>231</v>
      </c>
      <c r="BI130" s="167" t="s">
        <v>231</v>
      </c>
      <c r="BJ130" s="167" t="s">
        <v>231</v>
      </c>
      <c r="BK130" s="167" t="s">
        <v>231</v>
      </c>
      <c r="BL130" s="167" t="s">
        <v>231</v>
      </c>
      <c r="BM130" s="167" t="s">
        <v>231</v>
      </c>
      <c r="BN130" s="167" t="s">
        <v>231</v>
      </c>
      <c r="BO130" s="167" t="s">
        <v>231</v>
      </c>
      <c r="BP130" s="210" t="s">
        <v>231</v>
      </c>
      <c r="BQ130" s="175" t="s">
        <v>231</v>
      </c>
      <c r="BR130" s="175" t="s">
        <v>231</v>
      </c>
      <c r="BS130" s="175" t="s">
        <v>231</v>
      </c>
      <c r="BT130" s="175" t="s">
        <v>231</v>
      </c>
      <c r="BU130" s="175" t="s">
        <v>231</v>
      </c>
      <c r="BV130" s="188" t="s">
        <v>231</v>
      </c>
      <c r="BW130" s="325" t="s">
        <v>231</v>
      </c>
      <c r="BX130" s="325" t="s">
        <v>231</v>
      </c>
      <c r="BY130" s="325" t="s">
        <v>231</v>
      </c>
      <c r="BZ130" s="325" t="s">
        <v>231</v>
      </c>
      <c r="CA130" s="325" t="s">
        <v>231</v>
      </c>
      <c r="CB130" s="325" t="s">
        <v>231</v>
      </c>
      <c r="CC130" s="325" t="s">
        <v>231</v>
      </c>
      <c r="CD130" s="325" t="s">
        <v>231</v>
      </c>
      <c r="CE130" s="325" t="s">
        <v>231</v>
      </c>
      <c r="CF130" s="325" t="s">
        <v>231</v>
      </c>
      <c r="CG130" s="325" t="s">
        <v>231</v>
      </c>
      <c r="CH130" s="325" t="s">
        <v>231</v>
      </c>
      <c r="CI130" s="325" t="s">
        <v>231</v>
      </c>
      <c r="CJ130" s="325" t="s">
        <v>231</v>
      </c>
      <c r="CK130" s="325" t="s">
        <v>231</v>
      </c>
      <c r="CL130" s="325" t="s">
        <v>231</v>
      </c>
      <c r="CM130" s="325" t="s">
        <v>481</v>
      </c>
      <c r="CN130" s="325">
        <v>2018</v>
      </c>
      <c r="CO130" s="325" t="s">
        <v>429</v>
      </c>
      <c r="CP130" s="325" t="s">
        <v>385</v>
      </c>
      <c r="CQ130" s="325" t="s">
        <v>429</v>
      </c>
      <c r="CR130" s="325" t="s">
        <v>429</v>
      </c>
      <c r="CS130" s="313" t="s">
        <v>231</v>
      </c>
      <c r="CT130" s="313" t="s">
        <v>231</v>
      </c>
      <c r="CU130" s="313" t="s">
        <v>231</v>
      </c>
      <c r="CV130" s="313" t="s">
        <v>231</v>
      </c>
      <c r="CW130" s="313" t="s">
        <v>231</v>
      </c>
      <c r="CX130" s="313" t="s">
        <v>231</v>
      </c>
      <c r="CY130" s="313" t="s">
        <v>231</v>
      </c>
      <c r="CZ130" s="325" t="s">
        <v>231</v>
      </c>
      <c r="DA130" s="325" t="s">
        <v>231</v>
      </c>
      <c r="DB130" s="325" t="s">
        <v>231</v>
      </c>
      <c r="DC130" s="315" t="s">
        <v>498</v>
      </c>
      <c r="DD130" s="315" t="s">
        <v>483</v>
      </c>
      <c r="DE130" s="315" t="s">
        <v>484</v>
      </c>
      <c r="DF130" s="315" t="s">
        <v>485</v>
      </c>
      <c r="DG130" s="315" t="s">
        <v>484</v>
      </c>
      <c r="DH130" s="315" t="s">
        <v>484</v>
      </c>
      <c r="DI130" s="315" t="s">
        <v>484</v>
      </c>
      <c r="DJ130" s="315" t="s">
        <v>484</v>
      </c>
      <c r="DK130" s="313" t="s">
        <v>231</v>
      </c>
      <c r="DL130" s="313" t="s">
        <v>231</v>
      </c>
      <c r="DM130" s="313" t="s">
        <v>231</v>
      </c>
      <c r="DN130" s="313" t="s">
        <v>231</v>
      </c>
      <c r="DO130" s="313" t="s">
        <v>231</v>
      </c>
      <c r="DP130" s="313" t="s">
        <v>231</v>
      </c>
      <c r="DQ130" s="313" t="s">
        <v>231</v>
      </c>
      <c r="DR130" s="178" t="s">
        <v>231</v>
      </c>
      <c r="DS130" s="178" t="s">
        <v>231</v>
      </c>
      <c r="DT130" s="178" t="s">
        <v>231</v>
      </c>
      <c r="DU130" s="178" t="s">
        <v>231</v>
      </c>
      <c r="DV130" s="178" t="s">
        <v>231</v>
      </c>
      <c r="DW130" s="313" t="s">
        <v>231</v>
      </c>
      <c r="DX130" s="178" t="s">
        <v>231</v>
      </c>
      <c r="DY130" s="313" t="s">
        <v>231</v>
      </c>
      <c r="DZ130" s="178" t="s">
        <v>231</v>
      </c>
      <c r="EA130" s="178" t="s">
        <v>231</v>
      </c>
      <c r="EB130" s="178" t="s">
        <v>231</v>
      </c>
      <c r="EC130" s="178" t="s">
        <v>231</v>
      </c>
      <c r="ED130" s="178" t="s">
        <v>231</v>
      </c>
      <c r="EE130" s="178" t="s">
        <v>231</v>
      </c>
      <c r="EF130" s="178" t="s">
        <v>231</v>
      </c>
      <c r="EG130" s="178" t="s">
        <v>231</v>
      </c>
      <c r="EH130" s="178" t="s">
        <v>231</v>
      </c>
      <c r="EI130" s="178" t="s">
        <v>231</v>
      </c>
      <c r="EJ130" s="178" t="s">
        <v>231</v>
      </c>
      <c r="EK130" s="178" t="s">
        <v>231</v>
      </c>
      <c r="EL130" s="178" t="s">
        <v>231</v>
      </c>
      <c r="EM130" s="178" t="s">
        <v>231</v>
      </c>
      <c r="EN130" s="178" t="s">
        <v>231</v>
      </c>
      <c r="EO130" s="178" t="s">
        <v>231</v>
      </c>
      <c r="EP130" s="178" t="s">
        <v>231</v>
      </c>
      <c r="EQ130" s="178" t="s">
        <v>231</v>
      </c>
      <c r="ER130" s="178" t="s">
        <v>231</v>
      </c>
      <c r="ES130" s="178" t="s">
        <v>231</v>
      </c>
      <c r="ET130" s="178" t="s">
        <v>231</v>
      </c>
      <c r="EU130" s="178" t="s">
        <v>231</v>
      </c>
      <c r="EV130" s="178" t="s">
        <v>231</v>
      </c>
      <c r="EW130" s="178" t="s">
        <v>231</v>
      </c>
      <c r="EX130" s="178" t="s">
        <v>231</v>
      </c>
      <c r="EY130" s="178" t="s">
        <v>231</v>
      </c>
      <c r="EZ130" s="178" t="s">
        <v>231</v>
      </c>
      <c r="FA130" s="178" t="s">
        <v>231</v>
      </c>
      <c r="FB130" s="178" t="s">
        <v>231</v>
      </c>
      <c r="FC130" s="178" t="s">
        <v>231</v>
      </c>
      <c r="FD130" s="178" t="s">
        <v>231</v>
      </c>
      <c r="FE130" s="178" t="s">
        <v>231</v>
      </c>
      <c r="FF130" s="178" t="s">
        <v>231</v>
      </c>
      <c r="FG130" s="178" t="s">
        <v>231</v>
      </c>
      <c r="FH130" s="178" t="s">
        <v>231</v>
      </c>
    </row>
    <row r="131" spans="1:164" ht="18" customHeight="1" x14ac:dyDescent="0.3">
      <c r="A131" s="358"/>
      <c r="B131" s="323"/>
      <c r="C131" s="404"/>
      <c r="D131" s="336"/>
      <c r="E131" s="326"/>
      <c r="F131" s="406"/>
      <c r="G131" s="383"/>
      <c r="H131" s="336"/>
      <c r="I131" s="328"/>
      <c r="J131" s="336"/>
      <c r="K131" s="387"/>
      <c r="L131" s="336"/>
      <c r="M131" s="318"/>
      <c r="N131" s="326"/>
      <c r="O131" s="393"/>
      <c r="P131" s="336"/>
      <c r="Q131" s="336"/>
      <c r="R131" s="145" t="s">
        <v>486</v>
      </c>
      <c r="S131" s="145" t="s">
        <v>497</v>
      </c>
      <c r="T131" s="145" t="s">
        <v>497</v>
      </c>
      <c r="U131" s="145" t="s">
        <v>497</v>
      </c>
      <c r="V131" s="143" t="s">
        <v>231</v>
      </c>
      <c r="W131" s="336"/>
      <c r="X131" s="143" t="s">
        <v>231</v>
      </c>
      <c r="Y131" s="318"/>
      <c r="Z131" s="143" t="s">
        <v>231</v>
      </c>
      <c r="AA131" s="318"/>
      <c r="AB131" s="143" t="s">
        <v>231</v>
      </c>
      <c r="AC131" s="318"/>
      <c r="AD131" s="148" t="s">
        <v>231</v>
      </c>
      <c r="AE131" s="148" t="s">
        <v>231</v>
      </c>
      <c r="AF131" s="356"/>
      <c r="AG131" s="356"/>
      <c r="AH131" s="356"/>
      <c r="AI131" s="234" t="s">
        <v>231</v>
      </c>
      <c r="AJ131" s="326"/>
      <c r="AK131" s="167" t="s">
        <v>231</v>
      </c>
      <c r="AL131" s="167" t="s">
        <v>231</v>
      </c>
      <c r="AM131" s="167" t="s">
        <v>231</v>
      </c>
      <c r="AN131" s="167" t="s">
        <v>231</v>
      </c>
      <c r="AO131" s="167" t="s">
        <v>231</v>
      </c>
      <c r="AP131" s="167" t="s">
        <v>231</v>
      </c>
      <c r="AQ131" s="167" t="s">
        <v>231</v>
      </c>
      <c r="AR131" s="167" t="s">
        <v>231</v>
      </c>
      <c r="AS131" s="167" t="s">
        <v>231</v>
      </c>
      <c r="AT131" s="357"/>
      <c r="AU131" s="153" t="s">
        <v>231</v>
      </c>
      <c r="AV131" s="357"/>
      <c r="AW131" s="165" t="s">
        <v>231</v>
      </c>
      <c r="AX131" s="165" t="s">
        <v>231</v>
      </c>
      <c r="AY131" s="165" t="s">
        <v>231</v>
      </c>
      <c r="AZ131" s="165" t="s">
        <v>231</v>
      </c>
      <c r="BA131" s="165" t="s">
        <v>231</v>
      </c>
      <c r="BB131" s="165" t="s">
        <v>231</v>
      </c>
      <c r="BC131" s="165" t="s">
        <v>231</v>
      </c>
      <c r="BD131" s="165" t="s">
        <v>231</v>
      </c>
      <c r="BE131" s="184" t="s">
        <v>231</v>
      </c>
      <c r="BF131" s="184" t="s">
        <v>231</v>
      </c>
      <c r="BG131" s="184" t="s">
        <v>231</v>
      </c>
      <c r="BH131" s="175" t="s">
        <v>231</v>
      </c>
      <c r="BI131" s="175" t="s">
        <v>231</v>
      </c>
      <c r="BJ131" s="175" t="s">
        <v>231</v>
      </c>
      <c r="BK131" s="175" t="s">
        <v>231</v>
      </c>
      <c r="BL131" s="175" t="s">
        <v>231</v>
      </c>
      <c r="BM131" s="175" t="s">
        <v>231</v>
      </c>
      <c r="BN131" s="175" t="s">
        <v>231</v>
      </c>
      <c r="BO131" s="175" t="s">
        <v>231</v>
      </c>
      <c r="BP131" s="188" t="s">
        <v>231</v>
      </c>
      <c r="BQ131" s="167" t="s">
        <v>231</v>
      </c>
      <c r="BR131" s="167" t="s">
        <v>231</v>
      </c>
      <c r="BS131" s="167" t="s">
        <v>231</v>
      </c>
      <c r="BT131" s="167" t="s">
        <v>231</v>
      </c>
      <c r="BU131" s="167" t="s">
        <v>231</v>
      </c>
      <c r="BV131" s="210" t="s">
        <v>231</v>
      </c>
      <c r="BW131" s="326"/>
      <c r="BX131" s="326"/>
      <c r="BY131" s="326"/>
      <c r="BZ131" s="326"/>
      <c r="CA131" s="326"/>
      <c r="CB131" s="326"/>
      <c r="CC131" s="326"/>
      <c r="CD131" s="326"/>
      <c r="CE131" s="326"/>
      <c r="CF131" s="326"/>
      <c r="CG131" s="326"/>
      <c r="CH131" s="326"/>
      <c r="CI131" s="326"/>
      <c r="CJ131" s="326"/>
      <c r="CK131" s="326"/>
      <c r="CL131" s="326"/>
      <c r="CM131" s="326"/>
      <c r="CN131" s="326"/>
      <c r="CO131" s="326"/>
      <c r="CP131" s="326"/>
      <c r="CQ131" s="326"/>
      <c r="CR131" s="326"/>
      <c r="CS131" s="310"/>
      <c r="CT131" s="310"/>
      <c r="CU131" s="310"/>
      <c r="CV131" s="310"/>
      <c r="CW131" s="310"/>
      <c r="CX131" s="310"/>
      <c r="CY131" s="310"/>
      <c r="CZ131" s="390"/>
      <c r="DA131" s="390"/>
      <c r="DB131" s="390"/>
      <c r="DC131" s="316"/>
      <c r="DD131" s="316"/>
      <c r="DE131" s="316"/>
      <c r="DF131" s="316"/>
      <c r="DG131" s="316"/>
      <c r="DH131" s="316"/>
      <c r="DI131" s="316"/>
      <c r="DJ131" s="316"/>
      <c r="DK131" s="318"/>
      <c r="DL131" s="318"/>
      <c r="DM131" s="318"/>
      <c r="DN131" s="318"/>
      <c r="DO131" s="318"/>
      <c r="DP131" s="318"/>
      <c r="DQ131" s="318"/>
      <c r="DR131" s="178" t="s">
        <v>231</v>
      </c>
      <c r="DS131" s="178" t="s">
        <v>231</v>
      </c>
      <c r="DT131" s="178" t="s">
        <v>231</v>
      </c>
      <c r="DU131" s="178" t="s">
        <v>231</v>
      </c>
      <c r="DV131" s="178" t="s">
        <v>231</v>
      </c>
      <c r="DW131" s="318"/>
      <c r="DX131" s="178" t="s">
        <v>231</v>
      </c>
      <c r="DY131" s="318"/>
      <c r="DZ131" s="178" t="s">
        <v>231</v>
      </c>
      <c r="EA131" s="178" t="s">
        <v>231</v>
      </c>
      <c r="EB131" s="178" t="s">
        <v>231</v>
      </c>
      <c r="EC131" s="178" t="s">
        <v>231</v>
      </c>
      <c r="ED131" s="178" t="s">
        <v>231</v>
      </c>
      <c r="EE131" s="178" t="s">
        <v>231</v>
      </c>
      <c r="EF131" s="178" t="s">
        <v>231</v>
      </c>
      <c r="EG131" s="178" t="s">
        <v>231</v>
      </c>
      <c r="EH131" s="178" t="s">
        <v>231</v>
      </c>
      <c r="EI131" s="178" t="s">
        <v>231</v>
      </c>
      <c r="EJ131" s="178" t="s">
        <v>231</v>
      </c>
      <c r="EK131" s="178" t="s">
        <v>231</v>
      </c>
      <c r="EL131" s="178" t="s">
        <v>231</v>
      </c>
      <c r="EM131" s="178" t="s">
        <v>231</v>
      </c>
      <c r="EN131" s="178" t="s">
        <v>231</v>
      </c>
      <c r="EO131" s="178" t="s">
        <v>231</v>
      </c>
      <c r="EP131" s="178" t="s">
        <v>231</v>
      </c>
      <c r="EQ131" s="178" t="s">
        <v>231</v>
      </c>
      <c r="ER131" s="178" t="s">
        <v>231</v>
      </c>
      <c r="ES131" s="178" t="s">
        <v>231</v>
      </c>
      <c r="ET131" s="178" t="s">
        <v>231</v>
      </c>
      <c r="EU131" s="178" t="s">
        <v>231</v>
      </c>
      <c r="EV131" s="178" t="s">
        <v>231</v>
      </c>
      <c r="EW131" s="178" t="s">
        <v>231</v>
      </c>
      <c r="EX131" s="178" t="s">
        <v>231</v>
      </c>
      <c r="EY131" s="178" t="s">
        <v>231</v>
      </c>
      <c r="EZ131" s="178" t="s">
        <v>231</v>
      </c>
      <c r="FA131" s="178" t="s">
        <v>231</v>
      </c>
      <c r="FB131" s="178" t="s">
        <v>231</v>
      </c>
      <c r="FC131" s="178" t="s">
        <v>231</v>
      </c>
      <c r="FD131" s="178" t="s">
        <v>231</v>
      </c>
      <c r="FE131" s="178" t="s">
        <v>231</v>
      </c>
      <c r="FF131" s="178" t="s">
        <v>231</v>
      </c>
      <c r="FG131" s="178" t="s">
        <v>231</v>
      </c>
      <c r="FH131" s="178" t="s">
        <v>231</v>
      </c>
    </row>
    <row r="132" spans="1:164" ht="18" customHeight="1" x14ac:dyDescent="0.3">
      <c r="A132" s="358"/>
      <c r="B132" s="323"/>
      <c r="C132" s="404"/>
      <c r="D132" s="336"/>
      <c r="E132" s="326"/>
      <c r="F132" s="406"/>
      <c r="G132" s="383"/>
      <c r="H132" s="336"/>
      <c r="I132" s="328"/>
      <c r="J132" s="336"/>
      <c r="K132" s="387"/>
      <c r="L132" s="336"/>
      <c r="M132" s="318"/>
      <c r="N132" s="326"/>
      <c r="O132" s="393"/>
      <c r="P132" s="336"/>
      <c r="Q132" s="336"/>
      <c r="R132" s="143" t="s">
        <v>235</v>
      </c>
      <c r="S132" s="143" t="s">
        <v>235</v>
      </c>
      <c r="T132" s="143" t="s">
        <v>235</v>
      </c>
      <c r="U132" s="143" t="s">
        <v>235</v>
      </c>
      <c r="V132" s="143" t="s">
        <v>235</v>
      </c>
      <c r="W132" s="336"/>
      <c r="X132" s="143" t="s">
        <v>235</v>
      </c>
      <c r="Y132" s="318"/>
      <c r="Z132" s="143" t="s">
        <v>235</v>
      </c>
      <c r="AA132" s="318"/>
      <c r="AB132" s="143" t="s">
        <v>235</v>
      </c>
      <c r="AC132" s="318"/>
      <c r="AD132" s="148" t="s">
        <v>235</v>
      </c>
      <c r="AE132" s="148" t="s">
        <v>235</v>
      </c>
      <c r="AF132" s="356"/>
      <c r="AG132" s="356"/>
      <c r="AH132" s="356"/>
      <c r="AI132" s="234" t="s">
        <v>235</v>
      </c>
      <c r="AJ132" s="326"/>
      <c r="AK132" s="167" t="s">
        <v>235</v>
      </c>
      <c r="AL132" s="167" t="s">
        <v>235</v>
      </c>
      <c r="AM132" s="167" t="s">
        <v>235</v>
      </c>
      <c r="AN132" s="167" t="s">
        <v>235</v>
      </c>
      <c r="AO132" s="167" t="s">
        <v>235</v>
      </c>
      <c r="AP132" s="167" t="s">
        <v>235</v>
      </c>
      <c r="AQ132" s="167" t="s">
        <v>235</v>
      </c>
      <c r="AR132" s="167" t="s">
        <v>235</v>
      </c>
      <c r="AS132" s="167" t="s">
        <v>235</v>
      </c>
      <c r="AT132" s="357"/>
      <c r="AU132" s="153" t="s">
        <v>235</v>
      </c>
      <c r="AV132" s="357"/>
      <c r="AW132" s="153" t="s">
        <v>235</v>
      </c>
      <c r="AX132" s="153" t="s">
        <v>235</v>
      </c>
      <c r="AY132" s="153" t="s">
        <v>235</v>
      </c>
      <c r="AZ132" s="153" t="s">
        <v>235</v>
      </c>
      <c r="BA132" s="153" t="s">
        <v>235</v>
      </c>
      <c r="BB132" s="153" t="s">
        <v>235</v>
      </c>
      <c r="BC132" s="153" t="s">
        <v>235</v>
      </c>
      <c r="BD132" s="153" t="s">
        <v>235</v>
      </c>
      <c r="BE132" s="153" t="s">
        <v>235</v>
      </c>
      <c r="BF132" s="153" t="s">
        <v>235</v>
      </c>
      <c r="BG132" s="153" t="s">
        <v>235</v>
      </c>
      <c r="BH132" s="167" t="s">
        <v>235</v>
      </c>
      <c r="BI132" s="167" t="s">
        <v>235</v>
      </c>
      <c r="BJ132" s="167" t="s">
        <v>235</v>
      </c>
      <c r="BK132" s="167" t="s">
        <v>235</v>
      </c>
      <c r="BL132" s="167" t="s">
        <v>235</v>
      </c>
      <c r="BM132" s="167" t="s">
        <v>235</v>
      </c>
      <c r="BN132" s="167" t="s">
        <v>235</v>
      </c>
      <c r="BO132" s="167" t="s">
        <v>235</v>
      </c>
      <c r="BP132" s="210" t="s">
        <v>235</v>
      </c>
      <c r="BQ132" s="167" t="s">
        <v>235</v>
      </c>
      <c r="BR132" s="167" t="s">
        <v>235</v>
      </c>
      <c r="BS132" s="167" t="s">
        <v>235</v>
      </c>
      <c r="BT132" s="167" t="s">
        <v>235</v>
      </c>
      <c r="BU132" s="167" t="s">
        <v>235</v>
      </c>
      <c r="BV132" s="210" t="s">
        <v>235</v>
      </c>
      <c r="BW132" s="326"/>
      <c r="BX132" s="326"/>
      <c r="BY132" s="326"/>
      <c r="BZ132" s="326"/>
      <c r="CA132" s="326"/>
      <c r="CB132" s="326"/>
      <c r="CC132" s="326"/>
      <c r="CD132" s="326"/>
      <c r="CE132" s="326"/>
      <c r="CF132" s="326"/>
      <c r="CG132" s="326"/>
      <c r="CH132" s="326"/>
      <c r="CI132" s="326"/>
      <c r="CJ132" s="326"/>
      <c r="CK132" s="326"/>
      <c r="CL132" s="326"/>
      <c r="CM132" s="326"/>
      <c r="CN132" s="326"/>
      <c r="CO132" s="326"/>
      <c r="CP132" s="326"/>
      <c r="CQ132" s="326"/>
      <c r="CR132" s="326"/>
      <c r="CS132" s="310"/>
      <c r="CT132" s="310"/>
      <c r="CU132" s="310"/>
      <c r="CV132" s="310"/>
      <c r="CW132" s="310"/>
      <c r="CX132" s="310"/>
      <c r="CY132" s="310"/>
      <c r="CZ132" s="390"/>
      <c r="DA132" s="390"/>
      <c r="DB132" s="390"/>
      <c r="DC132" s="316"/>
      <c r="DD132" s="316"/>
      <c r="DE132" s="316"/>
      <c r="DF132" s="316"/>
      <c r="DG132" s="316"/>
      <c r="DH132" s="316"/>
      <c r="DI132" s="316"/>
      <c r="DJ132" s="316"/>
      <c r="DK132" s="318"/>
      <c r="DL132" s="318"/>
      <c r="DM132" s="318"/>
      <c r="DN132" s="318"/>
      <c r="DO132" s="318"/>
      <c r="DP132" s="318"/>
      <c r="DQ132" s="318"/>
      <c r="DR132" s="178" t="s">
        <v>235</v>
      </c>
      <c r="DS132" s="178" t="s">
        <v>235</v>
      </c>
      <c r="DT132" s="178" t="s">
        <v>235</v>
      </c>
      <c r="DU132" s="178" t="s">
        <v>235</v>
      </c>
      <c r="DV132" s="178" t="s">
        <v>235</v>
      </c>
      <c r="DW132" s="318"/>
      <c r="DX132" s="178" t="s">
        <v>235</v>
      </c>
      <c r="DY132" s="318"/>
      <c r="DZ132" s="178" t="s">
        <v>235</v>
      </c>
      <c r="EA132" s="178" t="s">
        <v>235</v>
      </c>
      <c r="EB132" s="178" t="s">
        <v>235</v>
      </c>
      <c r="EC132" s="178" t="s">
        <v>235</v>
      </c>
      <c r="ED132" s="178" t="s">
        <v>235</v>
      </c>
      <c r="EE132" s="178" t="s">
        <v>235</v>
      </c>
      <c r="EF132" s="178" t="s">
        <v>235</v>
      </c>
      <c r="EG132" s="178" t="s">
        <v>235</v>
      </c>
      <c r="EH132" s="178" t="s">
        <v>235</v>
      </c>
      <c r="EI132" s="178" t="s">
        <v>235</v>
      </c>
      <c r="EJ132" s="178" t="s">
        <v>235</v>
      </c>
      <c r="EK132" s="178" t="s">
        <v>235</v>
      </c>
      <c r="EL132" s="178" t="s">
        <v>235</v>
      </c>
      <c r="EM132" s="178" t="s">
        <v>235</v>
      </c>
      <c r="EN132" s="178" t="s">
        <v>235</v>
      </c>
      <c r="EO132" s="178" t="s">
        <v>235</v>
      </c>
      <c r="EP132" s="178" t="s">
        <v>235</v>
      </c>
      <c r="EQ132" s="178" t="s">
        <v>235</v>
      </c>
      <c r="ER132" s="178" t="s">
        <v>235</v>
      </c>
      <c r="ES132" s="178" t="s">
        <v>235</v>
      </c>
      <c r="ET132" s="178" t="s">
        <v>235</v>
      </c>
      <c r="EU132" s="178" t="s">
        <v>235</v>
      </c>
      <c r="EV132" s="178" t="s">
        <v>235</v>
      </c>
      <c r="EW132" s="178" t="s">
        <v>235</v>
      </c>
      <c r="EX132" s="178" t="s">
        <v>235</v>
      </c>
      <c r="EY132" s="178" t="s">
        <v>235</v>
      </c>
      <c r="EZ132" s="178" t="s">
        <v>235</v>
      </c>
      <c r="FA132" s="178" t="s">
        <v>235</v>
      </c>
      <c r="FB132" s="178" t="s">
        <v>235</v>
      </c>
      <c r="FC132" s="178" t="s">
        <v>235</v>
      </c>
      <c r="FD132" s="178" t="s">
        <v>235</v>
      </c>
      <c r="FE132" s="178" t="s">
        <v>235</v>
      </c>
      <c r="FF132" s="178" t="s">
        <v>235</v>
      </c>
      <c r="FG132" s="178" t="s">
        <v>235</v>
      </c>
      <c r="FH132" s="178" t="s">
        <v>235</v>
      </c>
    </row>
    <row r="133" spans="1:164" ht="18" customHeight="1" x14ac:dyDescent="0.3">
      <c r="A133" s="392"/>
      <c r="B133" s="324"/>
      <c r="C133" s="405"/>
      <c r="D133" s="337"/>
      <c r="E133" s="327"/>
      <c r="F133" s="407"/>
      <c r="G133" s="384"/>
      <c r="H133" s="337"/>
      <c r="I133" s="329"/>
      <c r="J133" s="337"/>
      <c r="K133" s="387"/>
      <c r="L133" s="337"/>
      <c r="M133" s="338"/>
      <c r="N133" s="327"/>
      <c r="O133" s="394"/>
      <c r="P133" s="337"/>
      <c r="Q133" s="337"/>
      <c r="R133" s="143" t="s">
        <v>235</v>
      </c>
      <c r="S133" s="143" t="s">
        <v>235</v>
      </c>
      <c r="T133" s="143" t="s">
        <v>235</v>
      </c>
      <c r="U133" s="143" t="s">
        <v>235</v>
      </c>
      <c r="V133" s="143" t="s">
        <v>235</v>
      </c>
      <c r="W133" s="337"/>
      <c r="X133" s="143" t="s">
        <v>235</v>
      </c>
      <c r="Y133" s="338"/>
      <c r="Z133" s="143" t="s">
        <v>235</v>
      </c>
      <c r="AA133" s="338"/>
      <c r="AB133" s="143" t="s">
        <v>235</v>
      </c>
      <c r="AC133" s="338"/>
      <c r="AD133" s="148" t="s">
        <v>235</v>
      </c>
      <c r="AE133" s="148" t="s">
        <v>235</v>
      </c>
      <c r="AF133" s="356"/>
      <c r="AG133" s="356"/>
      <c r="AH133" s="356"/>
      <c r="AI133" s="234" t="s">
        <v>235</v>
      </c>
      <c r="AJ133" s="361"/>
      <c r="AK133" s="167" t="s">
        <v>235</v>
      </c>
      <c r="AL133" s="167" t="s">
        <v>235</v>
      </c>
      <c r="AM133" s="167" t="s">
        <v>235</v>
      </c>
      <c r="AN133" s="167" t="s">
        <v>235</v>
      </c>
      <c r="AO133" s="167" t="s">
        <v>235</v>
      </c>
      <c r="AP133" s="167" t="s">
        <v>235</v>
      </c>
      <c r="AQ133" s="167" t="s">
        <v>235</v>
      </c>
      <c r="AR133" s="167" t="s">
        <v>235</v>
      </c>
      <c r="AS133" s="167" t="s">
        <v>235</v>
      </c>
      <c r="AT133" s="357"/>
      <c r="AU133" s="153" t="s">
        <v>235</v>
      </c>
      <c r="AV133" s="357"/>
      <c r="AW133" s="165" t="s">
        <v>235</v>
      </c>
      <c r="AX133" s="165" t="s">
        <v>235</v>
      </c>
      <c r="AY133" s="165" t="s">
        <v>235</v>
      </c>
      <c r="AZ133" s="165" t="s">
        <v>235</v>
      </c>
      <c r="BA133" s="165" t="s">
        <v>235</v>
      </c>
      <c r="BB133" s="165" t="s">
        <v>235</v>
      </c>
      <c r="BC133" s="165" t="s">
        <v>235</v>
      </c>
      <c r="BD133" s="165" t="s">
        <v>235</v>
      </c>
      <c r="BE133" s="184" t="s">
        <v>235</v>
      </c>
      <c r="BF133" s="184" t="s">
        <v>235</v>
      </c>
      <c r="BG133" s="184" t="s">
        <v>235</v>
      </c>
      <c r="BH133" s="175" t="s">
        <v>235</v>
      </c>
      <c r="BI133" s="175" t="s">
        <v>235</v>
      </c>
      <c r="BJ133" s="175" t="s">
        <v>235</v>
      </c>
      <c r="BK133" s="175" t="s">
        <v>235</v>
      </c>
      <c r="BL133" s="175" t="s">
        <v>235</v>
      </c>
      <c r="BM133" s="175" t="s">
        <v>235</v>
      </c>
      <c r="BN133" s="175" t="s">
        <v>235</v>
      </c>
      <c r="BO133" s="175" t="s">
        <v>235</v>
      </c>
      <c r="BP133" s="188" t="s">
        <v>235</v>
      </c>
      <c r="BQ133" s="167" t="s">
        <v>235</v>
      </c>
      <c r="BR133" s="167" t="s">
        <v>235</v>
      </c>
      <c r="BS133" s="167" t="s">
        <v>235</v>
      </c>
      <c r="BT133" s="167" t="s">
        <v>235</v>
      </c>
      <c r="BU133" s="167" t="s">
        <v>235</v>
      </c>
      <c r="BV133" s="210" t="s">
        <v>235</v>
      </c>
      <c r="BW133" s="361"/>
      <c r="BX133" s="361"/>
      <c r="BY133" s="361"/>
      <c r="BZ133" s="361"/>
      <c r="CA133" s="361"/>
      <c r="CB133" s="361"/>
      <c r="CC133" s="361"/>
      <c r="CD133" s="361"/>
      <c r="CE133" s="361"/>
      <c r="CF133" s="361"/>
      <c r="CG133" s="361"/>
      <c r="CH133" s="361"/>
      <c r="CI133" s="361"/>
      <c r="CJ133" s="361"/>
      <c r="CK133" s="361"/>
      <c r="CL133" s="361"/>
      <c r="CM133" s="327"/>
      <c r="CN133" s="327"/>
      <c r="CO133" s="327"/>
      <c r="CP133" s="327"/>
      <c r="CQ133" s="327"/>
      <c r="CR133" s="327"/>
      <c r="CS133" s="339"/>
      <c r="CT133" s="339"/>
      <c r="CU133" s="339"/>
      <c r="CV133" s="339"/>
      <c r="CW133" s="339"/>
      <c r="CX133" s="339"/>
      <c r="CY133" s="339"/>
      <c r="CZ133" s="391"/>
      <c r="DA133" s="391"/>
      <c r="DB133" s="391"/>
      <c r="DC133" s="317"/>
      <c r="DD133" s="317"/>
      <c r="DE133" s="317"/>
      <c r="DF133" s="317"/>
      <c r="DG133" s="317"/>
      <c r="DH133" s="317"/>
      <c r="DI133" s="317"/>
      <c r="DJ133" s="317"/>
      <c r="DK133" s="338"/>
      <c r="DL133" s="338"/>
      <c r="DM133" s="338"/>
      <c r="DN133" s="338"/>
      <c r="DO133" s="338"/>
      <c r="DP133" s="338"/>
      <c r="DQ133" s="338"/>
      <c r="DR133" s="178" t="s">
        <v>235</v>
      </c>
      <c r="DS133" s="178" t="s">
        <v>235</v>
      </c>
      <c r="DT133" s="178" t="s">
        <v>235</v>
      </c>
      <c r="DU133" s="178" t="s">
        <v>235</v>
      </c>
      <c r="DV133" s="178" t="s">
        <v>235</v>
      </c>
      <c r="DW133" s="338"/>
      <c r="DX133" s="178" t="s">
        <v>235</v>
      </c>
      <c r="DY133" s="338"/>
      <c r="DZ133" s="178" t="s">
        <v>235</v>
      </c>
      <c r="EA133" s="178" t="s">
        <v>235</v>
      </c>
      <c r="EB133" s="178" t="s">
        <v>235</v>
      </c>
      <c r="EC133" s="178" t="s">
        <v>235</v>
      </c>
      <c r="ED133" s="178" t="s">
        <v>235</v>
      </c>
      <c r="EE133" s="178" t="s">
        <v>235</v>
      </c>
      <c r="EF133" s="178" t="s">
        <v>235</v>
      </c>
      <c r="EG133" s="178" t="s">
        <v>235</v>
      </c>
      <c r="EH133" s="178" t="s">
        <v>235</v>
      </c>
      <c r="EI133" s="178" t="s">
        <v>235</v>
      </c>
      <c r="EJ133" s="178" t="s">
        <v>235</v>
      </c>
      <c r="EK133" s="178" t="s">
        <v>235</v>
      </c>
      <c r="EL133" s="178" t="s">
        <v>235</v>
      </c>
      <c r="EM133" s="178" t="s">
        <v>235</v>
      </c>
      <c r="EN133" s="178" t="s">
        <v>235</v>
      </c>
      <c r="EO133" s="178" t="s">
        <v>235</v>
      </c>
      <c r="EP133" s="178" t="s">
        <v>235</v>
      </c>
      <c r="EQ133" s="178" t="s">
        <v>235</v>
      </c>
      <c r="ER133" s="178" t="s">
        <v>235</v>
      </c>
      <c r="ES133" s="178" t="s">
        <v>235</v>
      </c>
      <c r="ET133" s="178" t="s">
        <v>235</v>
      </c>
      <c r="EU133" s="178" t="s">
        <v>235</v>
      </c>
      <c r="EV133" s="178" t="s">
        <v>235</v>
      </c>
      <c r="EW133" s="178" t="s">
        <v>235</v>
      </c>
      <c r="EX133" s="178" t="s">
        <v>235</v>
      </c>
      <c r="EY133" s="178" t="s">
        <v>235</v>
      </c>
      <c r="EZ133" s="178" t="s">
        <v>235</v>
      </c>
      <c r="FA133" s="178" t="s">
        <v>235</v>
      </c>
      <c r="FB133" s="178" t="s">
        <v>235</v>
      </c>
      <c r="FC133" s="178" t="s">
        <v>235</v>
      </c>
      <c r="FD133" s="178" t="s">
        <v>235</v>
      </c>
      <c r="FE133" s="178" t="s">
        <v>235</v>
      </c>
      <c r="FF133" s="178" t="s">
        <v>235</v>
      </c>
      <c r="FG133" s="178" t="s">
        <v>235</v>
      </c>
      <c r="FH133" s="178" t="s">
        <v>235</v>
      </c>
    </row>
    <row r="134" spans="1:164" ht="18" customHeight="1" x14ac:dyDescent="0.3">
      <c r="A134" s="323">
        <v>24</v>
      </c>
      <c r="B134" s="322">
        <v>26</v>
      </c>
      <c r="C134" s="326" t="s">
        <v>319</v>
      </c>
      <c r="D134" s="325" t="s">
        <v>499</v>
      </c>
      <c r="E134" s="325" t="s">
        <v>437</v>
      </c>
      <c r="F134" s="328" t="s">
        <v>500</v>
      </c>
      <c r="G134" s="328" t="s">
        <v>501</v>
      </c>
      <c r="H134" s="326" t="s">
        <v>502</v>
      </c>
      <c r="I134" s="328" t="s">
        <v>503</v>
      </c>
      <c r="J134" s="385" t="s">
        <v>361</v>
      </c>
      <c r="K134" s="341" t="s">
        <v>504</v>
      </c>
      <c r="L134" s="326" t="s">
        <v>225</v>
      </c>
      <c r="M134" s="326" t="s">
        <v>505</v>
      </c>
      <c r="N134" s="325" t="s">
        <v>362</v>
      </c>
      <c r="O134" s="326" t="s">
        <v>231</v>
      </c>
      <c r="P134" s="326" t="s">
        <v>229</v>
      </c>
      <c r="Q134" s="326">
        <v>2</v>
      </c>
      <c r="R134" s="170" t="s">
        <v>363</v>
      </c>
      <c r="S134" s="187" t="s">
        <v>452</v>
      </c>
      <c r="T134" s="187" t="s">
        <v>452</v>
      </c>
      <c r="U134" s="187" t="s">
        <v>452</v>
      </c>
      <c r="V134" s="166" t="s">
        <v>452</v>
      </c>
      <c r="W134" s="313" t="s">
        <v>231</v>
      </c>
      <c r="X134" s="166" t="s">
        <v>452</v>
      </c>
      <c r="Y134" s="313" t="s">
        <v>231</v>
      </c>
      <c r="Z134" s="166" t="s">
        <v>452</v>
      </c>
      <c r="AA134" s="313" t="s">
        <v>231</v>
      </c>
      <c r="AB134" s="166" t="s">
        <v>452</v>
      </c>
      <c r="AC134" s="313" t="s">
        <v>231</v>
      </c>
      <c r="AD134" s="172" t="s">
        <v>452</v>
      </c>
      <c r="AE134" s="211" t="s">
        <v>452</v>
      </c>
      <c r="AF134" s="356" t="s">
        <v>231</v>
      </c>
      <c r="AG134" s="356" t="s">
        <v>231</v>
      </c>
      <c r="AH134" s="356" t="s">
        <v>231</v>
      </c>
      <c r="AI134" s="234" t="s">
        <v>231</v>
      </c>
      <c r="AJ134" s="325" t="s">
        <v>231</v>
      </c>
      <c r="AK134" s="167" t="s">
        <v>231</v>
      </c>
      <c r="AL134" s="167" t="s">
        <v>231</v>
      </c>
      <c r="AM134" s="167" t="s">
        <v>231</v>
      </c>
      <c r="AN134" s="167" t="s">
        <v>231</v>
      </c>
      <c r="AO134" s="167" t="s">
        <v>231</v>
      </c>
      <c r="AP134" s="167" t="s">
        <v>231</v>
      </c>
      <c r="AQ134" s="167" t="s">
        <v>231</v>
      </c>
      <c r="AR134" s="167" t="s">
        <v>231</v>
      </c>
      <c r="AS134" s="167" t="s">
        <v>231</v>
      </c>
      <c r="AT134" s="395" t="s">
        <v>231</v>
      </c>
      <c r="AU134" s="153" t="s">
        <v>231</v>
      </c>
      <c r="AV134" s="395" t="s">
        <v>231</v>
      </c>
      <c r="AW134" s="153" t="s">
        <v>231</v>
      </c>
      <c r="AX134" s="153" t="s">
        <v>231</v>
      </c>
      <c r="AY134" s="153" t="s">
        <v>231</v>
      </c>
      <c r="AZ134" s="153" t="s">
        <v>231</v>
      </c>
      <c r="BA134" s="153" t="s">
        <v>231</v>
      </c>
      <c r="BB134" s="153" t="s">
        <v>231</v>
      </c>
      <c r="BC134" s="153" t="s">
        <v>231</v>
      </c>
      <c r="BD134" s="153" t="s">
        <v>231</v>
      </c>
      <c r="BE134" s="153" t="s">
        <v>231</v>
      </c>
      <c r="BF134" s="153" t="s">
        <v>231</v>
      </c>
      <c r="BG134" s="153" t="s">
        <v>231</v>
      </c>
      <c r="BH134" s="167" t="s">
        <v>231</v>
      </c>
      <c r="BI134" s="167" t="s">
        <v>231</v>
      </c>
      <c r="BJ134" s="167" t="s">
        <v>231</v>
      </c>
      <c r="BK134" s="167" t="s">
        <v>231</v>
      </c>
      <c r="BL134" s="167" t="s">
        <v>231</v>
      </c>
      <c r="BM134" s="167" t="s">
        <v>231</v>
      </c>
      <c r="BN134" s="167" t="s">
        <v>231</v>
      </c>
      <c r="BO134" s="167" t="s">
        <v>231</v>
      </c>
      <c r="BP134" s="210" t="s">
        <v>231</v>
      </c>
      <c r="BQ134" s="167" t="s">
        <v>231</v>
      </c>
      <c r="BR134" s="167" t="s">
        <v>231</v>
      </c>
      <c r="BS134" s="167" t="s">
        <v>231</v>
      </c>
      <c r="BT134" s="167" t="s">
        <v>231</v>
      </c>
      <c r="BU134" s="167" t="s">
        <v>231</v>
      </c>
      <c r="BV134" s="210" t="s">
        <v>231</v>
      </c>
      <c r="BW134" s="325" t="s">
        <v>231</v>
      </c>
      <c r="BX134" s="325" t="s">
        <v>231</v>
      </c>
      <c r="BY134" s="325" t="s">
        <v>231</v>
      </c>
      <c r="BZ134" s="325" t="s">
        <v>231</v>
      </c>
      <c r="CA134" s="325" t="s">
        <v>231</v>
      </c>
      <c r="CB134" s="325" t="s">
        <v>231</v>
      </c>
      <c r="CC134" s="325" t="s">
        <v>231</v>
      </c>
      <c r="CD134" s="325" t="s">
        <v>231</v>
      </c>
      <c r="CE134" s="325" t="s">
        <v>231</v>
      </c>
      <c r="CF134" s="325" t="s">
        <v>231</v>
      </c>
      <c r="CG134" s="325" t="s">
        <v>231</v>
      </c>
      <c r="CH134" s="325" t="s">
        <v>231</v>
      </c>
      <c r="CI134" s="325" t="s">
        <v>231</v>
      </c>
      <c r="CJ134" s="325" t="s">
        <v>231</v>
      </c>
      <c r="CK134" s="325" t="s">
        <v>231</v>
      </c>
      <c r="CL134" s="325" t="s">
        <v>231</v>
      </c>
      <c r="CM134" s="325" t="s">
        <v>481</v>
      </c>
      <c r="CN134" s="325">
        <v>2019</v>
      </c>
      <c r="CO134" s="325" t="s">
        <v>429</v>
      </c>
      <c r="CP134" s="325" t="s">
        <v>385</v>
      </c>
      <c r="CQ134" s="325" t="s">
        <v>429</v>
      </c>
      <c r="CR134" s="325" t="s">
        <v>429</v>
      </c>
      <c r="CS134" s="313" t="s">
        <v>231</v>
      </c>
      <c r="CT134" s="313" t="s">
        <v>231</v>
      </c>
      <c r="CU134" s="313" t="s">
        <v>231</v>
      </c>
      <c r="CV134" s="313" t="s">
        <v>231</v>
      </c>
      <c r="CW134" s="313" t="s">
        <v>231</v>
      </c>
      <c r="CX134" s="313" t="s">
        <v>231</v>
      </c>
      <c r="CY134" s="313" t="s">
        <v>231</v>
      </c>
      <c r="CZ134" s="325" t="s">
        <v>231</v>
      </c>
      <c r="DA134" s="325" t="s">
        <v>231</v>
      </c>
      <c r="DB134" s="325" t="s">
        <v>231</v>
      </c>
      <c r="DC134" s="315" t="s">
        <v>506</v>
      </c>
      <c r="DD134" s="315" t="s">
        <v>507</v>
      </c>
      <c r="DE134" s="315" t="s">
        <v>508</v>
      </c>
      <c r="DF134" s="315" t="s">
        <v>485</v>
      </c>
      <c r="DG134" s="315" t="s">
        <v>508</v>
      </c>
      <c r="DH134" s="315" t="s">
        <v>508</v>
      </c>
      <c r="DI134" s="315" t="s">
        <v>508</v>
      </c>
      <c r="DJ134" s="315" t="s">
        <v>508</v>
      </c>
      <c r="DK134" s="313" t="s">
        <v>231</v>
      </c>
      <c r="DL134" s="313" t="s">
        <v>231</v>
      </c>
      <c r="DM134" s="313" t="s">
        <v>231</v>
      </c>
      <c r="DN134" s="313" t="s">
        <v>231</v>
      </c>
      <c r="DO134" s="313" t="s">
        <v>231</v>
      </c>
      <c r="DP134" s="313" t="s">
        <v>231</v>
      </c>
      <c r="DQ134" s="313" t="s">
        <v>231</v>
      </c>
      <c r="DR134" s="178" t="s">
        <v>231</v>
      </c>
      <c r="DS134" s="178" t="s">
        <v>231</v>
      </c>
      <c r="DT134" s="178" t="s">
        <v>231</v>
      </c>
      <c r="DU134" s="178" t="s">
        <v>231</v>
      </c>
      <c r="DV134" s="178" t="s">
        <v>231</v>
      </c>
      <c r="DW134" s="313" t="s">
        <v>231</v>
      </c>
      <c r="DX134" s="178" t="s">
        <v>231</v>
      </c>
      <c r="DY134" s="313" t="s">
        <v>231</v>
      </c>
      <c r="DZ134" s="178" t="s">
        <v>231</v>
      </c>
      <c r="EA134" s="178" t="s">
        <v>231</v>
      </c>
      <c r="EB134" s="178" t="s">
        <v>231</v>
      </c>
      <c r="EC134" s="178" t="s">
        <v>231</v>
      </c>
      <c r="ED134" s="178" t="s">
        <v>231</v>
      </c>
      <c r="EE134" s="178" t="s">
        <v>231</v>
      </c>
      <c r="EF134" s="178" t="s">
        <v>231</v>
      </c>
      <c r="EG134" s="178" t="s">
        <v>231</v>
      </c>
      <c r="EH134" s="178" t="s">
        <v>231</v>
      </c>
      <c r="EI134" s="178" t="s">
        <v>231</v>
      </c>
      <c r="EJ134" s="178" t="s">
        <v>231</v>
      </c>
      <c r="EK134" s="178" t="s">
        <v>231</v>
      </c>
      <c r="EL134" s="178" t="s">
        <v>231</v>
      </c>
      <c r="EM134" s="178" t="s">
        <v>231</v>
      </c>
      <c r="EN134" s="178" t="s">
        <v>231</v>
      </c>
      <c r="EO134" s="178" t="s">
        <v>231</v>
      </c>
      <c r="EP134" s="178" t="s">
        <v>231</v>
      </c>
      <c r="EQ134" s="178" t="s">
        <v>231</v>
      </c>
      <c r="ER134" s="178" t="s">
        <v>231</v>
      </c>
      <c r="ES134" s="178" t="s">
        <v>231</v>
      </c>
      <c r="ET134" s="178" t="s">
        <v>231</v>
      </c>
      <c r="EU134" s="178" t="s">
        <v>231</v>
      </c>
      <c r="EV134" s="178" t="s">
        <v>231</v>
      </c>
      <c r="EW134" s="178" t="s">
        <v>231</v>
      </c>
      <c r="EX134" s="178" t="s">
        <v>231</v>
      </c>
      <c r="EY134" s="178" t="s">
        <v>231</v>
      </c>
      <c r="EZ134" s="178" t="s">
        <v>231</v>
      </c>
      <c r="FA134" s="178" t="s">
        <v>231</v>
      </c>
      <c r="FB134" s="178" t="s">
        <v>231</v>
      </c>
      <c r="FC134" s="178" t="s">
        <v>231</v>
      </c>
      <c r="FD134" s="178" t="s">
        <v>231</v>
      </c>
      <c r="FE134" s="178" t="s">
        <v>231</v>
      </c>
      <c r="FF134" s="178" t="s">
        <v>231</v>
      </c>
      <c r="FG134" s="178" t="s">
        <v>231</v>
      </c>
      <c r="FH134" s="178" t="s">
        <v>231</v>
      </c>
    </row>
    <row r="135" spans="1:164" ht="18" customHeight="1" x14ac:dyDescent="0.3">
      <c r="A135" s="358"/>
      <c r="B135" s="323"/>
      <c r="C135" s="326"/>
      <c r="D135" s="336"/>
      <c r="E135" s="326"/>
      <c r="F135" s="383"/>
      <c r="G135" s="383"/>
      <c r="H135" s="336"/>
      <c r="I135" s="328"/>
      <c r="J135" s="336"/>
      <c r="K135" s="342"/>
      <c r="L135" s="336"/>
      <c r="M135" s="336"/>
      <c r="N135" s="326"/>
      <c r="O135" s="336"/>
      <c r="P135" s="336"/>
      <c r="Q135" s="336"/>
      <c r="R135" s="145" t="s">
        <v>486</v>
      </c>
      <c r="S135" s="145" t="s">
        <v>452</v>
      </c>
      <c r="T135" s="145" t="s">
        <v>452</v>
      </c>
      <c r="U135" s="145" t="s">
        <v>452</v>
      </c>
      <c r="V135" s="166" t="s">
        <v>452</v>
      </c>
      <c r="W135" s="318"/>
      <c r="X135" s="166" t="s">
        <v>452</v>
      </c>
      <c r="Y135" s="318"/>
      <c r="Z135" s="166" t="s">
        <v>452</v>
      </c>
      <c r="AA135" s="318"/>
      <c r="AB135" s="166" t="s">
        <v>452</v>
      </c>
      <c r="AC135" s="318"/>
      <c r="AD135" s="172" t="s">
        <v>452</v>
      </c>
      <c r="AE135" s="211" t="s">
        <v>452</v>
      </c>
      <c r="AF135" s="356"/>
      <c r="AG135" s="356"/>
      <c r="AH135" s="356"/>
      <c r="AI135" s="234" t="s">
        <v>231</v>
      </c>
      <c r="AJ135" s="326"/>
      <c r="AK135" s="167" t="s">
        <v>231</v>
      </c>
      <c r="AL135" s="167" t="s">
        <v>231</v>
      </c>
      <c r="AM135" s="167" t="s">
        <v>231</v>
      </c>
      <c r="AN135" s="167" t="s">
        <v>231</v>
      </c>
      <c r="AO135" s="167" t="s">
        <v>231</v>
      </c>
      <c r="AP135" s="167" t="s">
        <v>231</v>
      </c>
      <c r="AQ135" s="167" t="s">
        <v>231</v>
      </c>
      <c r="AR135" s="167" t="s">
        <v>231</v>
      </c>
      <c r="AS135" s="167" t="s">
        <v>231</v>
      </c>
      <c r="AT135" s="357"/>
      <c r="AU135" s="153" t="s">
        <v>231</v>
      </c>
      <c r="AV135" s="357"/>
      <c r="AW135" s="167" t="s">
        <v>231</v>
      </c>
      <c r="AX135" s="167" t="s">
        <v>231</v>
      </c>
      <c r="AY135" s="167" t="s">
        <v>231</v>
      </c>
      <c r="AZ135" s="167" t="s">
        <v>231</v>
      </c>
      <c r="BA135" s="167" t="s">
        <v>231</v>
      </c>
      <c r="BB135" s="167" t="s">
        <v>231</v>
      </c>
      <c r="BC135" s="167" t="s">
        <v>231</v>
      </c>
      <c r="BD135" s="167" t="s">
        <v>231</v>
      </c>
      <c r="BE135" s="210" t="s">
        <v>231</v>
      </c>
      <c r="BF135" s="210" t="s">
        <v>231</v>
      </c>
      <c r="BG135" s="210" t="s">
        <v>231</v>
      </c>
      <c r="BH135" s="175" t="s">
        <v>231</v>
      </c>
      <c r="BI135" s="175" t="s">
        <v>231</v>
      </c>
      <c r="BJ135" s="175" t="s">
        <v>231</v>
      </c>
      <c r="BK135" s="175" t="s">
        <v>231</v>
      </c>
      <c r="BL135" s="175" t="s">
        <v>231</v>
      </c>
      <c r="BM135" s="175" t="s">
        <v>231</v>
      </c>
      <c r="BN135" s="175" t="s">
        <v>231</v>
      </c>
      <c r="BO135" s="175" t="s">
        <v>231</v>
      </c>
      <c r="BP135" s="188" t="s">
        <v>231</v>
      </c>
      <c r="BQ135" s="175" t="s">
        <v>231</v>
      </c>
      <c r="BR135" s="175" t="s">
        <v>231</v>
      </c>
      <c r="BS135" s="175" t="s">
        <v>231</v>
      </c>
      <c r="BT135" s="175" t="s">
        <v>231</v>
      </c>
      <c r="BU135" s="175" t="s">
        <v>231</v>
      </c>
      <c r="BV135" s="188" t="s">
        <v>231</v>
      </c>
      <c r="BW135" s="326"/>
      <c r="BX135" s="326"/>
      <c r="BY135" s="326"/>
      <c r="BZ135" s="326"/>
      <c r="CA135" s="326"/>
      <c r="CB135" s="326"/>
      <c r="CC135" s="326"/>
      <c r="CD135" s="326"/>
      <c r="CE135" s="326"/>
      <c r="CF135" s="326"/>
      <c r="CG135" s="326"/>
      <c r="CH135" s="326"/>
      <c r="CI135" s="326"/>
      <c r="CJ135" s="326"/>
      <c r="CK135" s="326"/>
      <c r="CL135" s="326"/>
      <c r="CM135" s="326"/>
      <c r="CN135" s="326"/>
      <c r="CO135" s="326"/>
      <c r="CP135" s="326"/>
      <c r="CQ135" s="326"/>
      <c r="CR135" s="326"/>
      <c r="CS135" s="310"/>
      <c r="CT135" s="310"/>
      <c r="CU135" s="310"/>
      <c r="CV135" s="310"/>
      <c r="CW135" s="310"/>
      <c r="CX135" s="310"/>
      <c r="CY135" s="310"/>
      <c r="CZ135" s="390"/>
      <c r="DA135" s="390"/>
      <c r="DB135" s="390"/>
      <c r="DC135" s="316"/>
      <c r="DD135" s="316"/>
      <c r="DE135" s="316"/>
      <c r="DF135" s="316"/>
      <c r="DG135" s="316"/>
      <c r="DH135" s="316"/>
      <c r="DI135" s="316"/>
      <c r="DJ135" s="316"/>
      <c r="DK135" s="318"/>
      <c r="DL135" s="318"/>
      <c r="DM135" s="318"/>
      <c r="DN135" s="318"/>
      <c r="DO135" s="318"/>
      <c r="DP135" s="318"/>
      <c r="DQ135" s="318"/>
      <c r="DR135" s="178" t="s">
        <v>231</v>
      </c>
      <c r="DS135" s="178" t="s">
        <v>231</v>
      </c>
      <c r="DT135" s="178" t="s">
        <v>231</v>
      </c>
      <c r="DU135" s="178" t="s">
        <v>231</v>
      </c>
      <c r="DV135" s="178" t="s">
        <v>231</v>
      </c>
      <c r="DW135" s="318"/>
      <c r="DX135" s="178" t="s">
        <v>231</v>
      </c>
      <c r="DY135" s="318"/>
      <c r="DZ135" s="178" t="s">
        <v>231</v>
      </c>
      <c r="EA135" s="178" t="s">
        <v>231</v>
      </c>
      <c r="EB135" s="178" t="s">
        <v>231</v>
      </c>
      <c r="EC135" s="178" t="s">
        <v>231</v>
      </c>
      <c r="ED135" s="178" t="s">
        <v>231</v>
      </c>
      <c r="EE135" s="178" t="s">
        <v>231</v>
      </c>
      <c r="EF135" s="178" t="s">
        <v>231</v>
      </c>
      <c r="EG135" s="178" t="s">
        <v>231</v>
      </c>
      <c r="EH135" s="178" t="s">
        <v>231</v>
      </c>
      <c r="EI135" s="178" t="s">
        <v>231</v>
      </c>
      <c r="EJ135" s="178" t="s">
        <v>231</v>
      </c>
      <c r="EK135" s="178" t="s">
        <v>231</v>
      </c>
      <c r="EL135" s="178" t="s">
        <v>231</v>
      </c>
      <c r="EM135" s="178" t="s">
        <v>231</v>
      </c>
      <c r="EN135" s="178" t="s">
        <v>231</v>
      </c>
      <c r="EO135" s="178" t="s">
        <v>231</v>
      </c>
      <c r="EP135" s="178" t="s">
        <v>231</v>
      </c>
      <c r="EQ135" s="178" t="s">
        <v>231</v>
      </c>
      <c r="ER135" s="178" t="s">
        <v>231</v>
      </c>
      <c r="ES135" s="178" t="s">
        <v>231</v>
      </c>
      <c r="ET135" s="178" t="s">
        <v>231</v>
      </c>
      <c r="EU135" s="178" t="s">
        <v>231</v>
      </c>
      <c r="EV135" s="178" t="s">
        <v>231</v>
      </c>
      <c r="EW135" s="178" t="s">
        <v>231</v>
      </c>
      <c r="EX135" s="178" t="s">
        <v>231</v>
      </c>
      <c r="EY135" s="178" t="s">
        <v>231</v>
      </c>
      <c r="EZ135" s="178" t="s">
        <v>231</v>
      </c>
      <c r="FA135" s="178" t="s">
        <v>231</v>
      </c>
      <c r="FB135" s="178" t="s">
        <v>231</v>
      </c>
      <c r="FC135" s="178" t="s">
        <v>231</v>
      </c>
      <c r="FD135" s="178" t="s">
        <v>231</v>
      </c>
      <c r="FE135" s="178" t="s">
        <v>231</v>
      </c>
      <c r="FF135" s="178" t="s">
        <v>231</v>
      </c>
      <c r="FG135" s="178" t="s">
        <v>231</v>
      </c>
      <c r="FH135" s="178" t="s">
        <v>231</v>
      </c>
    </row>
    <row r="136" spans="1:164" ht="18" customHeight="1" x14ac:dyDescent="0.3">
      <c r="A136" s="358"/>
      <c r="B136" s="323"/>
      <c r="C136" s="326"/>
      <c r="D136" s="336"/>
      <c r="E136" s="326"/>
      <c r="F136" s="383"/>
      <c r="G136" s="383"/>
      <c r="H136" s="336"/>
      <c r="I136" s="328"/>
      <c r="J136" s="336"/>
      <c r="K136" s="342"/>
      <c r="L136" s="336"/>
      <c r="M136" s="336"/>
      <c r="N136" s="326"/>
      <c r="O136" s="336"/>
      <c r="P136" s="336"/>
      <c r="Q136" s="336"/>
      <c r="R136" s="143" t="s">
        <v>235</v>
      </c>
      <c r="S136" s="143" t="s">
        <v>235</v>
      </c>
      <c r="T136" s="143" t="s">
        <v>235</v>
      </c>
      <c r="U136" s="143" t="s">
        <v>235</v>
      </c>
      <c r="V136" s="145" t="s">
        <v>235</v>
      </c>
      <c r="W136" s="318"/>
      <c r="X136" s="145" t="s">
        <v>235</v>
      </c>
      <c r="Y136" s="318"/>
      <c r="Z136" s="145" t="s">
        <v>235</v>
      </c>
      <c r="AA136" s="318"/>
      <c r="AB136" s="145" t="s">
        <v>235</v>
      </c>
      <c r="AC136" s="318"/>
      <c r="AD136" s="147" t="s">
        <v>235</v>
      </c>
      <c r="AE136" s="147" t="s">
        <v>235</v>
      </c>
      <c r="AF136" s="356"/>
      <c r="AG136" s="356"/>
      <c r="AH136" s="356"/>
      <c r="AI136" s="234" t="s">
        <v>235</v>
      </c>
      <c r="AJ136" s="326"/>
      <c r="AK136" s="167" t="s">
        <v>235</v>
      </c>
      <c r="AL136" s="167" t="s">
        <v>235</v>
      </c>
      <c r="AM136" s="167" t="s">
        <v>235</v>
      </c>
      <c r="AN136" s="167" t="s">
        <v>235</v>
      </c>
      <c r="AO136" s="167" t="s">
        <v>235</v>
      </c>
      <c r="AP136" s="167" t="s">
        <v>235</v>
      </c>
      <c r="AQ136" s="167" t="s">
        <v>235</v>
      </c>
      <c r="AR136" s="167" t="s">
        <v>235</v>
      </c>
      <c r="AS136" s="167" t="s">
        <v>235</v>
      </c>
      <c r="AT136" s="357"/>
      <c r="AU136" s="153" t="s">
        <v>235</v>
      </c>
      <c r="AV136" s="357"/>
      <c r="AW136" s="167" t="s">
        <v>235</v>
      </c>
      <c r="AX136" s="167" t="s">
        <v>235</v>
      </c>
      <c r="AY136" s="167" t="s">
        <v>235</v>
      </c>
      <c r="AZ136" s="167" t="s">
        <v>235</v>
      </c>
      <c r="BA136" s="167" t="s">
        <v>235</v>
      </c>
      <c r="BB136" s="167" t="s">
        <v>235</v>
      </c>
      <c r="BC136" s="167" t="s">
        <v>235</v>
      </c>
      <c r="BD136" s="167" t="s">
        <v>235</v>
      </c>
      <c r="BE136" s="210" t="s">
        <v>235</v>
      </c>
      <c r="BF136" s="210" t="s">
        <v>235</v>
      </c>
      <c r="BG136" s="210" t="s">
        <v>235</v>
      </c>
      <c r="BH136" s="167" t="s">
        <v>235</v>
      </c>
      <c r="BI136" s="167" t="s">
        <v>235</v>
      </c>
      <c r="BJ136" s="167" t="s">
        <v>235</v>
      </c>
      <c r="BK136" s="167" t="s">
        <v>235</v>
      </c>
      <c r="BL136" s="167" t="s">
        <v>235</v>
      </c>
      <c r="BM136" s="167" t="s">
        <v>235</v>
      </c>
      <c r="BN136" s="167" t="s">
        <v>235</v>
      </c>
      <c r="BO136" s="167" t="s">
        <v>235</v>
      </c>
      <c r="BP136" s="210" t="s">
        <v>235</v>
      </c>
      <c r="BQ136" s="167" t="s">
        <v>235</v>
      </c>
      <c r="BR136" s="167" t="s">
        <v>235</v>
      </c>
      <c r="BS136" s="167" t="s">
        <v>235</v>
      </c>
      <c r="BT136" s="167" t="s">
        <v>235</v>
      </c>
      <c r="BU136" s="167" t="s">
        <v>235</v>
      </c>
      <c r="BV136" s="210" t="s">
        <v>235</v>
      </c>
      <c r="BW136" s="326"/>
      <c r="BX136" s="326"/>
      <c r="BY136" s="326"/>
      <c r="BZ136" s="326"/>
      <c r="CA136" s="326"/>
      <c r="CB136" s="326"/>
      <c r="CC136" s="326"/>
      <c r="CD136" s="326"/>
      <c r="CE136" s="326"/>
      <c r="CF136" s="326"/>
      <c r="CG136" s="326"/>
      <c r="CH136" s="326"/>
      <c r="CI136" s="326"/>
      <c r="CJ136" s="326"/>
      <c r="CK136" s="326"/>
      <c r="CL136" s="326"/>
      <c r="CM136" s="326"/>
      <c r="CN136" s="326"/>
      <c r="CO136" s="326"/>
      <c r="CP136" s="326"/>
      <c r="CQ136" s="326"/>
      <c r="CR136" s="326"/>
      <c r="CS136" s="310"/>
      <c r="CT136" s="310"/>
      <c r="CU136" s="310"/>
      <c r="CV136" s="310"/>
      <c r="CW136" s="310"/>
      <c r="CX136" s="310"/>
      <c r="CY136" s="310"/>
      <c r="CZ136" s="390"/>
      <c r="DA136" s="390"/>
      <c r="DB136" s="390"/>
      <c r="DC136" s="316"/>
      <c r="DD136" s="316"/>
      <c r="DE136" s="316"/>
      <c r="DF136" s="316"/>
      <c r="DG136" s="316"/>
      <c r="DH136" s="316"/>
      <c r="DI136" s="316"/>
      <c r="DJ136" s="316"/>
      <c r="DK136" s="318"/>
      <c r="DL136" s="318"/>
      <c r="DM136" s="318"/>
      <c r="DN136" s="318"/>
      <c r="DO136" s="318"/>
      <c r="DP136" s="318"/>
      <c r="DQ136" s="318"/>
      <c r="DR136" s="178" t="s">
        <v>235</v>
      </c>
      <c r="DS136" s="178" t="s">
        <v>235</v>
      </c>
      <c r="DT136" s="178" t="s">
        <v>235</v>
      </c>
      <c r="DU136" s="178" t="s">
        <v>235</v>
      </c>
      <c r="DV136" s="178" t="s">
        <v>235</v>
      </c>
      <c r="DW136" s="318"/>
      <c r="DX136" s="178" t="s">
        <v>235</v>
      </c>
      <c r="DY136" s="318"/>
      <c r="DZ136" s="178" t="s">
        <v>235</v>
      </c>
      <c r="EA136" s="178" t="s">
        <v>235</v>
      </c>
      <c r="EB136" s="178" t="s">
        <v>235</v>
      </c>
      <c r="EC136" s="178" t="s">
        <v>235</v>
      </c>
      <c r="ED136" s="178" t="s">
        <v>235</v>
      </c>
      <c r="EE136" s="178" t="s">
        <v>235</v>
      </c>
      <c r="EF136" s="178" t="s">
        <v>235</v>
      </c>
      <c r="EG136" s="178" t="s">
        <v>235</v>
      </c>
      <c r="EH136" s="178" t="s">
        <v>235</v>
      </c>
      <c r="EI136" s="178" t="s">
        <v>235</v>
      </c>
      <c r="EJ136" s="178" t="s">
        <v>235</v>
      </c>
      <c r="EK136" s="178" t="s">
        <v>235</v>
      </c>
      <c r="EL136" s="178" t="s">
        <v>235</v>
      </c>
      <c r="EM136" s="178" t="s">
        <v>235</v>
      </c>
      <c r="EN136" s="178" t="s">
        <v>235</v>
      </c>
      <c r="EO136" s="178" t="s">
        <v>235</v>
      </c>
      <c r="EP136" s="178" t="s">
        <v>235</v>
      </c>
      <c r="EQ136" s="178" t="s">
        <v>235</v>
      </c>
      <c r="ER136" s="178" t="s">
        <v>235</v>
      </c>
      <c r="ES136" s="178" t="s">
        <v>235</v>
      </c>
      <c r="ET136" s="178" t="s">
        <v>235</v>
      </c>
      <c r="EU136" s="178" t="s">
        <v>235</v>
      </c>
      <c r="EV136" s="178" t="s">
        <v>235</v>
      </c>
      <c r="EW136" s="178" t="s">
        <v>235</v>
      </c>
      <c r="EX136" s="178" t="s">
        <v>235</v>
      </c>
      <c r="EY136" s="178" t="s">
        <v>235</v>
      </c>
      <c r="EZ136" s="178" t="s">
        <v>235</v>
      </c>
      <c r="FA136" s="178" t="s">
        <v>235</v>
      </c>
      <c r="FB136" s="178" t="s">
        <v>235</v>
      </c>
      <c r="FC136" s="178" t="s">
        <v>235</v>
      </c>
      <c r="FD136" s="178" t="s">
        <v>235</v>
      </c>
      <c r="FE136" s="178" t="s">
        <v>235</v>
      </c>
      <c r="FF136" s="178" t="s">
        <v>235</v>
      </c>
      <c r="FG136" s="178" t="s">
        <v>235</v>
      </c>
      <c r="FH136" s="178" t="s">
        <v>235</v>
      </c>
    </row>
    <row r="137" spans="1:164" ht="18" customHeight="1" x14ac:dyDescent="0.3">
      <c r="A137" s="392"/>
      <c r="B137" s="324"/>
      <c r="C137" s="327"/>
      <c r="D137" s="337"/>
      <c r="E137" s="327"/>
      <c r="F137" s="384"/>
      <c r="G137" s="384"/>
      <c r="H137" s="337"/>
      <c r="I137" s="329"/>
      <c r="J137" s="337"/>
      <c r="K137" s="343"/>
      <c r="L137" s="337"/>
      <c r="M137" s="337"/>
      <c r="N137" s="327"/>
      <c r="O137" s="337"/>
      <c r="P137" s="337"/>
      <c r="Q137" s="337"/>
      <c r="R137" s="143" t="s">
        <v>235</v>
      </c>
      <c r="S137" s="143" t="s">
        <v>449</v>
      </c>
      <c r="T137" s="143" t="s">
        <v>449</v>
      </c>
      <c r="U137" s="143" t="s">
        <v>449</v>
      </c>
      <c r="V137" s="143" t="s">
        <v>449</v>
      </c>
      <c r="W137" s="338"/>
      <c r="X137" s="143" t="s">
        <v>449</v>
      </c>
      <c r="Y137" s="338"/>
      <c r="Z137" s="143" t="s">
        <v>449</v>
      </c>
      <c r="AA137" s="338"/>
      <c r="AB137" s="143" t="s">
        <v>449</v>
      </c>
      <c r="AC137" s="338"/>
      <c r="AD137" s="148" t="s">
        <v>449</v>
      </c>
      <c r="AE137" s="148" t="s">
        <v>449</v>
      </c>
      <c r="AF137" s="356"/>
      <c r="AG137" s="356"/>
      <c r="AH137" s="356"/>
      <c r="AI137" s="234" t="s">
        <v>235</v>
      </c>
      <c r="AJ137" s="361"/>
      <c r="AK137" s="167" t="s">
        <v>235</v>
      </c>
      <c r="AL137" s="167" t="s">
        <v>235</v>
      </c>
      <c r="AM137" s="167" t="s">
        <v>235</v>
      </c>
      <c r="AN137" s="167" t="s">
        <v>235</v>
      </c>
      <c r="AO137" s="167" t="s">
        <v>235</v>
      </c>
      <c r="AP137" s="167" t="s">
        <v>235</v>
      </c>
      <c r="AQ137" s="167" t="s">
        <v>235</v>
      </c>
      <c r="AR137" s="167" t="s">
        <v>235</v>
      </c>
      <c r="AS137" s="167" t="s">
        <v>235</v>
      </c>
      <c r="AT137" s="357"/>
      <c r="AU137" s="153" t="s">
        <v>235</v>
      </c>
      <c r="AV137" s="357"/>
      <c r="AW137" s="167" t="s">
        <v>235</v>
      </c>
      <c r="AX137" s="167" t="s">
        <v>235</v>
      </c>
      <c r="AY137" s="167" t="s">
        <v>235</v>
      </c>
      <c r="AZ137" s="167" t="s">
        <v>235</v>
      </c>
      <c r="BA137" s="167" t="s">
        <v>235</v>
      </c>
      <c r="BB137" s="167" t="s">
        <v>235</v>
      </c>
      <c r="BC137" s="167" t="s">
        <v>235</v>
      </c>
      <c r="BD137" s="167" t="s">
        <v>235</v>
      </c>
      <c r="BE137" s="210" t="s">
        <v>235</v>
      </c>
      <c r="BF137" s="210" t="s">
        <v>235</v>
      </c>
      <c r="BG137" s="210" t="s">
        <v>235</v>
      </c>
      <c r="BH137" s="175" t="s">
        <v>235</v>
      </c>
      <c r="BI137" s="175" t="s">
        <v>235</v>
      </c>
      <c r="BJ137" s="175" t="s">
        <v>235</v>
      </c>
      <c r="BK137" s="175" t="s">
        <v>235</v>
      </c>
      <c r="BL137" s="175" t="s">
        <v>235</v>
      </c>
      <c r="BM137" s="175" t="s">
        <v>235</v>
      </c>
      <c r="BN137" s="175" t="s">
        <v>235</v>
      </c>
      <c r="BO137" s="175" t="s">
        <v>235</v>
      </c>
      <c r="BP137" s="188" t="s">
        <v>235</v>
      </c>
      <c r="BQ137" s="167" t="s">
        <v>235</v>
      </c>
      <c r="BR137" s="167" t="s">
        <v>235</v>
      </c>
      <c r="BS137" s="167" t="s">
        <v>235</v>
      </c>
      <c r="BT137" s="167" t="s">
        <v>235</v>
      </c>
      <c r="BU137" s="167" t="s">
        <v>235</v>
      </c>
      <c r="BV137" s="210" t="s">
        <v>235</v>
      </c>
      <c r="BW137" s="361"/>
      <c r="BX137" s="361"/>
      <c r="BY137" s="361"/>
      <c r="BZ137" s="361"/>
      <c r="CA137" s="361"/>
      <c r="CB137" s="361"/>
      <c r="CC137" s="361"/>
      <c r="CD137" s="361"/>
      <c r="CE137" s="361"/>
      <c r="CF137" s="361"/>
      <c r="CG137" s="361"/>
      <c r="CH137" s="361"/>
      <c r="CI137" s="361"/>
      <c r="CJ137" s="361"/>
      <c r="CK137" s="361"/>
      <c r="CL137" s="361"/>
      <c r="CM137" s="327"/>
      <c r="CN137" s="327"/>
      <c r="CO137" s="327"/>
      <c r="CP137" s="327"/>
      <c r="CQ137" s="327"/>
      <c r="CR137" s="327"/>
      <c r="CS137" s="339"/>
      <c r="CT137" s="339"/>
      <c r="CU137" s="339"/>
      <c r="CV137" s="339"/>
      <c r="CW137" s="339"/>
      <c r="CX137" s="339"/>
      <c r="CY137" s="339"/>
      <c r="CZ137" s="391"/>
      <c r="DA137" s="391"/>
      <c r="DB137" s="391"/>
      <c r="DC137" s="317"/>
      <c r="DD137" s="317"/>
      <c r="DE137" s="317"/>
      <c r="DF137" s="317"/>
      <c r="DG137" s="317"/>
      <c r="DH137" s="317"/>
      <c r="DI137" s="317"/>
      <c r="DJ137" s="317"/>
      <c r="DK137" s="338"/>
      <c r="DL137" s="338"/>
      <c r="DM137" s="338"/>
      <c r="DN137" s="338"/>
      <c r="DO137" s="338"/>
      <c r="DP137" s="338"/>
      <c r="DQ137" s="338"/>
      <c r="DR137" s="178" t="s">
        <v>235</v>
      </c>
      <c r="DS137" s="178" t="s">
        <v>235</v>
      </c>
      <c r="DT137" s="178" t="s">
        <v>235</v>
      </c>
      <c r="DU137" s="178" t="s">
        <v>235</v>
      </c>
      <c r="DV137" s="178" t="s">
        <v>235</v>
      </c>
      <c r="DW137" s="338"/>
      <c r="DX137" s="178" t="s">
        <v>235</v>
      </c>
      <c r="DY137" s="338"/>
      <c r="DZ137" s="178" t="s">
        <v>235</v>
      </c>
      <c r="EA137" s="178" t="s">
        <v>235</v>
      </c>
      <c r="EB137" s="178" t="s">
        <v>235</v>
      </c>
      <c r="EC137" s="178" t="s">
        <v>235</v>
      </c>
      <c r="ED137" s="178" t="s">
        <v>235</v>
      </c>
      <c r="EE137" s="178" t="s">
        <v>235</v>
      </c>
      <c r="EF137" s="178" t="s">
        <v>235</v>
      </c>
      <c r="EG137" s="178" t="s">
        <v>235</v>
      </c>
      <c r="EH137" s="178" t="s">
        <v>235</v>
      </c>
      <c r="EI137" s="178" t="s">
        <v>235</v>
      </c>
      <c r="EJ137" s="178" t="s">
        <v>235</v>
      </c>
      <c r="EK137" s="178" t="s">
        <v>235</v>
      </c>
      <c r="EL137" s="178" t="s">
        <v>235</v>
      </c>
      <c r="EM137" s="178" t="s">
        <v>235</v>
      </c>
      <c r="EN137" s="178" t="s">
        <v>235</v>
      </c>
      <c r="EO137" s="178" t="s">
        <v>235</v>
      </c>
      <c r="EP137" s="178" t="s">
        <v>235</v>
      </c>
      <c r="EQ137" s="178" t="s">
        <v>235</v>
      </c>
      <c r="ER137" s="178" t="s">
        <v>235</v>
      </c>
      <c r="ES137" s="178" t="s">
        <v>235</v>
      </c>
      <c r="ET137" s="178" t="s">
        <v>235</v>
      </c>
      <c r="EU137" s="178" t="s">
        <v>235</v>
      </c>
      <c r="EV137" s="178" t="s">
        <v>235</v>
      </c>
      <c r="EW137" s="178" t="s">
        <v>235</v>
      </c>
      <c r="EX137" s="178" t="s">
        <v>235</v>
      </c>
      <c r="EY137" s="178" t="s">
        <v>235</v>
      </c>
      <c r="EZ137" s="178" t="s">
        <v>235</v>
      </c>
      <c r="FA137" s="178" t="s">
        <v>235</v>
      </c>
      <c r="FB137" s="178" t="s">
        <v>235</v>
      </c>
      <c r="FC137" s="178" t="s">
        <v>235</v>
      </c>
      <c r="FD137" s="178" t="s">
        <v>235</v>
      </c>
      <c r="FE137" s="178" t="s">
        <v>235</v>
      </c>
      <c r="FF137" s="178" t="s">
        <v>235</v>
      </c>
      <c r="FG137" s="178" t="s">
        <v>235</v>
      </c>
      <c r="FH137" s="178" t="s">
        <v>235</v>
      </c>
    </row>
    <row r="138" spans="1:164" ht="18" customHeight="1" x14ac:dyDescent="0.3">
      <c r="A138" s="414">
        <v>30</v>
      </c>
      <c r="B138" s="446">
        <v>33</v>
      </c>
      <c r="C138" s="436" t="s">
        <v>217</v>
      </c>
      <c r="D138" s="325" t="s">
        <v>509</v>
      </c>
      <c r="E138" s="325" t="s">
        <v>437</v>
      </c>
      <c r="F138" s="362" t="s">
        <v>510</v>
      </c>
      <c r="G138" s="315" t="s">
        <v>511</v>
      </c>
      <c r="H138" s="325" t="s">
        <v>512</v>
      </c>
      <c r="I138" s="315" t="s">
        <v>513</v>
      </c>
      <c r="J138" s="313" t="s">
        <v>231</v>
      </c>
      <c r="K138" s="450" t="s">
        <v>514</v>
      </c>
      <c r="L138" s="325" t="s">
        <v>225</v>
      </c>
      <c r="M138" s="313" t="s">
        <v>515</v>
      </c>
      <c r="N138" s="325" t="s">
        <v>433</v>
      </c>
      <c r="O138" s="313" t="s">
        <v>231</v>
      </c>
      <c r="P138" s="313" t="s">
        <v>434</v>
      </c>
      <c r="Q138" s="313">
        <v>3</v>
      </c>
      <c r="R138" s="143" t="s">
        <v>356</v>
      </c>
      <c r="S138" s="143" t="s">
        <v>231</v>
      </c>
      <c r="T138" s="143" t="s">
        <v>231</v>
      </c>
      <c r="U138" s="143" t="s">
        <v>231</v>
      </c>
      <c r="V138" s="143">
        <v>73</v>
      </c>
      <c r="W138" s="313">
        <v>258</v>
      </c>
      <c r="X138" s="143" t="s">
        <v>231</v>
      </c>
      <c r="Y138" s="479" t="s">
        <v>516</v>
      </c>
      <c r="Z138" s="143" t="s">
        <v>231</v>
      </c>
      <c r="AA138" s="313">
        <v>147</v>
      </c>
      <c r="AB138" s="143" t="s">
        <v>231</v>
      </c>
      <c r="AC138" s="313" t="s">
        <v>231</v>
      </c>
      <c r="AD138" s="150" t="s">
        <v>231</v>
      </c>
      <c r="AE138" s="150" t="s">
        <v>231</v>
      </c>
      <c r="AF138" s="307" t="s">
        <v>231</v>
      </c>
      <c r="AG138" s="307" t="s">
        <v>231</v>
      </c>
      <c r="AH138" s="307" t="s">
        <v>231</v>
      </c>
      <c r="AI138" s="149" t="s">
        <v>231</v>
      </c>
      <c r="AJ138" s="444" t="s">
        <v>231</v>
      </c>
      <c r="AK138" s="164" t="s">
        <v>231</v>
      </c>
      <c r="AL138" s="164" t="s">
        <v>231</v>
      </c>
      <c r="AM138" s="164" t="s">
        <v>231</v>
      </c>
      <c r="AN138" s="164" t="s">
        <v>231</v>
      </c>
      <c r="AO138" s="164" t="s">
        <v>231</v>
      </c>
      <c r="AP138" s="164" t="s">
        <v>231</v>
      </c>
      <c r="AQ138" s="164" t="s">
        <v>231</v>
      </c>
      <c r="AR138" s="164" t="s">
        <v>231</v>
      </c>
      <c r="AS138" s="164" t="s">
        <v>231</v>
      </c>
      <c r="AT138" s="444" t="s">
        <v>231</v>
      </c>
      <c r="AU138" s="164" t="s">
        <v>231</v>
      </c>
      <c r="AV138" s="444" t="s">
        <v>231</v>
      </c>
      <c r="AW138" s="164" t="s">
        <v>231</v>
      </c>
      <c r="AX138" s="164" t="s">
        <v>231</v>
      </c>
      <c r="AY138" s="164" t="s">
        <v>231</v>
      </c>
      <c r="AZ138" s="164" t="s">
        <v>231</v>
      </c>
      <c r="BA138" s="164" t="s">
        <v>231</v>
      </c>
      <c r="BB138" s="164" t="s">
        <v>231</v>
      </c>
      <c r="BC138" s="164" t="s">
        <v>231</v>
      </c>
      <c r="BD138" s="164" t="s">
        <v>231</v>
      </c>
      <c r="BE138" s="202" t="s">
        <v>231</v>
      </c>
      <c r="BF138" s="202" t="s">
        <v>231</v>
      </c>
      <c r="BG138" s="202" t="s">
        <v>231</v>
      </c>
      <c r="BH138" s="164" t="s">
        <v>231</v>
      </c>
      <c r="BI138" s="164" t="s">
        <v>231</v>
      </c>
      <c r="BJ138" s="164" t="s">
        <v>231</v>
      </c>
      <c r="BK138" s="164" t="s">
        <v>231</v>
      </c>
      <c r="BL138" s="164" t="s">
        <v>231</v>
      </c>
      <c r="BM138" s="164" t="s">
        <v>231</v>
      </c>
      <c r="BN138" s="164" t="s">
        <v>231</v>
      </c>
      <c r="BO138" s="164" t="s">
        <v>231</v>
      </c>
      <c r="BP138" s="202" t="s">
        <v>231</v>
      </c>
      <c r="BQ138" s="164" t="s">
        <v>231</v>
      </c>
      <c r="BR138" s="164" t="s">
        <v>231</v>
      </c>
      <c r="BS138" s="164" t="s">
        <v>231</v>
      </c>
      <c r="BT138" s="164" t="s">
        <v>231</v>
      </c>
      <c r="BU138" s="164" t="s">
        <v>231</v>
      </c>
      <c r="BV138" s="202" t="s">
        <v>231</v>
      </c>
      <c r="BW138" s="463" t="s">
        <v>231</v>
      </c>
      <c r="BX138" s="463" t="s">
        <v>231</v>
      </c>
      <c r="BY138" s="313" t="s">
        <v>231</v>
      </c>
      <c r="BZ138" s="313" t="s">
        <v>231</v>
      </c>
      <c r="CA138" s="313" t="s">
        <v>231</v>
      </c>
      <c r="CB138" s="313" t="s">
        <v>231</v>
      </c>
      <c r="CC138" s="313" t="s">
        <v>231</v>
      </c>
      <c r="CD138" s="313" t="s">
        <v>231</v>
      </c>
      <c r="CE138" s="313" t="s">
        <v>231</v>
      </c>
      <c r="CF138" s="313" t="s">
        <v>231</v>
      </c>
      <c r="CG138" s="313" t="s">
        <v>231</v>
      </c>
      <c r="CH138" s="313" t="s">
        <v>231</v>
      </c>
      <c r="CI138" s="313" t="s">
        <v>231</v>
      </c>
      <c r="CJ138" s="313" t="s">
        <v>231</v>
      </c>
      <c r="CK138" s="313" t="s">
        <v>231</v>
      </c>
      <c r="CL138" s="313" t="s">
        <v>231</v>
      </c>
      <c r="CM138" s="313" t="s">
        <v>517</v>
      </c>
      <c r="CN138" s="313">
        <v>2020</v>
      </c>
      <c r="CO138" s="313" t="s">
        <v>429</v>
      </c>
      <c r="CP138" s="313" t="s">
        <v>385</v>
      </c>
      <c r="CQ138" s="313" t="s">
        <v>429</v>
      </c>
      <c r="CR138" s="313" t="s">
        <v>429</v>
      </c>
      <c r="CS138" s="313" t="s">
        <v>231</v>
      </c>
      <c r="CT138" s="313" t="s">
        <v>231</v>
      </c>
      <c r="CU138" s="313" t="s">
        <v>231</v>
      </c>
      <c r="CV138" s="313" t="s">
        <v>231</v>
      </c>
      <c r="CW138" s="313" t="s">
        <v>231</v>
      </c>
      <c r="CX138" s="313" t="s">
        <v>231</v>
      </c>
      <c r="CY138" s="313" t="s">
        <v>231</v>
      </c>
      <c r="CZ138" s="313" t="s">
        <v>231</v>
      </c>
      <c r="DA138" s="313" t="s">
        <v>231</v>
      </c>
      <c r="DB138" s="313" t="s">
        <v>231</v>
      </c>
      <c r="DC138" s="319" t="s">
        <v>518</v>
      </c>
      <c r="DD138" s="319" t="s">
        <v>519</v>
      </c>
      <c r="DE138" s="319" t="s">
        <v>520</v>
      </c>
      <c r="DF138" s="319" t="s">
        <v>485</v>
      </c>
      <c r="DG138" s="319" t="s">
        <v>520</v>
      </c>
      <c r="DH138" s="319" t="s">
        <v>520</v>
      </c>
      <c r="DI138" s="319" t="s">
        <v>520</v>
      </c>
      <c r="DJ138" s="319" t="s">
        <v>520</v>
      </c>
      <c r="DK138" s="313" t="s">
        <v>231</v>
      </c>
      <c r="DL138" s="313" t="s">
        <v>231</v>
      </c>
      <c r="DM138" s="313" t="s">
        <v>231</v>
      </c>
      <c r="DN138" s="313" t="s">
        <v>231</v>
      </c>
      <c r="DO138" s="313" t="s">
        <v>231</v>
      </c>
      <c r="DP138" s="313" t="s">
        <v>231</v>
      </c>
      <c r="DQ138" s="313" t="s">
        <v>231</v>
      </c>
      <c r="DR138" s="178" t="s">
        <v>231</v>
      </c>
      <c r="DS138" s="178" t="s">
        <v>231</v>
      </c>
      <c r="DT138" s="178" t="s">
        <v>231</v>
      </c>
      <c r="DU138" s="178" t="s">
        <v>231</v>
      </c>
      <c r="DV138" s="178" t="s">
        <v>231</v>
      </c>
      <c r="DW138" s="313" t="s">
        <v>231</v>
      </c>
      <c r="DX138" s="178" t="s">
        <v>231</v>
      </c>
      <c r="DY138" s="313" t="s">
        <v>231</v>
      </c>
      <c r="DZ138" s="178" t="s">
        <v>231</v>
      </c>
      <c r="EA138" s="178" t="s">
        <v>231</v>
      </c>
      <c r="EB138" s="178" t="s">
        <v>231</v>
      </c>
      <c r="EC138" s="178" t="s">
        <v>231</v>
      </c>
      <c r="ED138" s="178" t="s">
        <v>231</v>
      </c>
      <c r="EE138" s="178" t="s">
        <v>231</v>
      </c>
      <c r="EF138" s="178" t="s">
        <v>231</v>
      </c>
      <c r="EG138" s="178" t="s">
        <v>231</v>
      </c>
      <c r="EH138" s="178" t="s">
        <v>231</v>
      </c>
      <c r="EI138" s="178" t="s">
        <v>231</v>
      </c>
      <c r="EJ138" s="178" t="s">
        <v>231</v>
      </c>
      <c r="EK138" s="178" t="s">
        <v>231</v>
      </c>
      <c r="EL138" s="178" t="s">
        <v>231</v>
      </c>
      <c r="EM138" s="178" t="s">
        <v>231</v>
      </c>
      <c r="EN138" s="178" t="s">
        <v>231</v>
      </c>
      <c r="EO138" s="178" t="s">
        <v>231</v>
      </c>
      <c r="EP138" s="178" t="s">
        <v>231</v>
      </c>
      <c r="EQ138" s="178" t="s">
        <v>231</v>
      </c>
      <c r="ER138" s="178" t="s">
        <v>231</v>
      </c>
      <c r="ES138" s="178" t="s">
        <v>231</v>
      </c>
      <c r="ET138" s="178" t="s">
        <v>231</v>
      </c>
      <c r="EU138" s="178" t="s">
        <v>231</v>
      </c>
      <c r="EV138" s="178" t="s">
        <v>231</v>
      </c>
      <c r="EW138" s="178" t="s">
        <v>231</v>
      </c>
      <c r="EX138" s="178" t="s">
        <v>231</v>
      </c>
      <c r="EY138" s="178" t="s">
        <v>231</v>
      </c>
      <c r="EZ138" s="178" t="s">
        <v>231</v>
      </c>
      <c r="FA138" s="178" t="s">
        <v>231</v>
      </c>
      <c r="FB138" s="178" t="s">
        <v>231</v>
      </c>
      <c r="FC138" s="178" t="s">
        <v>231</v>
      </c>
      <c r="FD138" s="178" t="s">
        <v>231</v>
      </c>
      <c r="FE138" s="178" t="s">
        <v>231</v>
      </c>
      <c r="FF138" s="178" t="s">
        <v>231</v>
      </c>
      <c r="FG138" s="178" t="s">
        <v>231</v>
      </c>
      <c r="FH138" s="178" t="s">
        <v>231</v>
      </c>
    </row>
    <row r="139" spans="1:164" ht="18" customHeight="1" x14ac:dyDescent="0.3">
      <c r="A139" s="414"/>
      <c r="B139" s="417"/>
      <c r="C139" s="447"/>
      <c r="D139" s="390"/>
      <c r="E139" s="326"/>
      <c r="F139" s="363"/>
      <c r="G139" s="328"/>
      <c r="H139" s="326"/>
      <c r="I139" s="328"/>
      <c r="J139" s="310"/>
      <c r="K139" s="451"/>
      <c r="L139" s="326"/>
      <c r="M139" s="310"/>
      <c r="N139" s="326"/>
      <c r="O139" s="310"/>
      <c r="P139" s="310"/>
      <c r="Q139" s="310"/>
      <c r="R139" s="143" t="s">
        <v>521</v>
      </c>
      <c r="S139" s="143" t="s">
        <v>231</v>
      </c>
      <c r="T139" s="143" t="s">
        <v>231</v>
      </c>
      <c r="U139" s="143" t="s">
        <v>231</v>
      </c>
      <c r="V139" s="143">
        <v>84</v>
      </c>
      <c r="W139" s="310"/>
      <c r="X139" s="143" t="s">
        <v>231</v>
      </c>
      <c r="Y139" s="480"/>
      <c r="Z139" s="143" t="s">
        <v>231</v>
      </c>
      <c r="AA139" s="310"/>
      <c r="AB139" s="143" t="s">
        <v>231</v>
      </c>
      <c r="AC139" s="310"/>
      <c r="AD139" s="150" t="s">
        <v>231</v>
      </c>
      <c r="AE139" s="150" t="s">
        <v>231</v>
      </c>
      <c r="AF139" s="307"/>
      <c r="AG139" s="307"/>
      <c r="AH139" s="307"/>
      <c r="AI139" s="149" t="s">
        <v>231</v>
      </c>
      <c r="AJ139" s="445"/>
      <c r="AK139" s="164" t="s">
        <v>231</v>
      </c>
      <c r="AL139" s="164" t="s">
        <v>231</v>
      </c>
      <c r="AM139" s="164" t="s">
        <v>231</v>
      </c>
      <c r="AN139" s="164" t="s">
        <v>231</v>
      </c>
      <c r="AO139" s="164" t="s">
        <v>231</v>
      </c>
      <c r="AP139" s="164" t="s">
        <v>231</v>
      </c>
      <c r="AQ139" s="164" t="s">
        <v>231</v>
      </c>
      <c r="AR139" s="164" t="s">
        <v>231</v>
      </c>
      <c r="AS139" s="164" t="s">
        <v>231</v>
      </c>
      <c r="AT139" s="445"/>
      <c r="AU139" s="164" t="s">
        <v>231</v>
      </c>
      <c r="AV139" s="445"/>
      <c r="AW139" s="164" t="s">
        <v>231</v>
      </c>
      <c r="AX139" s="164" t="s">
        <v>231</v>
      </c>
      <c r="AY139" s="164" t="s">
        <v>231</v>
      </c>
      <c r="AZ139" s="164" t="s">
        <v>231</v>
      </c>
      <c r="BA139" s="164" t="s">
        <v>231</v>
      </c>
      <c r="BB139" s="164" t="s">
        <v>231</v>
      </c>
      <c r="BC139" s="164" t="s">
        <v>231</v>
      </c>
      <c r="BD139" s="164" t="s">
        <v>231</v>
      </c>
      <c r="BE139" s="202" t="s">
        <v>231</v>
      </c>
      <c r="BF139" s="202" t="s">
        <v>231</v>
      </c>
      <c r="BG139" s="202" t="s">
        <v>231</v>
      </c>
      <c r="BH139" s="164" t="s">
        <v>231</v>
      </c>
      <c r="BI139" s="164" t="s">
        <v>231</v>
      </c>
      <c r="BJ139" s="164" t="s">
        <v>231</v>
      </c>
      <c r="BK139" s="164" t="s">
        <v>231</v>
      </c>
      <c r="BL139" s="164" t="s">
        <v>231</v>
      </c>
      <c r="BM139" s="164" t="s">
        <v>231</v>
      </c>
      <c r="BN139" s="164" t="s">
        <v>231</v>
      </c>
      <c r="BO139" s="164" t="s">
        <v>231</v>
      </c>
      <c r="BP139" s="202" t="s">
        <v>231</v>
      </c>
      <c r="BQ139" s="164" t="s">
        <v>231</v>
      </c>
      <c r="BR139" s="164" t="s">
        <v>231</v>
      </c>
      <c r="BS139" s="164" t="s">
        <v>231</v>
      </c>
      <c r="BT139" s="164" t="s">
        <v>231</v>
      </c>
      <c r="BU139" s="164" t="s">
        <v>231</v>
      </c>
      <c r="BV139" s="202" t="s">
        <v>231</v>
      </c>
      <c r="BW139" s="463"/>
      <c r="BX139" s="463"/>
      <c r="BY139" s="314"/>
      <c r="BZ139" s="314"/>
      <c r="CA139" s="314"/>
      <c r="CB139" s="314"/>
      <c r="CC139" s="314"/>
      <c r="CD139" s="314"/>
      <c r="CE139" s="314"/>
      <c r="CF139" s="314"/>
      <c r="CG139" s="314"/>
      <c r="CH139" s="314"/>
      <c r="CI139" s="314"/>
      <c r="CJ139" s="314"/>
      <c r="CK139" s="314"/>
      <c r="CL139" s="314"/>
      <c r="CM139" s="310"/>
      <c r="CN139" s="310"/>
      <c r="CO139" s="310"/>
      <c r="CP139" s="310"/>
      <c r="CQ139" s="310"/>
      <c r="CR139" s="310"/>
      <c r="CS139" s="310"/>
      <c r="CT139" s="310"/>
      <c r="CU139" s="310"/>
      <c r="CV139" s="310"/>
      <c r="CW139" s="310"/>
      <c r="CX139" s="310"/>
      <c r="CY139" s="310"/>
      <c r="CZ139" s="310"/>
      <c r="DA139" s="310"/>
      <c r="DB139" s="310"/>
      <c r="DC139" s="320"/>
      <c r="DD139" s="320"/>
      <c r="DE139" s="320"/>
      <c r="DF139" s="320"/>
      <c r="DG139" s="320"/>
      <c r="DH139" s="320"/>
      <c r="DI139" s="320"/>
      <c r="DJ139" s="320"/>
      <c r="DK139" s="318"/>
      <c r="DL139" s="318"/>
      <c r="DM139" s="318"/>
      <c r="DN139" s="318"/>
      <c r="DO139" s="318"/>
      <c r="DP139" s="318"/>
      <c r="DQ139" s="318"/>
      <c r="DR139" s="178" t="s">
        <v>231</v>
      </c>
      <c r="DS139" s="178" t="s">
        <v>231</v>
      </c>
      <c r="DT139" s="178" t="s">
        <v>231</v>
      </c>
      <c r="DU139" s="178" t="s">
        <v>231</v>
      </c>
      <c r="DV139" s="178" t="s">
        <v>231</v>
      </c>
      <c r="DW139" s="318"/>
      <c r="DX139" s="178" t="s">
        <v>231</v>
      </c>
      <c r="DY139" s="318"/>
      <c r="DZ139" s="178" t="s">
        <v>231</v>
      </c>
      <c r="EA139" s="178" t="s">
        <v>231</v>
      </c>
      <c r="EB139" s="178" t="s">
        <v>231</v>
      </c>
      <c r="EC139" s="178" t="s">
        <v>231</v>
      </c>
      <c r="ED139" s="178" t="s">
        <v>231</v>
      </c>
      <c r="EE139" s="178" t="s">
        <v>231</v>
      </c>
      <c r="EF139" s="178" t="s">
        <v>231</v>
      </c>
      <c r="EG139" s="178" t="s">
        <v>231</v>
      </c>
      <c r="EH139" s="178" t="s">
        <v>231</v>
      </c>
      <c r="EI139" s="178" t="s">
        <v>231</v>
      </c>
      <c r="EJ139" s="178" t="s">
        <v>231</v>
      </c>
      <c r="EK139" s="178" t="s">
        <v>231</v>
      </c>
      <c r="EL139" s="178" t="s">
        <v>231</v>
      </c>
      <c r="EM139" s="178" t="s">
        <v>231</v>
      </c>
      <c r="EN139" s="178" t="s">
        <v>231</v>
      </c>
      <c r="EO139" s="178" t="s">
        <v>231</v>
      </c>
      <c r="EP139" s="178" t="s">
        <v>231</v>
      </c>
      <c r="EQ139" s="178" t="s">
        <v>231</v>
      </c>
      <c r="ER139" s="178" t="s">
        <v>231</v>
      </c>
      <c r="ES139" s="178" t="s">
        <v>231</v>
      </c>
      <c r="ET139" s="178" t="s">
        <v>231</v>
      </c>
      <c r="EU139" s="178" t="s">
        <v>231</v>
      </c>
      <c r="EV139" s="178" t="s">
        <v>231</v>
      </c>
      <c r="EW139" s="178" t="s">
        <v>231</v>
      </c>
      <c r="EX139" s="178" t="s">
        <v>231</v>
      </c>
      <c r="EY139" s="178" t="s">
        <v>231</v>
      </c>
      <c r="EZ139" s="178" t="s">
        <v>231</v>
      </c>
      <c r="FA139" s="178" t="s">
        <v>231</v>
      </c>
      <c r="FB139" s="178" t="s">
        <v>231</v>
      </c>
      <c r="FC139" s="178" t="s">
        <v>231</v>
      </c>
      <c r="FD139" s="178" t="s">
        <v>231</v>
      </c>
      <c r="FE139" s="178" t="s">
        <v>231</v>
      </c>
      <c r="FF139" s="178" t="s">
        <v>231</v>
      </c>
      <c r="FG139" s="178" t="s">
        <v>231</v>
      </c>
      <c r="FH139" s="178" t="s">
        <v>231</v>
      </c>
    </row>
    <row r="140" spans="1:164" ht="18" customHeight="1" x14ac:dyDescent="0.3">
      <c r="A140" s="414"/>
      <c r="B140" s="417"/>
      <c r="C140" s="447"/>
      <c r="D140" s="390"/>
      <c r="E140" s="326"/>
      <c r="F140" s="363"/>
      <c r="G140" s="328"/>
      <c r="H140" s="326"/>
      <c r="I140" s="328"/>
      <c r="J140" s="310"/>
      <c r="K140" s="451"/>
      <c r="L140" s="326"/>
      <c r="M140" s="310"/>
      <c r="N140" s="326"/>
      <c r="O140" s="310"/>
      <c r="P140" s="310"/>
      <c r="Q140" s="310"/>
      <c r="R140" s="143" t="s">
        <v>455</v>
      </c>
      <c r="S140" s="143" t="s">
        <v>231</v>
      </c>
      <c r="T140" s="143" t="s">
        <v>231</v>
      </c>
      <c r="U140" s="143" t="s">
        <v>231</v>
      </c>
      <c r="V140" s="143">
        <v>101</v>
      </c>
      <c r="W140" s="310"/>
      <c r="X140" s="143" t="s">
        <v>231</v>
      </c>
      <c r="Y140" s="480"/>
      <c r="Z140" s="143" t="s">
        <v>231</v>
      </c>
      <c r="AA140" s="310"/>
      <c r="AB140" s="143" t="s">
        <v>231</v>
      </c>
      <c r="AC140" s="310"/>
      <c r="AD140" s="150" t="s">
        <v>231</v>
      </c>
      <c r="AE140" s="150" t="s">
        <v>231</v>
      </c>
      <c r="AF140" s="307"/>
      <c r="AG140" s="307"/>
      <c r="AH140" s="307"/>
      <c r="AI140" s="149" t="s">
        <v>231</v>
      </c>
      <c r="AJ140" s="445"/>
      <c r="AK140" s="164" t="s">
        <v>231</v>
      </c>
      <c r="AL140" s="164" t="s">
        <v>231</v>
      </c>
      <c r="AM140" s="164" t="s">
        <v>231</v>
      </c>
      <c r="AN140" s="164" t="s">
        <v>231</v>
      </c>
      <c r="AO140" s="164" t="s">
        <v>231</v>
      </c>
      <c r="AP140" s="164" t="s">
        <v>231</v>
      </c>
      <c r="AQ140" s="164" t="s">
        <v>231</v>
      </c>
      <c r="AR140" s="164" t="s">
        <v>231</v>
      </c>
      <c r="AS140" s="164" t="s">
        <v>231</v>
      </c>
      <c r="AT140" s="445"/>
      <c r="AU140" s="164" t="s">
        <v>231</v>
      </c>
      <c r="AV140" s="445"/>
      <c r="AW140" s="164" t="s">
        <v>231</v>
      </c>
      <c r="AX140" s="164" t="s">
        <v>231</v>
      </c>
      <c r="AY140" s="164" t="s">
        <v>231</v>
      </c>
      <c r="AZ140" s="164" t="s">
        <v>231</v>
      </c>
      <c r="BA140" s="164" t="s">
        <v>231</v>
      </c>
      <c r="BB140" s="164" t="s">
        <v>231</v>
      </c>
      <c r="BC140" s="164" t="s">
        <v>231</v>
      </c>
      <c r="BD140" s="164" t="s">
        <v>231</v>
      </c>
      <c r="BE140" s="202" t="s">
        <v>231</v>
      </c>
      <c r="BF140" s="202" t="s">
        <v>231</v>
      </c>
      <c r="BG140" s="202" t="s">
        <v>231</v>
      </c>
      <c r="BH140" s="164" t="s">
        <v>231</v>
      </c>
      <c r="BI140" s="164" t="s">
        <v>231</v>
      </c>
      <c r="BJ140" s="164" t="s">
        <v>231</v>
      </c>
      <c r="BK140" s="164" t="s">
        <v>231</v>
      </c>
      <c r="BL140" s="164" t="s">
        <v>231</v>
      </c>
      <c r="BM140" s="164" t="s">
        <v>231</v>
      </c>
      <c r="BN140" s="164" t="s">
        <v>231</v>
      </c>
      <c r="BO140" s="164" t="s">
        <v>231</v>
      </c>
      <c r="BP140" s="202" t="s">
        <v>231</v>
      </c>
      <c r="BQ140" s="164" t="s">
        <v>231</v>
      </c>
      <c r="BR140" s="164" t="s">
        <v>231</v>
      </c>
      <c r="BS140" s="164" t="s">
        <v>231</v>
      </c>
      <c r="BT140" s="164" t="s">
        <v>231</v>
      </c>
      <c r="BU140" s="164" t="s">
        <v>231</v>
      </c>
      <c r="BV140" s="202" t="s">
        <v>231</v>
      </c>
      <c r="BW140" s="463"/>
      <c r="BX140" s="463"/>
      <c r="BY140" s="314"/>
      <c r="BZ140" s="314"/>
      <c r="CA140" s="314"/>
      <c r="CB140" s="314"/>
      <c r="CC140" s="314"/>
      <c r="CD140" s="314"/>
      <c r="CE140" s="314"/>
      <c r="CF140" s="314"/>
      <c r="CG140" s="314"/>
      <c r="CH140" s="314"/>
      <c r="CI140" s="314"/>
      <c r="CJ140" s="314"/>
      <c r="CK140" s="314"/>
      <c r="CL140" s="314"/>
      <c r="CM140" s="310"/>
      <c r="CN140" s="310"/>
      <c r="CO140" s="310"/>
      <c r="CP140" s="310"/>
      <c r="CQ140" s="310"/>
      <c r="CR140" s="310"/>
      <c r="CS140" s="310"/>
      <c r="CT140" s="310"/>
      <c r="CU140" s="310"/>
      <c r="CV140" s="310"/>
      <c r="CW140" s="310"/>
      <c r="CX140" s="310"/>
      <c r="CY140" s="310"/>
      <c r="CZ140" s="310"/>
      <c r="DA140" s="310"/>
      <c r="DB140" s="310"/>
      <c r="DC140" s="320"/>
      <c r="DD140" s="320"/>
      <c r="DE140" s="320"/>
      <c r="DF140" s="320"/>
      <c r="DG140" s="320"/>
      <c r="DH140" s="320"/>
      <c r="DI140" s="320"/>
      <c r="DJ140" s="320"/>
      <c r="DK140" s="318"/>
      <c r="DL140" s="318"/>
      <c r="DM140" s="318"/>
      <c r="DN140" s="318"/>
      <c r="DO140" s="318"/>
      <c r="DP140" s="318"/>
      <c r="DQ140" s="318"/>
      <c r="DR140" s="178" t="s">
        <v>231</v>
      </c>
      <c r="DS140" s="178" t="s">
        <v>231</v>
      </c>
      <c r="DT140" s="178" t="s">
        <v>231</v>
      </c>
      <c r="DU140" s="178" t="s">
        <v>231</v>
      </c>
      <c r="DV140" s="178" t="s">
        <v>231</v>
      </c>
      <c r="DW140" s="318"/>
      <c r="DX140" s="178" t="s">
        <v>231</v>
      </c>
      <c r="DY140" s="318"/>
      <c r="DZ140" s="178" t="s">
        <v>231</v>
      </c>
      <c r="EA140" s="178" t="s">
        <v>231</v>
      </c>
      <c r="EB140" s="178" t="s">
        <v>231</v>
      </c>
      <c r="EC140" s="178" t="s">
        <v>231</v>
      </c>
      <c r="ED140" s="178" t="s">
        <v>231</v>
      </c>
      <c r="EE140" s="178" t="s">
        <v>231</v>
      </c>
      <c r="EF140" s="178" t="s">
        <v>231</v>
      </c>
      <c r="EG140" s="178" t="s">
        <v>231</v>
      </c>
      <c r="EH140" s="178" t="s">
        <v>231</v>
      </c>
      <c r="EI140" s="178" t="s">
        <v>231</v>
      </c>
      <c r="EJ140" s="178" t="s">
        <v>231</v>
      </c>
      <c r="EK140" s="178" t="s">
        <v>231</v>
      </c>
      <c r="EL140" s="178" t="s">
        <v>231</v>
      </c>
      <c r="EM140" s="178" t="s">
        <v>231</v>
      </c>
      <c r="EN140" s="178" t="s">
        <v>231</v>
      </c>
      <c r="EO140" s="178" t="s">
        <v>231</v>
      </c>
      <c r="EP140" s="178" t="s">
        <v>231</v>
      </c>
      <c r="EQ140" s="178" t="s">
        <v>231</v>
      </c>
      <c r="ER140" s="178" t="s">
        <v>231</v>
      </c>
      <c r="ES140" s="178" t="s">
        <v>231</v>
      </c>
      <c r="ET140" s="178" t="s">
        <v>231</v>
      </c>
      <c r="EU140" s="178" t="s">
        <v>231</v>
      </c>
      <c r="EV140" s="178" t="s">
        <v>231</v>
      </c>
      <c r="EW140" s="178" t="s">
        <v>231</v>
      </c>
      <c r="EX140" s="178" t="s">
        <v>231</v>
      </c>
      <c r="EY140" s="178" t="s">
        <v>231</v>
      </c>
      <c r="EZ140" s="178" t="s">
        <v>231</v>
      </c>
      <c r="FA140" s="178" t="s">
        <v>231</v>
      </c>
      <c r="FB140" s="178" t="s">
        <v>231</v>
      </c>
      <c r="FC140" s="178" t="s">
        <v>231</v>
      </c>
      <c r="FD140" s="178" t="s">
        <v>231</v>
      </c>
      <c r="FE140" s="178" t="s">
        <v>231</v>
      </c>
      <c r="FF140" s="178" t="s">
        <v>231</v>
      </c>
      <c r="FG140" s="178" t="s">
        <v>231</v>
      </c>
      <c r="FH140" s="178" t="s">
        <v>231</v>
      </c>
    </row>
    <row r="141" spans="1:164" ht="18" customHeight="1" x14ac:dyDescent="0.3">
      <c r="A141" s="414"/>
      <c r="B141" s="418"/>
      <c r="C141" s="448"/>
      <c r="D141" s="391"/>
      <c r="E141" s="327"/>
      <c r="F141" s="449"/>
      <c r="G141" s="329"/>
      <c r="H141" s="327"/>
      <c r="I141" s="329"/>
      <c r="J141" s="339"/>
      <c r="K141" s="452"/>
      <c r="L141" s="327"/>
      <c r="M141" s="339"/>
      <c r="N141" s="327"/>
      <c r="O141" s="339"/>
      <c r="P141" s="339"/>
      <c r="Q141" s="339"/>
      <c r="R141" s="143" t="s">
        <v>235</v>
      </c>
      <c r="S141" s="143" t="s">
        <v>235</v>
      </c>
      <c r="T141" s="143" t="s">
        <v>235</v>
      </c>
      <c r="U141" s="143" t="s">
        <v>235</v>
      </c>
      <c r="V141" s="143" t="s">
        <v>235</v>
      </c>
      <c r="W141" s="339"/>
      <c r="X141" s="143" t="s">
        <v>235</v>
      </c>
      <c r="Y141" s="481"/>
      <c r="Z141" s="143" t="s">
        <v>235</v>
      </c>
      <c r="AA141" s="339"/>
      <c r="AB141" s="143" t="s">
        <v>235</v>
      </c>
      <c r="AC141" s="339"/>
      <c r="AD141" s="150" t="s">
        <v>235</v>
      </c>
      <c r="AE141" s="150" t="s">
        <v>235</v>
      </c>
      <c r="AF141" s="307"/>
      <c r="AG141" s="307"/>
      <c r="AH141" s="307"/>
      <c r="AI141" s="149" t="s">
        <v>235</v>
      </c>
      <c r="AJ141" s="445"/>
      <c r="AK141" s="164" t="s">
        <v>235</v>
      </c>
      <c r="AL141" s="164" t="s">
        <v>235</v>
      </c>
      <c r="AM141" s="164" t="s">
        <v>235</v>
      </c>
      <c r="AN141" s="164" t="s">
        <v>235</v>
      </c>
      <c r="AO141" s="164" t="s">
        <v>235</v>
      </c>
      <c r="AP141" s="164" t="s">
        <v>235</v>
      </c>
      <c r="AQ141" s="164" t="s">
        <v>235</v>
      </c>
      <c r="AR141" s="164" t="s">
        <v>235</v>
      </c>
      <c r="AS141" s="164" t="s">
        <v>235</v>
      </c>
      <c r="AT141" s="445"/>
      <c r="AU141" s="164" t="s">
        <v>235</v>
      </c>
      <c r="AV141" s="445"/>
      <c r="AW141" s="164" t="s">
        <v>235</v>
      </c>
      <c r="AX141" s="164" t="s">
        <v>235</v>
      </c>
      <c r="AY141" s="164" t="s">
        <v>235</v>
      </c>
      <c r="AZ141" s="164" t="s">
        <v>235</v>
      </c>
      <c r="BA141" s="164" t="s">
        <v>235</v>
      </c>
      <c r="BB141" s="164" t="s">
        <v>235</v>
      </c>
      <c r="BC141" s="164" t="s">
        <v>235</v>
      </c>
      <c r="BD141" s="164" t="s">
        <v>235</v>
      </c>
      <c r="BE141" s="202" t="s">
        <v>235</v>
      </c>
      <c r="BF141" s="202" t="s">
        <v>235</v>
      </c>
      <c r="BG141" s="202" t="s">
        <v>235</v>
      </c>
      <c r="BH141" s="164" t="s">
        <v>235</v>
      </c>
      <c r="BI141" s="164" t="s">
        <v>235</v>
      </c>
      <c r="BJ141" s="164" t="s">
        <v>235</v>
      </c>
      <c r="BK141" s="164" t="s">
        <v>235</v>
      </c>
      <c r="BL141" s="164" t="s">
        <v>235</v>
      </c>
      <c r="BM141" s="164" t="s">
        <v>235</v>
      </c>
      <c r="BN141" s="164" t="s">
        <v>235</v>
      </c>
      <c r="BO141" s="164" t="s">
        <v>235</v>
      </c>
      <c r="BP141" s="202" t="s">
        <v>235</v>
      </c>
      <c r="BQ141" s="164" t="s">
        <v>235</v>
      </c>
      <c r="BR141" s="164" t="s">
        <v>235</v>
      </c>
      <c r="BS141" s="164" t="s">
        <v>235</v>
      </c>
      <c r="BT141" s="164" t="s">
        <v>235</v>
      </c>
      <c r="BU141" s="164" t="s">
        <v>235</v>
      </c>
      <c r="BV141" s="202" t="s">
        <v>235</v>
      </c>
      <c r="BW141" s="464"/>
      <c r="BX141" s="464"/>
      <c r="BY141" s="465"/>
      <c r="BZ141" s="465"/>
      <c r="CA141" s="465"/>
      <c r="CB141" s="465"/>
      <c r="CC141" s="465"/>
      <c r="CD141" s="465"/>
      <c r="CE141" s="465"/>
      <c r="CF141" s="465"/>
      <c r="CG141" s="465"/>
      <c r="CH141" s="465"/>
      <c r="CI141" s="465"/>
      <c r="CJ141" s="465"/>
      <c r="CK141" s="465"/>
      <c r="CL141" s="465"/>
      <c r="CM141" s="339"/>
      <c r="CN141" s="339"/>
      <c r="CO141" s="339"/>
      <c r="CP141" s="339"/>
      <c r="CQ141" s="339"/>
      <c r="CR141" s="339"/>
      <c r="CS141" s="339"/>
      <c r="CT141" s="339"/>
      <c r="CU141" s="339"/>
      <c r="CV141" s="339"/>
      <c r="CW141" s="339"/>
      <c r="CX141" s="339"/>
      <c r="CY141" s="339"/>
      <c r="CZ141" s="339"/>
      <c r="DA141" s="339"/>
      <c r="DB141" s="339"/>
      <c r="DC141" s="321"/>
      <c r="DD141" s="321"/>
      <c r="DE141" s="321"/>
      <c r="DF141" s="321"/>
      <c r="DG141" s="321"/>
      <c r="DH141" s="321"/>
      <c r="DI141" s="321"/>
      <c r="DJ141" s="321"/>
      <c r="DK141" s="318"/>
      <c r="DL141" s="318"/>
      <c r="DM141" s="318"/>
      <c r="DN141" s="318"/>
      <c r="DO141" s="318"/>
      <c r="DP141" s="318"/>
      <c r="DQ141" s="318"/>
      <c r="DR141" s="178" t="s">
        <v>235</v>
      </c>
      <c r="DS141" s="178" t="s">
        <v>235</v>
      </c>
      <c r="DT141" s="178" t="s">
        <v>235</v>
      </c>
      <c r="DU141" s="178" t="s">
        <v>235</v>
      </c>
      <c r="DV141" s="178" t="s">
        <v>235</v>
      </c>
      <c r="DW141" s="318"/>
      <c r="DX141" s="178" t="s">
        <v>235</v>
      </c>
      <c r="DY141" s="318"/>
      <c r="DZ141" s="178" t="s">
        <v>235</v>
      </c>
      <c r="EA141" s="178" t="s">
        <v>235</v>
      </c>
      <c r="EB141" s="178" t="s">
        <v>235</v>
      </c>
      <c r="EC141" s="178" t="s">
        <v>235</v>
      </c>
      <c r="ED141" s="178" t="s">
        <v>235</v>
      </c>
      <c r="EE141" s="178" t="s">
        <v>235</v>
      </c>
      <c r="EF141" s="178" t="s">
        <v>235</v>
      </c>
      <c r="EG141" s="178" t="s">
        <v>235</v>
      </c>
      <c r="EH141" s="178" t="s">
        <v>235</v>
      </c>
      <c r="EI141" s="178" t="s">
        <v>235</v>
      </c>
      <c r="EJ141" s="178" t="s">
        <v>235</v>
      </c>
      <c r="EK141" s="178" t="s">
        <v>235</v>
      </c>
      <c r="EL141" s="178" t="s">
        <v>235</v>
      </c>
      <c r="EM141" s="178" t="s">
        <v>235</v>
      </c>
      <c r="EN141" s="178" t="s">
        <v>235</v>
      </c>
      <c r="EO141" s="178" t="s">
        <v>235</v>
      </c>
      <c r="EP141" s="178" t="s">
        <v>235</v>
      </c>
      <c r="EQ141" s="178" t="s">
        <v>235</v>
      </c>
      <c r="ER141" s="178" t="s">
        <v>235</v>
      </c>
      <c r="ES141" s="178" t="s">
        <v>235</v>
      </c>
      <c r="ET141" s="178" t="s">
        <v>235</v>
      </c>
      <c r="EU141" s="178" t="s">
        <v>235</v>
      </c>
      <c r="EV141" s="178" t="s">
        <v>235</v>
      </c>
      <c r="EW141" s="178" t="s">
        <v>235</v>
      </c>
      <c r="EX141" s="178" t="s">
        <v>235</v>
      </c>
      <c r="EY141" s="178" t="s">
        <v>235</v>
      </c>
      <c r="EZ141" s="178" t="s">
        <v>235</v>
      </c>
      <c r="FA141" s="178" t="s">
        <v>235</v>
      </c>
      <c r="FB141" s="178" t="s">
        <v>235</v>
      </c>
      <c r="FC141" s="178" t="s">
        <v>235</v>
      </c>
      <c r="FD141" s="178" t="s">
        <v>235</v>
      </c>
      <c r="FE141" s="178" t="s">
        <v>235</v>
      </c>
      <c r="FF141" s="178" t="s">
        <v>235</v>
      </c>
      <c r="FG141" s="178" t="s">
        <v>235</v>
      </c>
      <c r="FH141" s="178" t="s">
        <v>235</v>
      </c>
    </row>
    <row r="142" spans="1:164" ht="18" customHeight="1" x14ac:dyDescent="0.3">
      <c r="A142" s="453">
        <v>31</v>
      </c>
      <c r="B142" s="466">
        <v>34</v>
      </c>
      <c r="C142" s="455" t="s">
        <v>217</v>
      </c>
      <c r="D142" s="458" t="s">
        <v>522</v>
      </c>
      <c r="E142" s="458" t="s">
        <v>437</v>
      </c>
      <c r="F142" s="469" t="s">
        <v>523</v>
      </c>
      <c r="G142" s="469" t="s">
        <v>524</v>
      </c>
      <c r="H142" s="458" t="s">
        <v>525</v>
      </c>
      <c r="I142" s="469" t="s">
        <v>526</v>
      </c>
      <c r="J142" s="433" t="s">
        <v>231</v>
      </c>
      <c r="K142" s="472" t="s">
        <v>527</v>
      </c>
      <c r="L142" s="433" t="s">
        <v>225</v>
      </c>
      <c r="M142" s="458" t="s">
        <v>528</v>
      </c>
      <c r="N142" s="433" t="s">
        <v>433</v>
      </c>
      <c r="O142" s="433" t="s">
        <v>231</v>
      </c>
      <c r="P142" s="433" t="s">
        <v>274</v>
      </c>
      <c r="Q142" s="433">
        <v>1</v>
      </c>
      <c r="R142" s="155" t="s">
        <v>529</v>
      </c>
      <c r="S142" s="155" t="s">
        <v>231</v>
      </c>
      <c r="T142" s="155" t="s">
        <v>231</v>
      </c>
      <c r="U142" s="155" t="s">
        <v>231</v>
      </c>
      <c r="V142" s="156">
        <v>13</v>
      </c>
      <c r="W142" s="433">
        <v>13</v>
      </c>
      <c r="X142" s="156">
        <v>58</v>
      </c>
      <c r="Y142" s="433">
        <v>58</v>
      </c>
      <c r="Z142" s="158">
        <v>4.03</v>
      </c>
      <c r="AA142" s="474">
        <v>4.03</v>
      </c>
      <c r="AB142" s="158" t="s">
        <v>231</v>
      </c>
      <c r="AC142" s="474" t="s">
        <v>231</v>
      </c>
      <c r="AD142" s="159" t="s">
        <v>231</v>
      </c>
      <c r="AE142" s="159" t="s">
        <v>231</v>
      </c>
      <c r="AF142" s="307" t="s">
        <v>231</v>
      </c>
      <c r="AG142" s="307" t="s">
        <v>231</v>
      </c>
      <c r="AH142" s="307" t="s">
        <v>231</v>
      </c>
      <c r="AI142" s="149" t="s">
        <v>231</v>
      </c>
      <c r="AJ142" s="444" t="s">
        <v>231</v>
      </c>
      <c r="AK142" s="164" t="s">
        <v>231</v>
      </c>
      <c r="AL142" s="164" t="s">
        <v>231</v>
      </c>
      <c r="AM142" s="164" t="s">
        <v>231</v>
      </c>
      <c r="AN142" s="164" t="s">
        <v>231</v>
      </c>
      <c r="AO142" s="164" t="s">
        <v>231</v>
      </c>
      <c r="AP142" s="164" t="s">
        <v>231</v>
      </c>
      <c r="AQ142" s="164" t="s">
        <v>231</v>
      </c>
      <c r="AR142" s="164" t="s">
        <v>231</v>
      </c>
      <c r="AS142" s="164" t="s">
        <v>231</v>
      </c>
      <c r="AT142" s="444" t="s">
        <v>231</v>
      </c>
      <c r="AU142" s="164" t="s">
        <v>231</v>
      </c>
      <c r="AV142" s="444" t="s">
        <v>231</v>
      </c>
      <c r="AW142" s="164" t="s">
        <v>231</v>
      </c>
      <c r="AX142" s="164" t="s">
        <v>231</v>
      </c>
      <c r="AY142" s="164" t="s">
        <v>231</v>
      </c>
      <c r="AZ142" s="164" t="s">
        <v>231</v>
      </c>
      <c r="BA142" s="164" t="s">
        <v>231</v>
      </c>
      <c r="BB142" s="164" t="s">
        <v>231</v>
      </c>
      <c r="BC142" s="164" t="s">
        <v>231</v>
      </c>
      <c r="BD142" s="164" t="s">
        <v>231</v>
      </c>
      <c r="BE142" s="202" t="s">
        <v>231</v>
      </c>
      <c r="BF142" s="202" t="s">
        <v>231</v>
      </c>
      <c r="BG142" s="202" t="s">
        <v>231</v>
      </c>
      <c r="BH142" s="164" t="s">
        <v>231</v>
      </c>
      <c r="BI142" s="164" t="s">
        <v>231</v>
      </c>
      <c r="BJ142" s="164" t="s">
        <v>231</v>
      </c>
      <c r="BK142" s="164" t="s">
        <v>231</v>
      </c>
      <c r="BL142" s="164" t="s">
        <v>231</v>
      </c>
      <c r="BM142" s="164" t="s">
        <v>231</v>
      </c>
      <c r="BN142" s="164" t="s">
        <v>231</v>
      </c>
      <c r="BO142" s="164" t="s">
        <v>231</v>
      </c>
      <c r="BP142" s="202" t="s">
        <v>231</v>
      </c>
      <c r="BQ142" s="164" t="s">
        <v>231</v>
      </c>
      <c r="BR142" s="164" t="s">
        <v>231</v>
      </c>
      <c r="BS142" s="164" t="s">
        <v>231</v>
      </c>
      <c r="BT142" s="164" t="s">
        <v>231</v>
      </c>
      <c r="BU142" s="164" t="s">
        <v>231</v>
      </c>
      <c r="BV142" s="202" t="s">
        <v>231</v>
      </c>
      <c r="BW142" s="463" t="s">
        <v>231</v>
      </c>
      <c r="BX142" s="463" t="s">
        <v>231</v>
      </c>
      <c r="BY142" s="313" t="s">
        <v>231</v>
      </c>
      <c r="BZ142" s="313" t="s">
        <v>231</v>
      </c>
      <c r="CA142" s="313" t="s">
        <v>231</v>
      </c>
      <c r="CB142" s="313" t="s">
        <v>231</v>
      </c>
      <c r="CC142" s="313" t="s">
        <v>231</v>
      </c>
      <c r="CD142" s="313" t="s">
        <v>231</v>
      </c>
      <c r="CE142" s="313" t="s">
        <v>231</v>
      </c>
      <c r="CF142" s="313" t="s">
        <v>231</v>
      </c>
      <c r="CG142" s="313" t="s">
        <v>231</v>
      </c>
      <c r="CH142" s="313" t="s">
        <v>231</v>
      </c>
      <c r="CI142" s="313" t="s">
        <v>231</v>
      </c>
      <c r="CJ142" s="313" t="s">
        <v>231</v>
      </c>
      <c r="CK142" s="313" t="s">
        <v>231</v>
      </c>
      <c r="CL142" s="313" t="s">
        <v>231</v>
      </c>
      <c r="CM142" s="433" t="s">
        <v>530</v>
      </c>
      <c r="CN142" s="433">
        <v>2018</v>
      </c>
      <c r="CO142" s="433" t="s">
        <v>429</v>
      </c>
      <c r="CP142" s="433" t="s">
        <v>385</v>
      </c>
      <c r="CQ142" s="433" t="s">
        <v>429</v>
      </c>
      <c r="CR142" s="433" t="s">
        <v>429</v>
      </c>
      <c r="CS142" s="433" t="s">
        <v>231</v>
      </c>
      <c r="CT142" s="433" t="s">
        <v>231</v>
      </c>
      <c r="CU142" s="433" t="s">
        <v>231</v>
      </c>
      <c r="CV142" s="433" t="s">
        <v>231</v>
      </c>
      <c r="CW142" s="433" t="s">
        <v>231</v>
      </c>
      <c r="CX142" s="433" t="s">
        <v>231</v>
      </c>
      <c r="CY142" s="433" t="s">
        <v>231</v>
      </c>
      <c r="CZ142" s="433" t="s">
        <v>231</v>
      </c>
      <c r="DA142" s="433" t="s">
        <v>231</v>
      </c>
      <c r="DB142" s="433" t="s">
        <v>231</v>
      </c>
      <c r="DC142" s="330" t="s">
        <v>531</v>
      </c>
      <c r="DD142" s="330" t="s">
        <v>532</v>
      </c>
      <c r="DE142" s="330" t="s">
        <v>533</v>
      </c>
      <c r="DF142" s="330" t="s">
        <v>534</v>
      </c>
      <c r="DG142" s="330" t="s">
        <v>533</v>
      </c>
      <c r="DH142" s="330" t="s">
        <v>533</v>
      </c>
      <c r="DI142" s="330" t="s">
        <v>533</v>
      </c>
      <c r="DJ142" s="330" t="s">
        <v>533</v>
      </c>
      <c r="DK142" s="313" t="s">
        <v>231</v>
      </c>
      <c r="DL142" s="313" t="s">
        <v>231</v>
      </c>
      <c r="DM142" s="313" t="s">
        <v>231</v>
      </c>
      <c r="DN142" s="313" t="s">
        <v>231</v>
      </c>
      <c r="DO142" s="313" t="s">
        <v>231</v>
      </c>
      <c r="DP142" s="313" t="s">
        <v>231</v>
      </c>
      <c r="DQ142" s="313" t="s">
        <v>231</v>
      </c>
      <c r="DR142" s="178" t="s">
        <v>231</v>
      </c>
      <c r="DS142" s="178" t="s">
        <v>231</v>
      </c>
      <c r="DT142" s="178" t="s">
        <v>231</v>
      </c>
      <c r="DU142" s="178" t="s">
        <v>231</v>
      </c>
      <c r="DV142" s="178" t="s">
        <v>231</v>
      </c>
      <c r="DW142" s="313" t="s">
        <v>231</v>
      </c>
      <c r="DX142" s="178" t="s">
        <v>231</v>
      </c>
      <c r="DY142" s="313" t="s">
        <v>231</v>
      </c>
      <c r="DZ142" s="178" t="s">
        <v>231</v>
      </c>
      <c r="EA142" s="178" t="s">
        <v>231</v>
      </c>
      <c r="EB142" s="178" t="s">
        <v>231</v>
      </c>
      <c r="EC142" s="178" t="s">
        <v>231</v>
      </c>
      <c r="ED142" s="178" t="s">
        <v>231</v>
      </c>
      <c r="EE142" s="178" t="s">
        <v>231</v>
      </c>
      <c r="EF142" s="178" t="s">
        <v>231</v>
      </c>
      <c r="EG142" s="178" t="s">
        <v>231</v>
      </c>
      <c r="EH142" s="178" t="s">
        <v>231</v>
      </c>
      <c r="EI142" s="178" t="s">
        <v>231</v>
      </c>
      <c r="EJ142" s="178" t="s">
        <v>231</v>
      </c>
      <c r="EK142" s="178" t="s">
        <v>231</v>
      </c>
      <c r="EL142" s="178" t="s">
        <v>231</v>
      </c>
      <c r="EM142" s="178" t="s">
        <v>231</v>
      </c>
      <c r="EN142" s="178" t="s">
        <v>231</v>
      </c>
      <c r="EO142" s="178" t="s">
        <v>231</v>
      </c>
      <c r="EP142" s="178" t="s">
        <v>231</v>
      </c>
      <c r="EQ142" s="178" t="s">
        <v>231</v>
      </c>
      <c r="ER142" s="178" t="s">
        <v>231</v>
      </c>
      <c r="ES142" s="178" t="s">
        <v>231</v>
      </c>
      <c r="ET142" s="178" t="s">
        <v>231</v>
      </c>
      <c r="EU142" s="178" t="s">
        <v>231</v>
      </c>
      <c r="EV142" s="178" t="s">
        <v>231</v>
      </c>
      <c r="EW142" s="178" t="s">
        <v>231</v>
      </c>
      <c r="EX142" s="178" t="s">
        <v>231</v>
      </c>
      <c r="EY142" s="178" t="s">
        <v>231</v>
      </c>
      <c r="EZ142" s="178" t="s">
        <v>231</v>
      </c>
      <c r="FA142" s="178" t="s">
        <v>231</v>
      </c>
      <c r="FB142" s="178" t="s">
        <v>231</v>
      </c>
      <c r="FC142" s="178" t="s">
        <v>231</v>
      </c>
      <c r="FD142" s="178" t="s">
        <v>231</v>
      </c>
      <c r="FE142" s="178" t="s">
        <v>231</v>
      </c>
      <c r="FF142" s="178" t="s">
        <v>231</v>
      </c>
      <c r="FG142" s="178" t="s">
        <v>231</v>
      </c>
      <c r="FH142" s="178" t="s">
        <v>231</v>
      </c>
    </row>
    <row r="143" spans="1:164" ht="18" customHeight="1" x14ac:dyDescent="0.3">
      <c r="A143" s="454"/>
      <c r="B143" s="467"/>
      <c r="C143" s="456"/>
      <c r="D143" s="459"/>
      <c r="E143" s="461"/>
      <c r="F143" s="470"/>
      <c r="G143" s="470"/>
      <c r="H143" s="461"/>
      <c r="I143" s="470"/>
      <c r="J143" s="434"/>
      <c r="K143" s="470"/>
      <c r="L143" s="434"/>
      <c r="M143" s="461"/>
      <c r="N143" s="434"/>
      <c r="O143" s="434"/>
      <c r="P143" s="434"/>
      <c r="Q143" s="434"/>
      <c r="R143" s="155" t="s">
        <v>235</v>
      </c>
      <c r="S143" s="155" t="s">
        <v>235</v>
      </c>
      <c r="T143" s="155" t="s">
        <v>235</v>
      </c>
      <c r="U143" s="155" t="s">
        <v>235</v>
      </c>
      <c r="V143" s="156" t="s">
        <v>235</v>
      </c>
      <c r="W143" s="434"/>
      <c r="X143" s="156" t="s">
        <v>235</v>
      </c>
      <c r="Y143" s="434"/>
      <c r="Z143" s="156" t="s">
        <v>235</v>
      </c>
      <c r="AA143" s="434"/>
      <c r="AB143" s="156" t="s">
        <v>235</v>
      </c>
      <c r="AC143" s="434"/>
      <c r="AD143" s="160" t="s">
        <v>235</v>
      </c>
      <c r="AE143" s="160" t="s">
        <v>235</v>
      </c>
      <c r="AF143" s="307"/>
      <c r="AG143" s="307"/>
      <c r="AH143" s="307"/>
      <c r="AI143" s="149" t="s">
        <v>235</v>
      </c>
      <c r="AJ143" s="445"/>
      <c r="AK143" s="164" t="s">
        <v>235</v>
      </c>
      <c r="AL143" s="164" t="s">
        <v>235</v>
      </c>
      <c r="AM143" s="164" t="s">
        <v>235</v>
      </c>
      <c r="AN143" s="164" t="s">
        <v>235</v>
      </c>
      <c r="AO143" s="164" t="s">
        <v>235</v>
      </c>
      <c r="AP143" s="164" t="s">
        <v>235</v>
      </c>
      <c r="AQ143" s="164" t="s">
        <v>235</v>
      </c>
      <c r="AR143" s="164" t="s">
        <v>235</v>
      </c>
      <c r="AS143" s="164" t="s">
        <v>235</v>
      </c>
      <c r="AT143" s="445"/>
      <c r="AU143" s="164" t="s">
        <v>235</v>
      </c>
      <c r="AV143" s="445"/>
      <c r="AW143" s="164" t="s">
        <v>235</v>
      </c>
      <c r="AX143" s="164" t="s">
        <v>235</v>
      </c>
      <c r="AY143" s="164" t="s">
        <v>235</v>
      </c>
      <c r="AZ143" s="164" t="s">
        <v>235</v>
      </c>
      <c r="BA143" s="164" t="s">
        <v>235</v>
      </c>
      <c r="BB143" s="164" t="s">
        <v>235</v>
      </c>
      <c r="BC143" s="164" t="s">
        <v>235</v>
      </c>
      <c r="BD143" s="164" t="s">
        <v>235</v>
      </c>
      <c r="BE143" s="202" t="s">
        <v>235</v>
      </c>
      <c r="BF143" s="202" t="s">
        <v>235</v>
      </c>
      <c r="BG143" s="202" t="s">
        <v>235</v>
      </c>
      <c r="BH143" s="164" t="s">
        <v>235</v>
      </c>
      <c r="BI143" s="164" t="s">
        <v>235</v>
      </c>
      <c r="BJ143" s="164" t="s">
        <v>235</v>
      </c>
      <c r="BK143" s="164" t="s">
        <v>235</v>
      </c>
      <c r="BL143" s="164" t="s">
        <v>235</v>
      </c>
      <c r="BM143" s="164" t="s">
        <v>235</v>
      </c>
      <c r="BN143" s="164" t="s">
        <v>235</v>
      </c>
      <c r="BO143" s="164" t="s">
        <v>235</v>
      </c>
      <c r="BP143" s="202" t="s">
        <v>235</v>
      </c>
      <c r="BQ143" s="164" t="s">
        <v>235</v>
      </c>
      <c r="BR143" s="164" t="s">
        <v>235</v>
      </c>
      <c r="BS143" s="164" t="s">
        <v>235</v>
      </c>
      <c r="BT143" s="164" t="s">
        <v>235</v>
      </c>
      <c r="BU143" s="164" t="s">
        <v>235</v>
      </c>
      <c r="BV143" s="202" t="s">
        <v>235</v>
      </c>
      <c r="BW143" s="463"/>
      <c r="BX143" s="463"/>
      <c r="BY143" s="314"/>
      <c r="BZ143" s="314"/>
      <c r="CA143" s="314"/>
      <c r="CB143" s="314"/>
      <c r="CC143" s="314"/>
      <c r="CD143" s="314"/>
      <c r="CE143" s="314"/>
      <c r="CF143" s="314"/>
      <c r="CG143" s="314"/>
      <c r="CH143" s="314"/>
      <c r="CI143" s="314"/>
      <c r="CJ143" s="314"/>
      <c r="CK143" s="314"/>
      <c r="CL143" s="314"/>
      <c r="CM143" s="434"/>
      <c r="CN143" s="434"/>
      <c r="CO143" s="434"/>
      <c r="CP143" s="434"/>
      <c r="CQ143" s="434"/>
      <c r="CR143" s="434"/>
      <c r="CS143" s="434"/>
      <c r="CT143" s="434"/>
      <c r="CU143" s="434"/>
      <c r="CV143" s="434"/>
      <c r="CW143" s="434"/>
      <c r="CX143" s="434"/>
      <c r="CY143" s="434"/>
      <c r="CZ143" s="434"/>
      <c r="DA143" s="434"/>
      <c r="DB143" s="434"/>
      <c r="DC143" s="331"/>
      <c r="DD143" s="331"/>
      <c r="DE143" s="331"/>
      <c r="DF143" s="331"/>
      <c r="DG143" s="331"/>
      <c r="DH143" s="331"/>
      <c r="DI143" s="331"/>
      <c r="DJ143" s="331"/>
      <c r="DK143" s="318"/>
      <c r="DL143" s="318"/>
      <c r="DM143" s="318"/>
      <c r="DN143" s="318"/>
      <c r="DO143" s="318"/>
      <c r="DP143" s="318"/>
      <c r="DQ143" s="318"/>
      <c r="DR143" s="178" t="s">
        <v>235</v>
      </c>
      <c r="DS143" s="178" t="s">
        <v>235</v>
      </c>
      <c r="DT143" s="178" t="s">
        <v>235</v>
      </c>
      <c r="DU143" s="178" t="s">
        <v>235</v>
      </c>
      <c r="DV143" s="178" t="s">
        <v>235</v>
      </c>
      <c r="DW143" s="318"/>
      <c r="DX143" s="178" t="s">
        <v>235</v>
      </c>
      <c r="DY143" s="318"/>
      <c r="DZ143" s="178" t="s">
        <v>235</v>
      </c>
      <c r="EA143" s="178" t="s">
        <v>235</v>
      </c>
      <c r="EB143" s="178" t="s">
        <v>235</v>
      </c>
      <c r="EC143" s="178" t="s">
        <v>235</v>
      </c>
      <c r="ED143" s="178" t="s">
        <v>235</v>
      </c>
      <c r="EE143" s="178" t="s">
        <v>235</v>
      </c>
      <c r="EF143" s="178" t="s">
        <v>235</v>
      </c>
      <c r="EG143" s="178" t="s">
        <v>235</v>
      </c>
      <c r="EH143" s="178" t="s">
        <v>235</v>
      </c>
      <c r="EI143" s="178" t="s">
        <v>235</v>
      </c>
      <c r="EJ143" s="178" t="s">
        <v>235</v>
      </c>
      <c r="EK143" s="178" t="s">
        <v>235</v>
      </c>
      <c r="EL143" s="178" t="s">
        <v>235</v>
      </c>
      <c r="EM143" s="178" t="s">
        <v>235</v>
      </c>
      <c r="EN143" s="178" t="s">
        <v>235</v>
      </c>
      <c r="EO143" s="178" t="s">
        <v>235</v>
      </c>
      <c r="EP143" s="178" t="s">
        <v>235</v>
      </c>
      <c r="EQ143" s="178" t="s">
        <v>235</v>
      </c>
      <c r="ER143" s="178" t="s">
        <v>235</v>
      </c>
      <c r="ES143" s="178" t="s">
        <v>235</v>
      </c>
      <c r="ET143" s="178" t="s">
        <v>235</v>
      </c>
      <c r="EU143" s="178" t="s">
        <v>235</v>
      </c>
      <c r="EV143" s="178" t="s">
        <v>235</v>
      </c>
      <c r="EW143" s="178" t="s">
        <v>235</v>
      </c>
      <c r="EX143" s="178" t="s">
        <v>235</v>
      </c>
      <c r="EY143" s="178" t="s">
        <v>235</v>
      </c>
      <c r="EZ143" s="178" t="s">
        <v>235</v>
      </c>
      <c r="FA143" s="178" t="s">
        <v>235</v>
      </c>
      <c r="FB143" s="178" t="s">
        <v>235</v>
      </c>
      <c r="FC143" s="178" t="s">
        <v>235</v>
      </c>
      <c r="FD143" s="178" t="s">
        <v>235</v>
      </c>
      <c r="FE143" s="178" t="s">
        <v>235</v>
      </c>
      <c r="FF143" s="178" t="s">
        <v>235</v>
      </c>
      <c r="FG143" s="178" t="s">
        <v>235</v>
      </c>
      <c r="FH143" s="178" t="s">
        <v>235</v>
      </c>
    </row>
    <row r="144" spans="1:164" ht="18" customHeight="1" x14ac:dyDescent="0.3">
      <c r="A144" s="454"/>
      <c r="B144" s="467"/>
      <c r="C144" s="456"/>
      <c r="D144" s="459"/>
      <c r="E144" s="461"/>
      <c r="F144" s="470"/>
      <c r="G144" s="470"/>
      <c r="H144" s="461"/>
      <c r="I144" s="470"/>
      <c r="J144" s="434"/>
      <c r="K144" s="470"/>
      <c r="L144" s="434"/>
      <c r="M144" s="461"/>
      <c r="N144" s="434"/>
      <c r="O144" s="434"/>
      <c r="P144" s="434"/>
      <c r="Q144" s="434"/>
      <c r="R144" s="155" t="s">
        <v>235</v>
      </c>
      <c r="S144" s="155" t="s">
        <v>235</v>
      </c>
      <c r="T144" s="155" t="s">
        <v>235</v>
      </c>
      <c r="U144" s="155" t="s">
        <v>235</v>
      </c>
      <c r="V144" s="156" t="s">
        <v>235</v>
      </c>
      <c r="W144" s="434"/>
      <c r="X144" s="156" t="s">
        <v>235</v>
      </c>
      <c r="Y144" s="434"/>
      <c r="Z144" s="156" t="s">
        <v>235</v>
      </c>
      <c r="AA144" s="434"/>
      <c r="AB144" s="156" t="s">
        <v>235</v>
      </c>
      <c r="AC144" s="434"/>
      <c r="AD144" s="160" t="s">
        <v>235</v>
      </c>
      <c r="AE144" s="160" t="s">
        <v>235</v>
      </c>
      <c r="AF144" s="307"/>
      <c r="AG144" s="307"/>
      <c r="AH144" s="307"/>
      <c r="AI144" s="149" t="s">
        <v>235</v>
      </c>
      <c r="AJ144" s="445"/>
      <c r="AK144" s="164" t="s">
        <v>235</v>
      </c>
      <c r="AL144" s="164" t="s">
        <v>235</v>
      </c>
      <c r="AM144" s="164" t="s">
        <v>235</v>
      </c>
      <c r="AN144" s="164" t="s">
        <v>235</v>
      </c>
      <c r="AO144" s="164" t="s">
        <v>235</v>
      </c>
      <c r="AP144" s="164" t="s">
        <v>235</v>
      </c>
      <c r="AQ144" s="164" t="s">
        <v>235</v>
      </c>
      <c r="AR144" s="164" t="s">
        <v>235</v>
      </c>
      <c r="AS144" s="164" t="s">
        <v>235</v>
      </c>
      <c r="AT144" s="445"/>
      <c r="AU144" s="164" t="s">
        <v>235</v>
      </c>
      <c r="AV144" s="445"/>
      <c r="AW144" s="164" t="s">
        <v>235</v>
      </c>
      <c r="AX144" s="164" t="s">
        <v>235</v>
      </c>
      <c r="AY144" s="164" t="s">
        <v>235</v>
      </c>
      <c r="AZ144" s="164" t="s">
        <v>235</v>
      </c>
      <c r="BA144" s="164" t="s">
        <v>235</v>
      </c>
      <c r="BB144" s="164" t="s">
        <v>235</v>
      </c>
      <c r="BC144" s="164" t="s">
        <v>235</v>
      </c>
      <c r="BD144" s="164" t="s">
        <v>235</v>
      </c>
      <c r="BE144" s="202" t="s">
        <v>235</v>
      </c>
      <c r="BF144" s="202" t="s">
        <v>235</v>
      </c>
      <c r="BG144" s="202" t="s">
        <v>235</v>
      </c>
      <c r="BH144" s="164" t="s">
        <v>235</v>
      </c>
      <c r="BI144" s="164" t="s">
        <v>235</v>
      </c>
      <c r="BJ144" s="164" t="s">
        <v>235</v>
      </c>
      <c r="BK144" s="164" t="s">
        <v>235</v>
      </c>
      <c r="BL144" s="164" t="s">
        <v>235</v>
      </c>
      <c r="BM144" s="164" t="s">
        <v>235</v>
      </c>
      <c r="BN144" s="164" t="s">
        <v>235</v>
      </c>
      <c r="BO144" s="164" t="s">
        <v>235</v>
      </c>
      <c r="BP144" s="202" t="s">
        <v>235</v>
      </c>
      <c r="BQ144" s="164" t="s">
        <v>235</v>
      </c>
      <c r="BR144" s="164" t="s">
        <v>235</v>
      </c>
      <c r="BS144" s="164" t="s">
        <v>235</v>
      </c>
      <c r="BT144" s="164" t="s">
        <v>235</v>
      </c>
      <c r="BU144" s="164" t="s">
        <v>235</v>
      </c>
      <c r="BV144" s="202" t="s">
        <v>235</v>
      </c>
      <c r="BW144" s="463"/>
      <c r="BX144" s="463"/>
      <c r="BY144" s="314"/>
      <c r="BZ144" s="314"/>
      <c r="CA144" s="314"/>
      <c r="CB144" s="314"/>
      <c r="CC144" s="314"/>
      <c r="CD144" s="314"/>
      <c r="CE144" s="314"/>
      <c r="CF144" s="314"/>
      <c r="CG144" s="314"/>
      <c r="CH144" s="314"/>
      <c r="CI144" s="314"/>
      <c r="CJ144" s="314"/>
      <c r="CK144" s="314"/>
      <c r="CL144" s="314"/>
      <c r="CM144" s="434"/>
      <c r="CN144" s="434"/>
      <c r="CO144" s="434"/>
      <c r="CP144" s="434"/>
      <c r="CQ144" s="434"/>
      <c r="CR144" s="434"/>
      <c r="CS144" s="434"/>
      <c r="CT144" s="434"/>
      <c r="CU144" s="434"/>
      <c r="CV144" s="434"/>
      <c r="CW144" s="434"/>
      <c r="CX144" s="434"/>
      <c r="CY144" s="434"/>
      <c r="CZ144" s="434"/>
      <c r="DA144" s="434"/>
      <c r="DB144" s="434"/>
      <c r="DC144" s="331"/>
      <c r="DD144" s="331"/>
      <c r="DE144" s="331"/>
      <c r="DF144" s="331"/>
      <c r="DG144" s="331"/>
      <c r="DH144" s="331"/>
      <c r="DI144" s="331"/>
      <c r="DJ144" s="331"/>
      <c r="DK144" s="318"/>
      <c r="DL144" s="318"/>
      <c r="DM144" s="318"/>
      <c r="DN144" s="318"/>
      <c r="DO144" s="318"/>
      <c r="DP144" s="318"/>
      <c r="DQ144" s="318"/>
      <c r="DR144" s="178" t="s">
        <v>235</v>
      </c>
      <c r="DS144" s="178" t="s">
        <v>235</v>
      </c>
      <c r="DT144" s="178" t="s">
        <v>235</v>
      </c>
      <c r="DU144" s="178" t="s">
        <v>235</v>
      </c>
      <c r="DV144" s="178" t="s">
        <v>235</v>
      </c>
      <c r="DW144" s="318"/>
      <c r="DX144" s="178" t="s">
        <v>235</v>
      </c>
      <c r="DY144" s="318"/>
      <c r="DZ144" s="178" t="s">
        <v>235</v>
      </c>
      <c r="EA144" s="178" t="s">
        <v>235</v>
      </c>
      <c r="EB144" s="178" t="s">
        <v>235</v>
      </c>
      <c r="EC144" s="178" t="s">
        <v>235</v>
      </c>
      <c r="ED144" s="178" t="s">
        <v>235</v>
      </c>
      <c r="EE144" s="178" t="s">
        <v>235</v>
      </c>
      <c r="EF144" s="178" t="s">
        <v>235</v>
      </c>
      <c r="EG144" s="178" t="s">
        <v>235</v>
      </c>
      <c r="EH144" s="178" t="s">
        <v>235</v>
      </c>
      <c r="EI144" s="178" t="s">
        <v>235</v>
      </c>
      <c r="EJ144" s="178" t="s">
        <v>235</v>
      </c>
      <c r="EK144" s="178" t="s">
        <v>235</v>
      </c>
      <c r="EL144" s="178" t="s">
        <v>235</v>
      </c>
      <c r="EM144" s="178" t="s">
        <v>235</v>
      </c>
      <c r="EN144" s="178" t="s">
        <v>235</v>
      </c>
      <c r="EO144" s="178" t="s">
        <v>235</v>
      </c>
      <c r="EP144" s="178" t="s">
        <v>235</v>
      </c>
      <c r="EQ144" s="178" t="s">
        <v>235</v>
      </c>
      <c r="ER144" s="178" t="s">
        <v>235</v>
      </c>
      <c r="ES144" s="178" t="s">
        <v>235</v>
      </c>
      <c r="ET144" s="178" t="s">
        <v>235</v>
      </c>
      <c r="EU144" s="178" t="s">
        <v>235</v>
      </c>
      <c r="EV144" s="178" t="s">
        <v>235</v>
      </c>
      <c r="EW144" s="178" t="s">
        <v>235</v>
      </c>
      <c r="EX144" s="178" t="s">
        <v>235</v>
      </c>
      <c r="EY144" s="178" t="s">
        <v>235</v>
      </c>
      <c r="EZ144" s="178" t="s">
        <v>235</v>
      </c>
      <c r="FA144" s="178" t="s">
        <v>235</v>
      </c>
      <c r="FB144" s="178" t="s">
        <v>235</v>
      </c>
      <c r="FC144" s="178" t="s">
        <v>235</v>
      </c>
      <c r="FD144" s="178" t="s">
        <v>235</v>
      </c>
      <c r="FE144" s="178" t="s">
        <v>235</v>
      </c>
      <c r="FF144" s="178" t="s">
        <v>235</v>
      </c>
      <c r="FG144" s="178" t="s">
        <v>235</v>
      </c>
      <c r="FH144" s="178" t="s">
        <v>235</v>
      </c>
    </row>
    <row r="145" spans="1:164" ht="18" customHeight="1" x14ac:dyDescent="0.3">
      <c r="A145" s="454"/>
      <c r="B145" s="468"/>
      <c r="C145" s="457"/>
      <c r="D145" s="460"/>
      <c r="E145" s="462"/>
      <c r="F145" s="471"/>
      <c r="G145" s="471"/>
      <c r="H145" s="462"/>
      <c r="I145" s="471"/>
      <c r="J145" s="435"/>
      <c r="K145" s="471"/>
      <c r="L145" s="435"/>
      <c r="M145" s="462"/>
      <c r="N145" s="435"/>
      <c r="O145" s="435"/>
      <c r="P145" s="435"/>
      <c r="Q145" s="435"/>
      <c r="R145" s="155" t="s">
        <v>235</v>
      </c>
      <c r="S145" s="155" t="s">
        <v>235</v>
      </c>
      <c r="T145" s="155" t="s">
        <v>235</v>
      </c>
      <c r="U145" s="155" t="s">
        <v>235</v>
      </c>
      <c r="V145" s="156" t="s">
        <v>235</v>
      </c>
      <c r="W145" s="435"/>
      <c r="X145" s="156" t="s">
        <v>235</v>
      </c>
      <c r="Y145" s="435"/>
      <c r="Z145" s="156" t="s">
        <v>235</v>
      </c>
      <c r="AA145" s="435"/>
      <c r="AB145" s="156" t="s">
        <v>235</v>
      </c>
      <c r="AC145" s="435"/>
      <c r="AD145" s="160" t="s">
        <v>235</v>
      </c>
      <c r="AE145" s="160" t="s">
        <v>235</v>
      </c>
      <c r="AF145" s="307"/>
      <c r="AG145" s="307"/>
      <c r="AH145" s="307"/>
      <c r="AI145" s="149" t="s">
        <v>235</v>
      </c>
      <c r="AJ145" s="445"/>
      <c r="AK145" s="164" t="s">
        <v>235</v>
      </c>
      <c r="AL145" s="164" t="s">
        <v>235</v>
      </c>
      <c r="AM145" s="164" t="s">
        <v>235</v>
      </c>
      <c r="AN145" s="164" t="s">
        <v>235</v>
      </c>
      <c r="AO145" s="164" t="s">
        <v>235</v>
      </c>
      <c r="AP145" s="164" t="s">
        <v>235</v>
      </c>
      <c r="AQ145" s="164" t="s">
        <v>235</v>
      </c>
      <c r="AR145" s="164" t="s">
        <v>235</v>
      </c>
      <c r="AS145" s="164" t="s">
        <v>235</v>
      </c>
      <c r="AT145" s="445"/>
      <c r="AU145" s="164" t="s">
        <v>235</v>
      </c>
      <c r="AV145" s="445"/>
      <c r="AW145" s="164" t="s">
        <v>235</v>
      </c>
      <c r="AX145" s="164" t="s">
        <v>235</v>
      </c>
      <c r="AY145" s="164" t="s">
        <v>235</v>
      </c>
      <c r="AZ145" s="164" t="s">
        <v>235</v>
      </c>
      <c r="BA145" s="164" t="s">
        <v>235</v>
      </c>
      <c r="BB145" s="164" t="s">
        <v>235</v>
      </c>
      <c r="BC145" s="164" t="s">
        <v>235</v>
      </c>
      <c r="BD145" s="164" t="s">
        <v>235</v>
      </c>
      <c r="BE145" s="202" t="s">
        <v>235</v>
      </c>
      <c r="BF145" s="202" t="s">
        <v>235</v>
      </c>
      <c r="BG145" s="202" t="s">
        <v>235</v>
      </c>
      <c r="BH145" s="164" t="s">
        <v>235</v>
      </c>
      <c r="BI145" s="164" t="s">
        <v>235</v>
      </c>
      <c r="BJ145" s="164" t="s">
        <v>235</v>
      </c>
      <c r="BK145" s="164" t="s">
        <v>235</v>
      </c>
      <c r="BL145" s="164" t="s">
        <v>235</v>
      </c>
      <c r="BM145" s="164" t="s">
        <v>235</v>
      </c>
      <c r="BN145" s="164" t="s">
        <v>235</v>
      </c>
      <c r="BO145" s="164" t="s">
        <v>235</v>
      </c>
      <c r="BP145" s="202" t="s">
        <v>235</v>
      </c>
      <c r="BQ145" s="164" t="s">
        <v>235</v>
      </c>
      <c r="BR145" s="164" t="s">
        <v>235</v>
      </c>
      <c r="BS145" s="164" t="s">
        <v>235</v>
      </c>
      <c r="BT145" s="164" t="s">
        <v>235</v>
      </c>
      <c r="BU145" s="164" t="s">
        <v>235</v>
      </c>
      <c r="BV145" s="202" t="s">
        <v>235</v>
      </c>
      <c r="BW145" s="464"/>
      <c r="BX145" s="464"/>
      <c r="BY145" s="465"/>
      <c r="BZ145" s="465"/>
      <c r="CA145" s="465"/>
      <c r="CB145" s="465"/>
      <c r="CC145" s="465"/>
      <c r="CD145" s="465"/>
      <c r="CE145" s="465"/>
      <c r="CF145" s="465"/>
      <c r="CG145" s="465"/>
      <c r="CH145" s="465"/>
      <c r="CI145" s="465"/>
      <c r="CJ145" s="465"/>
      <c r="CK145" s="465"/>
      <c r="CL145" s="465"/>
      <c r="CM145" s="435"/>
      <c r="CN145" s="435"/>
      <c r="CO145" s="435"/>
      <c r="CP145" s="435"/>
      <c r="CQ145" s="435"/>
      <c r="CR145" s="435"/>
      <c r="CS145" s="435"/>
      <c r="CT145" s="435"/>
      <c r="CU145" s="435"/>
      <c r="CV145" s="435"/>
      <c r="CW145" s="435"/>
      <c r="CX145" s="435"/>
      <c r="CY145" s="435"/>
      <c r="CZ145" s="435"/>
      <c r="DA145" s="435"/>
      <c r="DB145" s="435"/>
      <c r="DC145" s="332"/>
      <c r="DD145" s="332"/>
      <c r="DE145" s="332"/>
      <c r="DF145" s="332"/>
      <c r="DG145" s="332"/>
      <c r="DH145" s="332"/>
      <c r="DI145" s="332"/>
      <c r="DJ145" s="332"/>
      <c r="DK145" s="318"/>
      <c r="DL145" s="318"/>
      <c r="DM145" s="318"/>
      <c r="DN145" s="318"/>
      <c r="DO145" s="318"/>
      <c r="DP145" s="318"/>
      <c r="DQ145" s="318"/>
      <c r="DR145" s="178" t="s">
        <v>235</v>
      </c>
      <c r="DS145" s="178" t="s">
        <v>235</v>
      </c>
      <c r="DT145" s="178" t="s">
        <v>235</v>
      </c>
      <c r="DU145" s="178" t="s">
        <v>235</v>
      </c>
      <c r="DV145" s="178" t="s">
        <v>235</v>
      </c>
      <c r="DW145" s="318"/>
      <c r="DX145" s="178" t="s">
        <v>235</v>
      </c>
      <c r="DY145" s="318"/>
      <c r="DZ145" s="178" t="s">
        <v>235</v>
      </c>
      <c r="EA145" s="178" t="s">
        <v>235</v>
      </c>
      <c r="EB145" s="178" t="s">
        <v>235</v>
      </c>
      <c r="EC145" s="178" t="s">
        <v>235</v>
      </c>
      <c r="ED145" s="178" t="s">
        <v>235</v>
      </c>
      <c r="EE145" s="178" t="s">
        <v>235</v>
      </c>
      <c r="EF145" s="178" t="s">
        <v>235</v>
      </c>
      <c r="EG145" s="178" t="s">
        <v>235</v>
      </c>
      <c r="EH145" s="178" t="s">
        <v>235</v>
      </c>
      <c r="EI145" s="178" t="s">
        <v>235</v>
      </c>
      <c r="EJ145" s="178" t="s">
        <v>235</v>
      </c>
      <c r="EK145" s="178" t="s">
        <v>235</v>
      </c>
      <c r="EL145" s="178" t="s">
        <v>235</v>
      </c>
      <c r="EM145" s="178" t="s">
        <v>235</v>
      </c>
      <c r="EN145" s="178" t="s">
        <v>235</v>
      </c>
      <c r="EO145" s="178" t="s">
        <v>235</v>
      </c>
      <c r="EP145" s="178" t="s">
        <v>235</v>
      </c>
      <c r="EQ145" s="178" t="s">
        <v>235</v>
      </c>
      <c r="ER145" s="178" t="s">
        <v>235</v>
      </c>
      <c r="ES145" s="178" t="s">
        <v>235</v>
      </c>
      <c r="ET145" s="178" t="s">
        <v>235</v>
      </c>
      <c r="EU145" s="178" t="s">
        <v>235</v>
      </c>
      <c r="EV145" s="178" t="s">
        <v>235</v>
      </c>
      <c r="EW145" s="178" t="s">
        <v>235</v>
      </c>
      <c r="EX145" s="178" t="s">
        <v>235</v>
      </c>
      <c r="EY145" s="178" t="s">
        <v>235</v>
      </c>
      <c r="EZ145" s="178" t="s">
        <v>235</v>
      </c>
      <c r="FA145" s="178" t="s">
        <v>235</v>
      </c>
      <c r="FB145" s="178" t="s">
        <v>235</v>
      </c>
      <c r="FC145" s="178" t="s">
        <v>235</v>
      </c>
      <c r="FD145" s="178" t="s">
        <v>235</v>
      </c>
      <c r="FE145" s="178" t="s">
        <v>235</v>
      </c>
      <c r="FF145" s="178" t="s">
        <v>235</v>
      </c>
      <c r="FG145" s="178" t="s">
        <v>235</v>
      </c>
      <c r="FH145" s="178" t="s">
        <v>235</v>
      </c>
    </row>
    <row r="146" spans="1:164" ht="18" customHeight="1" x14ac:dyDescent="0.3">
      <c r="A146" s="453">
        <v>32</v>
      </c>
      <c r="B146" s="466">
        <v>35</v>
      </c>
      <c r="C146" s="455" t="s">
        <v>217</v>
      </c>
      <c r="D146" s="458" t="s">
        <v>535</v>
      </c>
      <c r="E146" s="458" t="s">
        <v>437</v>
      </c>
      <c r="F146" s="469" t="s">
        <v>536</v>
      </c>
      <c r="G146" s="469" t="s">
        <v>537</v>
      </c>
      <c r="H146" s="458" t="s">
        <v>360</v>
      </c>
      <c r="I146" s="469" t="s">
        <v>538</v>
      </c>
      <c r="J146" s="458" t="s">
        <v>231</v>
      </c>
      <c r="K146" s="472" t="s">
        <v>539</v>
      </c>
      <c r="L146" s="433" t="s">
        <v>225</v>
      </c>
      <c r="M146" s="458" t="s">
        <v>473</v>
      </c>
      <c r="N146" s="433" t="s">
        <v>331</v>
      </c>
      <c r="O146" s="473" t="s">
        <v>540</v>
      </c>
      <c r="P146" s="433" t="s">
        <v>229</v>
      </c>
      <c r="Q146" s="433">
        <v>1</v>
      </c>
      <c r="R146" s="155" t="s">
        <v>541</v>
      </c>
      <c r="S146" s="155" t="s">
        <v>231</v>
      </c>
      <c r="T146" s="155" t="s">
        <v>231</v>
      </c>
      <c r="U146" s="155" t="s">
        <v>231</v>
      </c>
      <c r="V146" s="156">
        <v>154</v>
      </c>
      <c r="W146" s="433">
        <v>154</v>
      </c>
      <c r="X146" s="156">
        <v>62</v>
      </c>
      <c r="Y146" s="433">
        <v>62</v>
      </c>
      <c r="Z146" s="156" t="s">
        <v>231</v>
      </c>
      <c r="AA146" s="433" t="s">
        <v>231</v>
      </c>
      <c r="AB146" s="156" t="s">
        <v>231</v>
      </c>
      <c r="AC146" s="433" t="s">
        <v>231</v>
      </c>
      <c r="AD146" s="157" t="s">
        <v>542</v>
      </c>
      <c r="AE146" s="157" t="s">
        <v>542</v>
      </c>
      <c r="AF146" s="307" t="s">
        <v>231</v>
      </c>
      <c r="AG146" s="307" t="s">
        <v>231</v>
      </c>
      <c r="AH146" s="307" t="s">
        <v>231</v>
      </c>
      <c r="AI146" s="149" t="s">
        <v>231</v>
      </c>
      <c r="AJ146" s="444" t="s">
        <v>231</v>
      </c>
      <c r="AK146" s="164" t="s">
        <v>231</v>
      </c>
      <c r="AL146" s="164" t="s">
        <v>231</v>
      </c>
      <c r="AM146" s="164" t="s">
        <v>231</v>
      </c>
      <c r="AN146" s="164" t="s">
        <v>231</v>
      </c>
      <c r="AO146" s="164" t="s">
        <v>231</v>
      </c>
      <c r="AP146" s="164" t="s">
        <v>231</v>
      </c>
      <c r="AQ146" s="164" t="s">
        <v>231</v>
      </c>
      <c r="AR146" s="164" t="s">
        <v>231</v>
      </c>
      <c r="AS146" s="164" t="s">
        <v>231</v>
      </c>
      <c r="AT146" s="444" t="s">
        <v>231</v>
      </c>
      <c r="AU146" s="164" t="s">
        <v>231</v>
      </c>
      <c r="AV146" s="444" t="s">
        <v>231</v>
      </c>
      <c r="AW146" s="164" t="s">
        <v>231</v>
      </c>
      <c r="AX146" s="164" t="s">
        <v>231</v>
      </c>
      <c r="AY146" s="164" t="s">
        <v>231</v>
      </c>
      <c r="AZ146" s="164" t="s">
        <v>231</v>
      </c>
      <c r="BA146" s="164" t="s">
        <v>231</v>
      </c>
      <c r="BB146" s="164" t="s">
        <v>231</v>
      </c>
      <c r="BC146" s="164" t="s">
        <v>231</v>
      </c>
      <c r="BD146" s="164" t="s">
        <v>231</v>
      </c>
      <c r="BE146" s="202" t="s">
        <v>231</v>
      </c>
      <c r="BF146" s="202" t="s">
        <v>231</v>
      </c>
      <c r="BG146" s="202" t="s">
        <v>231</v>
      </c>
      <c r="BH146" s="164" t="s">
        <v>231</v>
      </c>
      <c r="BI146" s="164" t="s">
        <v>231</v>
      </c>
      <c r="BJ146" s="164" t="s">
        <v>231</v>
      </c>
      <c r="BK146" s="164" t="s">
        <v>231</v>
      </c>
      <c r="BL146" s="164" t="s">
        <v>231</v>
      </c>
      <c r="BM146" s="164" t="s">
        <v>231</v>
      </c>
      <c r="BN146" s="164" t="s">
        <v>231</v>
      </c>
      <c r="BO146" s="164" t="s">
        <v>231</v>
      </c>
      <c r="BP146" s="202" t="s">
        <v>231</v>
      </c>
      <c r="BQ146" s="164" t="s">
        <v>231</v>
      </c>
      <c r="BR146" s="164" t="s">
        <v>231</v>
      </c>
      <c r="BS146" s="164" t="s">
        <v>231</v>
      </c>
      <c r="BT146" s="164" t="s">
        <v>231</v>
      </c>
      <c r="BU146" s="164" t="s">
        <v>231</v>
      </c>
      <c r="BV146" s="202" t="s">
        <v>231</v>
      </c>
      <c r="BW146" s="463" t="s">
        <v>231</v>
      </c>
      <c r="BX146" s="463" t="s">
        <v>231</v>
      </c>
      <c r="BY146" s="313" t="s">
        <v>231</v>
      </c>
      <c r="BZ146" s="313" t="s">
        <v>231</v>
      </c>
      <c r="CA146" s="313" t="s">
        <v>231</v>
      </c>
      <c r="CB146" s="313" t="s">
        <v>231</v>
      </c>
      <c r="CC146" s="313" t="s">
        <v>231</v>
      </c>
      <c r="CD146" s="313" t="s">
        <v>231</v>
      </c>
      <c r="CE146" s="313" t="s">
        <v>231</v>
      </c>
      <c r="CF146" s="313" t="s">
        <v>231</v>
      </c>
      <c r="CG146" s="313" t="s">
        <v>231</v>
      </c>
      <c r="CH146" s="313" t="s">
        <v>231</v>
      </c>
      <c r="CI146" s="313" t="s">
        <v>231</v>
      </c>
      <c r="CJ146" s="313" t="s">
        <v>231</v>
      </c>
      <c r="CK146" s="313" t="s">
        <v>231</v>
      </c>
      <c r="CL146" s="313" t="s">
        <v>231</v>
      </c>
      <c r="CM146" s="433" t="s">
        <v>530</v>
      </c>
      <c r="CN146" s="433">
        <v>2020</v>
      </c>
      <c r="CO146" s="433" t="s">
        <v>429</v>
      </c>
      <c r="CP146" s="433" t="s">
        <v>385</v>
      </c>
      <c r="CQ146" s="433" t="s">
        <v>429</v>
      </c>
      <c r="CR146" s="433" t="s">
        <v>429</v>
      </c>
      <c r="CS146" s="433" t="s">
        <v>231</v>
      </c>
      <c r="CT146" s="433" t="s">
        <v>231</v>
      </c>
      <c r="CU146" s="433" t="s">
        <v>231</v>
      </c>
      <c r="CV146" s="433" t="s">
        <v>231</v>
      </c>
      <c r="CW146" s="433" t="s">
        <v>231</v>
      </c>
      <c r="CX146" s="433" t="s">
        <v>231</v>
      </c>
      <c r="CY146" s="433" t="s">
        <v>231</v>
      </c>
      <c r="CZ146" s="433" t="s">
        <v>231</v>
      </c>
      <c r="DA146" s="433" t="s">
        <v>231</v>
      </c>
      <c r="DB146" s="433" t="s">
        <v>231</v>
      </c>
      <c r="DC146" s="330" t="s">
        <v>543</v>
      </c>
      <c r="DD146" s="330" t="s">
        <v>544</v>
      </c>
      <c r="DE146" s="330" t="s">
        <v>545</v>
      </c>
      <c r="DF146" s="330" t="s">
        <v>485</v>
      </c>
      <c r="DG146" s="330" t="s">
        <v>545</v>
      </c>
      <c r="DH146" s="330" t="s">
        <v>545</v>
      </c>
      <c r="DI146" s="330" t="s">
        <v>545</v>
      </c>
      <c r="DJ146" s="330" t="s">
        <v>545</v>
      </c>
      <c r="DK146" s="313" t="s">
        <v>231</v>
      </c>
      <c r="DL146" s="313" t="s">
        <v>231</v>
      </c>
      <c r="DM146" s="313" t="s">
        <v>231</v>
      </c>
      <c r="DN146" s="313" t="s">
        <v>231</v>
      </c>
      <c r="DO146" s="313" t="s">
        <v>231</v>
      </c>
      <c r="DP146" s="313" t="s">
        <v>231</v>
      </c>
      <c r="DQ146" s="313" t="s">
        <v>231</v>
      </c>
      <c r="DR146" s="178" t="s">
        <v>231</v>
      </c>
      <c r="DS146" s="178" t="s">
        <v>231</v>
      </c>
      <c r="DT146" s="178" t="s">
        <v>231</v>
      </c>
      <c r="DU146" s="178" t="s">
        <v>231</v>
      </c>
      <c r="DV146" s="178" t="s">
        <v>231</v>
      </c>
      <c r="DW146" s="313" t="s">
        <v>231</v>
      </c>
      <c r="DX146" s="178" t="s">
        <v>231</v>
      </c>
      <c r="DY146" s="313" t="s">
        <v>231</v>
      </c>
      <c r="DZ146" s="178" t="s">
        <v>231</v>
      </c>
      <c r="EA146" s="178" t="s">
        <v>231</v>
      </c>
      <c r="EB146" s="178" t="s">
        <v>231</v>
      </c>
      <c r="EC146" s="178" t="s">
        <v>231</v>
      </c>
      <c r="ED146" s="178" t="s">
        <v>231</v>
      </c>
      <c r="EE146" s="178" t="s">
        <v>231</v>
      </c>
      <c r="EF146" s="178" t="s">
        <v>231</v>
      </c>
      <c r="EG146" s="178" t="s">
        <v>231</v>
      </c>
      <c r="EH146" s="178" t="s">
        <v>231</v>
      </c>
      <c r="EI146" s="178" t="s">
        <v>231</v>
      </c>
      <c r="EJ146" s="178" t="s">
        <v>231</v>
      </c>
      <c r="EK146" s="178" t="s">
        <v>231</v>
      </c>
      <c r="EL146" s="178" t="s">
        <v>231</v>
      </c>
      <c r="EM146" s="178" t="s">
        <v>231</v>
      </c>
      <c r="EN146" s="178" t="s">
        <v>231</v>
      </c>
      <c r="EO146" s="178" t="s">
        <v>231</v>
      </c>
      <c r="EP146" s="178" t="s">
        <v>231</v>
      </c>
      <c r="EQ146" s="178" t="s">
        <v>231</v>
      </c>
      <c r="ER146" s="178" t="s">
        <v>231</v>
      </c>
      <c r="ES146" s="178" t="s">
        <v>231</v>
      </c>
      <c r="ET146" s="178" t="s">
        <v>231</v>
      </c>
      <c r="EU146" s="178" t="s">
        <v>231</v>
      </c>
      <c r="EV146" s="178" t="s">
        <v>231</v>
      </c>
      <c r="EW146" s="178" t="s">
        <v>231</v>
      </c>
      <c r="EX146" s="178" t="s">
        <v>231</v>
      </c>
      <c r="EY146" s="178" t="s">
        <v>231</v>
      </c>
      <c r="EZ146" s="178" t="s">
        <v>231</v>
      </c>
      <c r="FA146" s="178" t="s">
        <v>231</v>
      </c>
      <c r="FB146" s="178" t="s">
        <v>231</v>
      </c>
      <c r="FC146" s="178" t="s">
        <v>231</v>
      </c>
      <c r="FD146" s="178" t="s">
        <v>231</v>
      </c>
      <c r="FE146" s="178" t="s">
        <v>231</v>
      </c>
      <c r="FF146" s="178" t="s">
        <v>231</v>
      </c>
      <c r="FG146" s="178" t="s">
        <v>231</v>
      </c>
      <c r="FH146" s="178" t="s">
        <v>231</v>
      </c>
    </row>
    <row r="147" spans="1:164" ht="18" customHeight="1" x14ac:dyDescent="0.3">
      <c r="A147" s="454"/>
      <c r="B147" s="467"/>
      <c r="C147" s="456"/>
      <c r="D147" s="461"/>
      <c r="E147" s="461"/>
      <c r="F147" s="470"/>
      <c r="G147" s="470"/>
      <c r="H147" s="461"/>
      <c r="I147" s="470"/>
      <c r="J147" s="461"/>
      <c r="K147" s="470"/>
      <c r="L147" s="434"/>
      <c r="M147" s="461"/>
      <c r="N147" s="434"/>
      <c r="O147" s="434"/>
      <c r="P147" s="434"/>
      <c r="Q147" s="434"/>
      <c r="R147" s="155" t="s">
        <v>235</v>
      </c>
      <c r="S147" s="155" t="s">
        <v>235</v>
      </c>
      <c r="T147" s="155" t="s">
        <v>235</v>
      </c>
      <c r="U147" s="155" t="s">
        <v>235</v>
      </c>
      <c r="V147" s="156" t="s">
        <v>235</v>
      </c>
      <c r="W147" s="434"/>
      <c r="X147" s="156" t="s">
        <v>235</v>
      </c>
      <c r="Y147" s="434"/>
      <c r="Z147" s="156" t="s">
        <v>235</v>
      </c>
      <c r="AA147" s="434"/>
      <c r="AB147" s="156" t="s">
        <v>235</v>
      </c>
      <c r="AC147" s="434"/>
      <c r="AD147" s="157" t="s">
        <v>235</v>
      </c>
      <c r="AE147" s="157" t="s">
        <v>235</v>
      </c>
      <c r="AF147" s="307"/>
      <c r="AG147" s="307"/>
      <c r="AH147" s="307"/>
      <c r="AI147" s="149" t="s">
        <v>235</v>
      </c>
      <c r="AJ147" s="445"/>
      <c r="AK147" s="164" t="s">
        <v>235</v>
      </c>
      <c r="AL147" s="164" t="s">
        <v>235</v>
      </c>
      <c r="AM147" s="164" t="s">
        <v>235</v>
      </c>
      <c r="AN147" s="164" t="s">
        <v>235</v>
      </c>
      <c r="AO147" s="164" t="s">
        <v>235</v>
      </c>
      <c r="AP147" s="164" t="s">
        <v>235</v>
      </c>
      <c r="AQ147" s="164" t="s">
        <v>235</v>
      </c>
      <c r="AR147" s="164" t="s">
        <v>235</v>
      </c>
      <c r="AS147" s="164" t="s">
        <v>235</v>
      </c>
      <c r="AT147" s="445"/>
      <c r="AU147" s="164" t="s">
        <v>235</v>
      </c>
      <c r="AV147" s="445"/>
      <c r="AW147" s="164" t="s">
        <v>235</v>
      </c>
      <c r="AX147" s="164" t="s">
        <v>235</v>
      </c>
      <c r="AY147" s="164" t="s">
        <v>235</v>
      </c>
      <c r="AZ147" s="164" t="s">
        <v>235</v>
      </c>
      <c r="BA147" s="164" t="s">
        <v>235</v>
      </c>
      <c r="BB147" s="164" t="s">
        <v>235</v>
      </c>
      <c r="BC147" s="164" t="s">
        <v>235</v>
      </c>
      <c r="BD147" s="164" t="s">
        <v>235</v>
      </c>
      <c r="BE147" s="202" t="s">
        <v>235</v>
      </c>
      <c r="BF147" s="202" t="s">
        <v>235</v>
      </c>
      <c r="BG147" s="202" t="s">
        <v>235</v>
      </c>
      <c r="BH147" s="164" t="s">
        <v>235</v>
      </c>
      <c r="BI147" s="164" t="s">
        <v>235</v>
      </c>
      <c r="BJ147" s="164" t="s">
        <v>235</v>
      </c>
      <c r="BK147" s="164" t="s">
        <v>235</v>
      </c>
      <c r="BL147" s="164" t="s">
        <v>235</v>
      </c>
      <c r="BM147" s="164" t="s">
        <v>235</v>
      </c>
      <c r="BN147" s="164" t="s">
        <v>235</v>
      </c>
      <c r="BO147" s="164" t="s">
        <v>235</v>
      </c>
      <c r="BP147" s="202" t="s">
        <v>235</v>
      </c>
      <c r="BQ147" s="164" t="s">
        <v>235</v>
      </c>
      <c r="BR147" s="164" t="s">
        <v>235</v>
      </c>
      <c r="BS147" s="164" t="s">
        <v>235</v>
      </c>
      <c r="BT147" s="164" t="s">
        <v>235</v>
      </c>
      <c r="BU147" s="164" t="s">
        <v>235</v>
      </c>
      <c r="BV147" s="202" t="s">
        <v>235</v>
      </c>
      <c r="BW147" s="463"/>
      <c r="BX147" s="463"/>
      <c r="BY147" s="314"/>
      <c r="BZ147" s="314"/>
      <c r="CA147" s="314"/>
      <c r="CB147" s="314"/>
      <c r="CC147" s="314"/>
      <c r="CD147" s="314"/>
      <c r="CE147" s="314"/>
      <c r="CF147" s="314"/>
      <c r="CG147" s="314"/>
      <c r="CH147" s="314"/>
      <c r="CI147" s="314"/>
      <c r="CJ147" s="314"/>
      <c r="CK147" s="314"/>
      <c r="CL147" s="314"/>
      <c r="CM147" s="434"/>
      <c r="CN147" s="434"/>
      <c r="CO147" s="434"/>
      <c r="CP147" s="434"/>
      <c r="CQ147" s="434"/>
      <c r="CR147" s="434"/>
      <c r="CS147" s="434"/>
      <c r="CT147" s="434"/>
      <c r="CU147" s="434"/>
      <c r="CV147" s="434"/>
      <c r="CW147" s="434"/>
      <c r="CX147" s="434"/>
      <c r="CY147" s="434"/>
      <c r="CZ147" s="434"/>
      <c r="DA147" s="434"/>
      <c r="DB147" s="434"/>
      <c r="DC147" s="331"/>
      <c r="DD147" s="331"/>
      <c r="DE147" s="331"/>
      <c r="DF147" s="331"/>
      <c r="DG147" s="331"/>
      <c r="DH147" s="331"/>
      <c r="DI147" s="331"/>
      <c r="DJ147" s="331"/>
      <c r="DK147" s="318"/>
      <c r="DL147" s="318"/>
      <c r="DM147" s="318"/>
      <c r="DN147" s="318"/>
      <c r="DO147" s="318"/>
      <c r="DP147" s="318"/>
      <c r="DQ147" s="318"/>
      <c r="DR147" s="178" t="s">
        <v>235</v>
      </c>
      <c r="DS147" s="178" t="s">
        <v>235</v>
      </c>
      <c r="DT147" s="178" t="s">
        <v>235</v>
      </c>
      <c r="DU147" s="178" t="s">
        <v>235</v>
      </c>
      <c r="DV147" s="178" t="s">
        <v>235</v>
      </c>
      <c r="DW147" s="318"/>
      <c r="DX147" s="178" t="s">
        <v>235</v>
      </c>
      <c r="DY147" s="318"/>
      <c r="DZ147" s="178" t="s">
        <v>235</v>
      </c>
      <c r="EA147" s="178" t="s">
        <v>235</v>
      </c>
      <c r="EB147" s="178" t="s">
        <v>235</v>
      </c>
      <c r="EC147" s="178" t="s">
        <v>235</v>
      </c>
      <c r="ED147" s="178" t="s">
        <v>235</v>
      </c>
      <c r="EE147" s="178" t="s">
        <v>235</v>
      </c>
      <c r="EF147" s="178" t="s">
        <v>235</v>
      </c>
      <c r="EG147" s="178" t="s">
        <v>235</v>
      </c>
      <c r="EH147" s="178" t="s">
        <v>235</v>
      </c>
      <c r="EI147" s="178" t="s">
        <v>235</v>
      </c>
      <c r="EJ147" s="178" t="s">
        <v>235</v>
      </c>
      <c r="EK147" s="178" t="s">
        <v>235</v>
      </c>
      <c r="EL147" s="178" t="s">
        <v>235</v>
      </c>
      <c r="EM147" s="178" t="s">
        <v>235</v>
      </c>
      <c r="EN147" s="178" t="s">
        <v>235</v>
      </c>
      <c r="EO147" s="178" t="s">
        <v>235</v>
      </c>
      <c r="EP147" s="178" t="s">
        <v>235</v>
      </c>
      <c r="EQ147" s="178" t="s">
        <v>235</v>
      </c>
      <c r="ER147" s="178" t="s">
        <v>235</v>
      </c>
      <c r="ES147" s="178" t="s">
        <v>235</v>
      </c>
      <c r="ET147" s="178" t="s">
        <v>235</v>
      </c>
      <c r="EU147" s="178" t="s">
        <v>235</v>
      </c>
      <c r="EV147" s="178" t="s">
        <v>235</v>
      </c>
      <c r="EW147" s="178" t="s">
        <v>235</v>
      </c>
      <c r="EX147" s="178" t="s">
        <v>235</v>
      </c>
      <c r="EY147" s="178" t="s">
        <v>235</v>
      </c>
      <c r="EZ147" s="178" t="s">
        <v>235</v>
      </c>
      <c r="FA147" s="178" t="s">
        <v>235</v>
      </c>
      <c r="FB147" s="178" t="s">
        <v>235</v>
      </c>
      <c r="FC147" s="178" t="s">
        <v>235</v>
      </c>
      <c r="FD147" s="178" t="s">
        <v>235</v>
      </c>
      <c r="FE147" s="178" t="s">
        <v>235</v>
      </c>
      <c r="FF147" s="178" t="s">
        <v>235</v>
      </c>
      <c r="FG147" s="178" t="s">
        <v>235</v>
      </c>
      <c r="FH147" s="178" t="s">
        <v>235</v>
      </c>
    </row>
    <row r="148" spans="1:164" ht="18" customHeight="1" x14ac:dyDescent="0.3">
      <c r="A148" s="454"/>
      <c r="B148" s="467"/>
      <c r="C148" s="456"/>
      <c r="D148" s="461"/>
      <c r="E148" s="461"/>
      <c r="F148" s="470"/>
      <c r="G148" s="470"/>
      <c r="H148" s="461"/>
      <c r="I148" s="470"/>
      <c r="J148" s="461"/>
      <c r="K148" s="470"/>
      <c r="L148" s="434"/>
      <c r="M148" s="461"/>
      <c r="N148" s="434"/>
      <c r="O148" s="434"/>
      <c r="P148" s="434"/>
      <c r="Q148" s="434"/>
      <c r="R148" s="155" t="s">
        <v>235</v>
      </c>
      <c r="S148" s="155" t="s">
        <v>235</v>
      </c>
      <c r="T148" s="155" t="s">
        <v>235</v>
      </c>
      <c r="U148" s="155" t="s">
        <v>235</v>
      </c>
      <c r="V148" s="156" t="s">
        <v>235</v>
      </c>
      <c r="W148" s="434"/>
      <c r="X148" s="156" t="s">
        <v>235</v>
      </c>
      <c r="Y148" s="434"/>
      <c r="Z148" s="156" t="s">
        <v>235</v>
      </c>
      <c r="AA148" s="434"/>
      <c r="AB148" s="156" t="s">
        <v>235</v>
      </c>
      <c r="AC148" s="434"/>
      <c r="AD148" s="157" t="s">
        <v>235</v>
      </c>
      <c r="AE148" s="157" t="s">
        <v>235</v>
      </c>
      <c r="AF148" s="307"/>
      <c r="AG148" s="307"/>
      <c r="AH148" s="307"/>
      <c r="AI148" s="149" t="s">
        <v>235</v>
      </c>
      <c r="AJ148" s="445"/>
      <c r="AK148" s="164" t="s">
        <v>235</v>
      </c>
      <c r="AL148" s="164" t="s">
        <v>235</v>
      </c>
      <c r="AM148" s="164" t="s">
        <v>235</v>
      </c>
      <c r="AN148" s="164" t="s">
        <v>235</v>
      </c>
      <c r="AO148" s="164" t="s">
        <v>235</v>
      </c>
      <c r="AP148" s="164" t="s">
        <v>235</v>
      </c>
      <c r="AQ148" s="164" t="s">
        <v>235</v>
      </c>
      <c r="AR148" s="164" t="s">
        <v>235</v>
      </c>
      <c r="AS148" s="164" t="s">
        <v>235</v>
      </c>
      <c r="AT148" s="445"/>
      <c r="AU148" s="164" t="s">
        <v>235</v>
      </c>
      <c r="AV148" s="445"/>
      <c r="AW148" s="164" t="s">
        <v>235</v>
      </c>
      <c r="AX148" s="164" t="s">
        <v>235</v>
      </c>
      <c r="AY148" s="164" t="s">
        <v>235</v>
      </c>
      <c r="AZ148" s="164" t="s">
        <v>235</v>
      </c>
      <c r="BA148" s="164" t="s">
        <v>235</v>
      </c>
      <c r="BB148" s="164" t="s">
        <v>235</v>
      </c>
      <c r="BC148" s="164" t="s">
        <v>235</v>
      </c>
      <c r="BD148" s="164" t="s">
        <v>235</v>
      </c>
      <c r="BE148" s="202" t="s">
        <v>235</v>
      </c>
      <c r="BF148" s="202" t="s">
        <v>235</v>
      </c>
      <c r="BG148" s="202" t="s">
        <v>235</v>
      </c>
      <c r="BH148" s="164" t="s">
        <v>235</v>
      </c>
      <c r="BI148" s="164" t="s">
        <v>235</v>
      </c>
      <c r="BJ148" s="164" t="s">
        <v>235</v>
      </c>
      <c r="BK148" s="164" t="s">
        <v>235</v>
      </c>
      <c r="BL148" s="164" t="s">
        <v>235</v>
      </c>
      <c r="BM148" s="164" t="s">
        <v>235</v>
      </c>
      <c r="BN148" s="164" t="s">
        <v>235</v>
      </c>
      <c r="BO148" s="164" t="s">
        <v>235</v>
      </c>
      <c r="BP148" s="202" t="s">
        <v>235</v>
      </c>
      <c r="BQ148" s="164" t="s">
        <v>235</v>
      </c>
      <c r="BR148" s="164" t="s">
        <v>235</v>
      </c>
      <c r="BS148" s="164" t="s">
        <v>235</v>
      </c>
      <c r="BT148" s="164" t="s">
        <v>235</v>
      </c>
      <c r="BU148" s="164" t="s">
        <v>235</v>
      </c>
      <c r="BV148" s="202" t="s">
        <v>235</v>
      </c>
      <c r="BW148" s="463"/>
      <c r="BX148" s="463"/>
      <c r="BY148" s="314"/>
      <c r="BZ148" s="314"/>
      <c r="CA148" s="314"/>
      <c r="CB148" s="314"/>
      <c r="CC148" s="314"/>
      <c r="CD148" s="314"/>
      <c r="CE148" s="314"/>
      <c r="CF148" s="314"/>
      <c r="CG148" s="314"/>
      <c r="CH148" s="314"/>
      <c r="CI148" s="314"/>
      <c r="CJ148" s="314"/>
      <c r="CK148" s="314"/>
      <c r="CL148" s="314"/>
      <c r="CM148" s="434"/>
      <c r="CN148" s="434"/>
      <c r="CO148" s="434"/>
      <c r="CP148" s="434"/>
      <c r="CQ148" s="434"/>
      <c r="CR148" s="434"/>
      <c r="CS148" s="434"/>
      <c r="CT148" s="434"/>
      <c r="CU148" s="434"/>
      <c r="CV148" s="434"/>
      <c r="CW148" s="434"/>
      <c r="CX148" s="434"/>
      <c r="CY148" s="434"/>
      <c r="CZ148" s="434"/>
      <c r="DA148" s="434"/>
      <c r="DB148" s="434"/>
      <c r="DC148" s="331"/>
      <c r="DD148" s="331"/>
      <c r="DE148" s="331"/>
      <c r="DF148" s="331"/>
      <c r="DG148" s="331"/>
      <c r="DH148" s="331"/>
      <c r="DI148" s="331"/>
      <c r="DJ148" s="331"/>
      <c r="DK148" s="318"/>
      <c r="DL148" s="318"/>
      <c r="DM148" s="318"/>
      <c r="DN148" s="318"/>
      <c r="DO148" s="318"/>
      <c r="DP148" s="318"/>
      <c r="DQ148" s="318"/>
      <c r="DR148" s="178" t="s">
        <v>235</v>
      </c>
      <c r="DS148" s="178" t="s">
        <v>235</v>
      </c>
      <c r="DT148" s="178" t="s">
        <v>235</v>
      </c>
      <c r="DU148" s="178" t="s">
        <v>235</v>
      </c>
      <c r="DV148" s="178" t="s">
        <v>235</v>
      </c>
      <c r="DW148" s="318"/>
      <c r="DX148" s="178" t="s">
        <v>235</v>
      </c>
      <c r="DY148" s="318"/>
      <c r="DZ148" s="178" t="s">
        <v>235</v>
      </c>
      <c r="EA148" s="178" t="s">
        <v>235</v>
      </c>
      <c r="EB148" s="178" t="s">
        <v>235</v>
      </c>
      <c r="EC148" s="178" t="s">
        <v>235</v>
      </c>
      <c r="ED148" s="178" t="s">
        <v>235</v>
      </c>
      <c r="EE148" s="178" t="s">
        <v>235</v>
      </c>
      <c r="EF148" s="178" t="s">
        <v>235</v>
      </c>
      <c r="EG148" s="178" t="s">
        <v>235</v>
      </c>
      <c r="EH148" s="178" t="s">
        <v>235</v>
      </c>
      <c r="EI148" s="178" t="s">
        <v>235</v>
      </c>
      <c r="EJ148" s="178" t="s">
        <v>235</v>
      </c>
      <c r="EK148" s="178" t="s">
        <v>235</v>
      </c>
      <c r="EL148" s="178" t="s">
        <v>235</v>
      </c>
      <c r="EM148" s="178" t="s">
        <v>235</v>
      </c>
      <c r="EN148" s="178" t="s">
        <v>235</v>
      </c>
      <c r="EO148" s="178" t="s">
        <v>235</v>
      </c>
      <c r="EP148" s="178" t="s">
        <v>235</v>
      </c>
      <c r="EQ148" s="178" t="s">
        <v>235</v>
      </c>
      <c r="ER148" s="178" t="s">
        <v>235</v>
      </c>
      <c r="ES148" s="178" t="s">
        <v>235</v>
      </c>
      <c r="ET148" s="178" t="s">
        <v>235</v>
      </c>
      <c r="EU148" s="178" t="s">
        <v>235</v>
      </c>
      <c r="EV148" s="178" t="s">
        <v>235</v>
      </c>
      <c r="EW148" s="178" t="s">
        <v>235</v>
      </c>
      <c r="EX148" s="178" t="s">
        <v>235</v>
      </c>
      <c r="EY148" s="178" t="s">
        <v>235</v>
      </c>
      <c r="EZ148" s="178" t="s">
        <v>235</v>
      </c>
      <c r="FA148" s="178" t="s">
        <v>235</v>
      </c>
      <c r="FB148" s="178" t="s">
        <v>235</v>
      </c>
      <c r="FC148" s="178" t="s">
        <v>235</v>
      </c>
      <c r="FD148" s="178" t="s">
        <v>235</v>
      </c>
      <c r="FE148" s="178" t="s">
        <v>235</v>
      </c>
      <c r="FF148" s="178" t="s">
        <v>235</v>
      </c>
      <c r="FG148" s="178" t="s">
        <v>235</v>
      </c>
      <c r="FH148" s="178" t="s">
        <v>235</v>
      </c>
    </row>
    <row r="149" spans="1:164" ht="18" customHeight="1" x14ac:dyDescent="0.3">
      <c r="A149" s="454"/>
      <c r="B149" s="468"/>
      <c r="C149" s="457"/>
      <c r="D149" s="462"/>
      <c r="E149" s="462"/>
      <c r="F149" s="471"/>
      <c r="G149" s="471"/>
      <c r="H149" s="462"/>
      <c r="I149" s="471"/>
      <c r="J149" s="462"/>
      <c r="K149" s="471"/>
      <c r="L149" s="435"/>
      <c r="M149" s="462"/>
      <c r="N149" s="435"/>
      <c r="O149" s="435"/>
      <c r="P149" s="435"/>
      <c r="Q149" s="435"/>
      <c r="R149" s="155" t="s">
        <v>235</v>
      </c>
      <c r="S149" s="155" t="s">
        <v>235</v>
      </c>
      <c r="T149" s="155" t="s">
        <v>235</v>
      </c>
      <c r="U149" s="155" t="s">
        <v>235</v>
      </c>
      <c r="V149" s="156" t="s">
        <v>235</v>
      </c>
      <c r="W149" s="435"/>
      <c r="X149" s="156" t="s">
        <v>235</v>
      </c>
      <c r="Y149" s="435"/>
      <c r="Z149" s="156" t="s">
        <v>235</v>
      </c>
      <c r="AA149" s="435"/>
      <c r="AB149" s="156" t="s">
        <v>235</v>
      </c>
      <c r="AC149" s="435"/>
      <c r="AD149" s="157" t="s">
        <v>235</v>
      </c>
      <c r="AE149" s="157" t="s">
        <v>235</v>
      </c>
      <c r="AF149" s="307"/>
      <c r="AG149" s="307"/>
      <c r="AH149" s="307"/>
      <c r="AI149" s="149" t="s">
        <v>235</v>
      </c>
      <c r="AJ149" s="445"/>
      <c r="AK149" s="164" t="s">
        <v>235</v>
      </c>
      <c r="AL149" s="164" t="s">
        <v>235</v>
      </c>
      <c r="AM149" s="164" t="s">
        <v>235</v>
      </c>
      <c r="AN149" s="164" t="s">
        <v>235</v>
      </c>
      <c r="AO149" s="164" t="s">
        <v>235</v>
      </c>
      <c r="AP149" s="164" t="s">
        <v>235</v>
      </c>
      <c r="AQ149" s="164" t="s">
        <v>235</v>
      </c>
      <c r="AR149" s="164" t="s">
        <v>235</v>
      </c>
      <c r="AS149" s="164" t="s">
        <v>235</v>
      </c>
      <c r="AT149" s="445"/>
      <c r="AU149" s="164" t="s">
        <v>235</v>
      </c>
      <c r="AV149" s="445"/>
      <c r="AW149" s="164" t="s">
        <v>235</v>
      </c>
      <c r="AX149" s="164" t="s">
        <v>235</v>
      </c>
      <c r="AY149" s="164" t="s">
        <v>235</v>
      </c>
      <c r="AZ149" s="164" t="s">
        <v>235</v>
      </c>
      <c r="BA149" s="164" t="s">
        <v>235</v>
      </c>
      <c r="BB149" s="164" t="s">
        <v>235</v>
      </c>
      <c r="BC149" s="164" t="s">
        <v>235</v>
      </c>
      <c r="BD149" s="164" t="s">
        <v>235</v>
      </c>
      <c r="BE149" s="202" t="s">
        <v>235</v>
      </c>
      <c r="BF149" s="202" t="s">
        <v>235</v>
      </c>
      <c r="BG149" s="202" t="s">
        <v>235</v>
      </c>
      <c r="BH149" s="164" t="s">
        <v>235</v>
      </c>
      <c r="BI149" s="164" t="s">
        <v>235</v>
      </c>
      <c r="BJ149" s="164" t="s">
        <v>235</v>
      </c>
      <c r="BK149" s="164" t="s">
        <v>235</v>
      </c>
      <c r="BL149" s="164" t="s">
        <v>235</v>
      </c>
      <c r="BM149" s="164" t="s">
        <v>235</v>
      </c>
      <c r="BN149" s="164" t="s">
        <v>235</v>
      </c>
      <c r="BO149" s="164" t="s">
        <v>235</v>
      </c>
      <c r="BP149" s="202" t="s">
        <v>235</v>
      </c>
      <c r="BQ149" s="164" t="s">
        <v>235</v>
      </c>
      <c r="BR149" s="164" t="s">
        <v>235</v>
      </c>
      <c r="BS149" s="164" t="s">
        <v>235</v>
      </c>
      <c r="BT149" s="164" t="s">
        <v>235</v>
      </c>
      <c r="BU149" s="164" t="s">
        <v>235</v>
      </c>
      <c r="BV149" s="202" t="s">
        <v>235</v>
      </c>
      <c r="BW149" s="464"/>
      <c r="BX149" s="464"/>
      <c r="BY149" s="465"/>
      <c r="BZ149" s="465"/>
      <c r="CA149" s="465"/>
      <c r="CB149" s="465"/>
      <c r="CC149" s="465"/>
      <c r="CD149" s="465"/>
      <c r="CE149" s="465"/>
      <c r="CF149" s="465"/>
      <c r="CG149" s="465"/>
      <c r="CH149" s="465"/>
      <c r="CI149" s="465"/>
      <c r="CJ149" s="465"/>
      <c r="CK149" s="465"/>
      <c r="CL149" s="465"/>
      <c r="CM149" s="435"/>
      <c r="CN149" s="435"/>
      <c r="CO149" s="435"/>
      <c r="CP149" s="435"/>
      <c r="CQ149" s="435"/>
      <c r="CR149" s="435"/>
      <c r="CS149" s="435"/>
      <c r="CT149" s="435"/>
      <c r="CU149" s="435"/>
      <c r="CV149" s="435"/>
      <c r="CW149" s="435"/>
      <c r="CX149" s="435"/>
      <c r="CY149" s="435"/>
      <c r="CZ149" s="435"/>
      <c r="DA149" s="435"/>
      <c r="DB149" s="435"/>
      <c r="DC149" s="332"/>
      <c r="DD149" s="332"/>
      <c r="DE149" s="332"/>
      <c r="DF149" s="332"/>
      <c r="DG149" s="332"/>
      <c r="DH149" s="332"/>
      <c r="DI149" s="332"/>
      <c r="DJ149" s="332"/>
      <c r="DK149" s="318"/>
      <c r="DL149" s="318"/>
      <c r="DM149" s="318"/>
      <c r="DN149" s="318"/>
      <c r="DO149" s="318"/>
      <c r="DP149" s="318"/>
      <c r="DQ149" s="318"/>
      <c r="DR149" s="178" t="s">
        <v>235</v>
      </c>
      <c r="DS149" s="178" t="s">
        <v>235</v>
      </c>
      <c r="DT149" s="178" t="s">
        <v>235</v>
      </c>
      <c r="DU149" s="178" t="s">
        <v>235</v>
      </c>
      <c r="DV149" s="178" t="s">
        <v>235</v>
      </c>
      <c r="DW149" s="318"/>
      <c r="DX149" s="178" t="s">
        <v>235</v>
      </c>
      <c r="DY149" s="318"/>
      <c r="DZ149" s="178" t="s">
        <v>235</v>
      </c>
      <c r="EA149" s="178" t="s">
        <v>235</v>
      </c>
      <c r="EB149" s="178" t="s">
        <v>235</v>
      </c>
      <c r="EC149" s="178" t="s">
        <v>235</v>
      </c>
      <c r="ED149" s="178" t="s">
        <v>235</v>
      </c>
      <c r="EE149" s="178" t="s">
        <v>235</v>
      </c>
      <c r="EF149" s="178" t="s">
        <v>235</v>
      </c>
      <c r="EG149" s="178" t="s">
        <v>235</v>
      </c>
      <c r="EH149" s="178" t="s">
        <v>235</v>
      </c>
      <c r="EI149" s="178" t="s">
        <v>235</v>
      </c>
      <c r="EJ149" s="178" t="s">
        <v>235</v>
      </c>
      <c r="EK149" s="178" t="s">
        <v>235</v>
      </c>
      <c r="EL149" s="178" t="s">
        <v>235</v>
      </c>
      <c r="EM149" s="178" t="s">
        <v>235</v>
      </c>
      <c r="EN149" s="178" t="s">
        <v>235</v>
      </c>
      <c r="EO149" s="178" t="s">
        <v>235</v>
      </c>
      <c r="EP149" s="178" t="s">
        <v>235</v>
      </c>
      <c r="EQ149" s="178" t="s">
        <v>235</v>
      </c>
      <c r="ER149" s="178" t="s">
        <v>235</v>
      </c>
      <c r="ES149" s="178" t="s">
        <v>235</v>
      </c>
      <c r="ET149" s="178" t="s">
        <v>235</v>
      </c>
      <c r="EU149" s="178" t="s">
        <v>235</v>
      </c>
      <c r="EV149" s="178" t="s">
        <v>235</v>
      </c>
      <c r="EW149" s="178" t="s">
        <v>235</v>
      </c>
      <c r="EX149" s="178" t="s">
        <v>235</v>
      </c>
      <c r="EY149" s="178" t="s">
        <v>235</v>
      </c>
      <c r="EZ149" s="178" t="s">
        <v>235</v>
      </c>
      <c r="FA149" s="178" t="s">
        <v>235</v>
      </c>
      <c r="FB149" s="178" t="s">
        <v>235</v>
      </c>
      <c r="FC149" s="178" t="s">
        <v>235</v>
      </c>
      <c r="FD149" s="178" t="s">
        <v>235</v>
      </c>
      <c r="FE149" s="178" t="s">
        <v>235</v>
      </c>
      <c r="FF149" s="178" t="s">
        <v>235</v>
      </c>
      <c r="FG149" s="178" t="s">
        <v>235</v>
      </c>
      <c r="FH149" s="178" t="s">
        <v>235</v>
      </c>
    </row>
    <row r="150" spans="1:164" ht="18" customHeight="1" x14ac:dyDescent="0.3">
      <c r="A150" s="453">
        <v>33</v>
      </c>
      <c r="B150" s="466">
        <v>36</v>
      </c>
      <c r="C150" s="455" t="s">
        <v>217</v>
      </c>
      <c r="D150" s="458" t="s">
        <v>546</v>
      </c>
      <c r="E150" s="458" t="s">
        <v>437</v>
      </c>
      <c r="F150" s="476" t="s">
        <v>547</v>
      </c>
      <c r="G150" s="476" t="s">
        <v>548</v>
      </c>
      <c r="H150" s="458" t="s">
        <v>549</v>
      </c>
      <c r="I150" s="469" t="s">
        <v>550</v>
      </c>
      <c r="J150" s="458" t="s">
        <v>231</v>
      </c>
      <c r="K150" s="472" t="s">
        <v>551</v>
      </c>
      <c r="L150" s="433" t="s">
        <v>225</v>
      </c>
      <c r="M150" s="458" t="s">
        <v>473</v>
      </c>
      <c r="N150" s="433" t="s">
        <v>227</v>
      </c>
      <c r="O150" s="473" t="s">
        <v>552</v>
      </c>
      <c r="P150" s="433" t="s">
        <v>274</v>
      </c>
      <c r="Q150" s="433">
        <v>2</v>
      </c>
      <c r="R150" s="155" t="s">
        <v>553</v>
      </c>
      <c r="S150" s="155" t="s">
        <v>231</v>
      </c>
      <c r="T150" s="155" t="s">
        <v>231</v>
      </c>
      <c r="U150" s="155" t="s">
        <v>231</v>
      </c>
      <c r="V150" s="177">
        <v>289</v>
      </c>
      <c r="W150" s="433">
        <v>1734</v>
      </c>
      <c r="X150" s="156">
        <v>57.7</v>
      </c>
      <c r="Y150" s="433" t="s">
        <v>231</v>
      </c>
      <c r="Z150" s="158">
        <v>176.952</v>
      </c>
      <c r="AA150" s="433" t="s">
        <v>231</v>
      </c>
      <c r="AB150" s="156" t="s">
        <v>231</v>
      </c>
      <c r="AC150" s="433" t="s">
        <v>231</v>
      </c>
      <c r="AD150" s="157" t="s">
        <v>231</v>
      </c>
      <c r="AE150" s="157" t="s">
        <v>231</v>
      </c>
      <c r="AF150" s="307" t="s">
        <v>231</v>
      </c>
      <c r="AG150" s="307" t="s">
        <v>231</v>
      </c>
      <c r="AH150" s="307" t="s">
        <v>231</v>
      </c>
      <c r="AI150" s="149" t="s">
        <v>231</v>
      </c>
      <c r="AJ150" s="444" t="s">
        <v>231</v>
      </c>
      <c r="AK150" s="164" t="s">
        <v>231</v>
      </c>
      <c r="AL150" s="164" t="s">
        <v>231</v>
      </c>
      <c r="AM150" s="164" t="s">
        <v>231</v>
      </c>
      <c r="AN150" s="164" t="s">
        <v>231</v>
      </c>
      <c r="AO150" s="164" t="s">
        <v>231</v>
      </c>
      <c r="AP150" s="164" t="s">
        <v>231</v>
      </c>
      <c r="AQ150" s="164" t="s">
        <v>231</v>
      </c>
      <c r="AR150" s="164" t="s">
        <v>231</v>
      </c>
      <c r="AS150" s="164" t="s">
        <v>231</v>
      </c>
      <c r="AT150" s="444" t="s">
        <v>231</v>
      </c>
      <c r="AU150" s="164" t="s">
        <v>231</v>
      </c>
      <c r="AV150" s="444" t="s">
        <v>231</v>
      </c>
      <c r="AW150" s="164" t="s">
        <v>231</v>
      </c>
      <c r="AX150" s="164" t="s">
        <v>231</v>
      </c>
      <c r="AY150" s="164" t="s">
        <v>231</v>
      </c>
      <c r="AZ150" s="164" t="s">
        <v>231</v>
      </c>
      <c r="BA150" s="164" t="s">
        <v>231</v>
      </c>
      <c r="BB150" s="164" t="s">
        <v>231</v>
      </c>
      <c r="BC150" s="164" t="s">
        <v>231</v>
      </c>
      <c r="BD150" s="164" t="s">
        <v>231</v>
      </c>
      <c r="BE150" s="202" t="s">
        <v>231</v>
      </c>
      <c r="BF150" s="202" t="s">
        <v>231</v>
      </c>
      <c r="BG150" s="202" t="s">
        <v>231</v>
      </c>
      <c r="BH150" s="164" t="s">
        <v>231</v>
      </c>
      <c r="BI150" s="164" t="s">
        <v>231</v>
      </c>
      <c r="BJ150" s="164" t="s">
        <v>231</v>
      </c>
      <c r="BK150" s="164" t="s">
        <v>231</v>
      </c>
      <c r="BL150" s="164" t="s">
        <v>231</v>
      </c>
      <c r="BM150" s="164" t="s">
        <v>231</v>
      </c>
      <c r="BN150" s="164" t="s">
        <v>231</v>
      </c>
      <c r="BO150" s="164" t="s">
        <v>231</v>
      </c>
      <c r="BP150" s="202" t="s">
        <v>231</v>
      </c>
      <c r="BQ150" s="164" t="s">
        <v>231</v>
      </c>
      <c r="BR150" s="164" t="s">
        <v>231</v>
      </c>
      <c r="BS150" s="164" t="s">
        <v>231</v>
      </c>
      <c r="BT150" s="164" t="s">
        <v>231</v>
      </c>
      <c r="BU150" s="164" t="s">
        <v>231</v>
      </c>
      <c r="BV150" s="202" t="s">
        <v>231</v>
      </c>
      <c r="BW150" s="463" t="s">
        <v>231</v>
      </c>
      <c r="BX150" s="463" t="s">
        <v>231</v>
      </c>
      <c r="BY150" s="313" t="s">
        <v>231</v>
      </c>
      <c r="BZ150" s="313" t="s">
        <v>231</v>
      </c>
      <c r="CA150" s="313" t="s">
        <v>231</v>
      </c>
      <c r="CB150" s="313" t="s">
        <v>231</v>
      </c>
      <c r="CC150" s="313" t="s">
        <v>231</v>
      </c>
      <c r="CD150" s="313" t="s">
        <v>231</v>
      </c>
      <c r="CE150" s="313" t="s">
        <v>231</v>
      </c>
      <c r="CF150" s="313" t="s">
        <v>231</v>
      </c>
      <c r="CG150" s="313" t="s">
        <v>231</v>
      </c>
      <c r="CH150" s="313" t="s">
        <v>231</v>
      </c>
      <c r="CI150" s="313" t="s">
        <v>231</v>
      </c>
      <c r="CJ150" s="313" t="s">
        <v>231</v>
      </c>
      <c r="CK150" s="313" t="s">
        <v>231</v>
      </c>
      <c r="CL150" s="313" t="s">
        <v>231</v>
      </c>
      <c r="CM150" s="433" t="s">
        <v>530</v>
      </c>
      <c r="CN150" s="433">
        <v>2020</v>
      </c>
      <c r="CO150" s="433" t="s">
        <v>429</v>
      </c>
      <c r="CP150" s="433" t="s">
        <v>385</v>
      </c>
      <c r="CQ150" s="433" t="s">
        <v>429</v>
      </c>
      <c r="CR150" s="433" t="s">
        <v>429</v>
      </c>
      <c r="CS150" s="433" t="s">
        <v>231</v>
      </c>
      <c r="CT150" s="433" t="s">
        <v>231</v>
      </c>
      <c r="CU150" s="433" t="s">
        <v>231</v>
      </c>
      <c r="CV150" s="433" t="s">
        <v>231</v>
      </c>
      <c r="CW150" s="433" t="s">
        <v>231</v>
      </c>
      <c r="CX150" s="433" t="s">
        <v>231</v>
      </c>
      <c r="CY150" s="433" t="s">
        <v>231</v>
      </c>
      <c r="CZ150" s="433" t="s">
        <v>231</v>
      </c>
      <c r="DA150" s="433" t="s">
        <v>231</v>
      </c>
      <c r="DB150" s="433" t="s">
        <v>231</v>
      </c>
      <c r="DC150" s="330" t="s">
        <v>554</v>
      </c>
      <c r="DD150" s="330" t="s">
        <v>555</v>
      </c>
      <c r="DE150" s="330" t="s">
        <v>556</v>
      </c>
      <c r="DF150" s="330" t="s">
        <v>485</v>
      </c>
      <c r="DG150" s="330" t="s">
        <v>556</v>
      </c>
      <c r="DH150" s="330" t="s">
        <v>556</v>
      </c>
      <c r="DI150" s="330" t="s">
        <v>556</v>
      </c>
      <c r="DJ150" s="330" t="s">
        <v>556</v>
      </c>
      <c r="DK150" s="313" t="s">
        <v>231</v>
      </c>
      <c r="DL150" s="313" t="s">
        <v>231</v>
      </c>
      <c r="DM150" s="313" t="s">
        <v>231</v>
      </c>
      <c r="DN150" s="313" t="s">
        <v>231</v>
      </c>
      <c r="DO150" s="313" t="s">
        <v>231</v>
      </c>
      <c r="DP150" s="313" t="s">
        <v>231</v>
      </c>
      <c r="DQ150" s="313" t="s">
        <v>231</v>
      </c>
      <c r="DR150" s="178" t="s">
        <v>231</v>
      </c>
      <c r="DS150" s="178" t="s">
        <v>231</v>
      </c>
      <c r="DT150" s="178" t="s">
        <v>231</v>
      </c>
      <c r="DU150" s="178" t="s">
        <v>231</v>
      </c>
      <c r="DV150" s="178" t="s">
        <v>231</v>
      </c>
      <c r="DW150" s="313" t="s">
        <v>231</v>
      </c>
      <c r="DX150" s="178" t="s">
        <v>231</v>
      </c>
      <c r="DY150" s="313" t="s">
        <v>231</v>
      </c>
      <c r="DZ150" s="178" t="s">
        <v>231</v>
      </c>
      <c r="EA150" s="178" t="s">
        <v>231</v>
      </c>
      <c r="EB150" s="178" t="s">
        <v>231</v>
      </c>
      <c r="EC150" s="178" t="s">
        <v>231</v>
      </c>
      <c r="ED150" s="178" t="s">
        <v>231</v>
      </c>
      <c r="EE150" s="178" t="s">
        <v>231</v>
      </c>
      <c r="EF150" s="178" t="s">
        <v>231</v>
      </c>
      <c r="EG150" s="178" t="s">
        <v>231</v>
      </c>
      <c r="EH150" s="178" t="s">
        <v>231</v>
      </c>
      <c r="EI150" s="178" t="s">
        <v>231</v>
      </c>
      <c r="EJ150" s="178" t="s">
        <v>231</v>
      </c>
      <c r="EK150" s="178" t="s">
        <v>231</v>
      </c>
      <c r="EL150" s="178" t="s">
        <v>231</v>
      </c>
      <c r="EM150" s="178" t="s">
        <v>231</v>
      </c>
      <c r="EN150" s="178" t="s">
        <v>231</v>
      </c>
      <c r="EO150" s="178" t="s">
        <v>231</v>
      </c>
      <c r="EP150" s="178" t="s">
        <v>231</v>
      </c>
      <c r="EQ150" s="178" t="s">
        <v>231</v>
      </c>
      <c r="ER150" s="178" t="s">
        <v>231</v>
      </c>
      <c r="ES150" s="178" t="s">
        <v>231</v>
      </c>
      <c r="ET150" s="178" t="s">
        <v>231</v>
      </c>
      <c r="EU150" s="178" t="s">
        <v>231</v>
      </c>
      <c r="EV150" s="178" t="s">
        <v>231</v>
      </c>
      <c r="EW150" s="178" t="s">
        <v>231</v>
      </c>
      <c r="EX150" s="178" t="s">
        <v>231</v>
      </c>
      <c r="EY150" s="178" t="s">
        <v>231</v>
      </c>
      <c r="EZ150" s="178" t="s">
        <v>231</v>
      </c>
      <c r="FA150" s="178" t="s">
        <v>231</v>
      </c>
      <c r="FB150" s="178" t="s">
        <v>231</v>
      </c>
      <c r="FC150" s="178" t="s">
        <v>231</v>
      </c>
      <c r="FD150" s="178" t="s">
        <v>231</v>
      </c>
      <c r="FE150" s="178" t="s">
        <v>231</v>
      </c>
      <c r="FF150" s="178" t="s">
        <v>231</v>
      </c>
      <c r="FG150" s="178" t="s">
        <v>231</v>
      </c>
      <c r="FH150" s="178" t="s">
        <v>231</v>
      </c>
    </row>
    <row r="151" spans="1:164" ht="18" customHeight="1" x14ac:dyDescent="0.3">
      <c r="A151" s="454"/>
      <c r="B151" s="467"/>
      <c r="C151" s="456"/>
      <c r="D151" s="459"/>
      <c r="E151" s="461"/>
      <c r="F151" s="477"/>
      <c r="G151" s="477"/>
      <c r="H151" s="461"/>
      <c r="I151" s="470"/>
      <c r="J151" s="461"/>
      <c r="K151" s="470"/>
      <c r="L151" s="434"/>
      <c r="M151" s="461"/>
      <c r="N151" s="434"/>
      <c r="O151" s="434"/>
      <c r="P151" s="434"/>
      <c r="Q151" s="434"/>
      <c r="R151" s="161" t="s">
        <v>231</v>
      </c>
      <c r="S151" s="161" t="s">
        <v>557</v>
      </c>
      <c r="T151" s="161" t="s">
        <v>557</v>
      </c>
      <c r="U151" s="161" t="s">
        <v>557</v>
      </c>
      <c r="V151" s="156">
        <v>1445</v>
      </c>
      <c r="W151" s="434"/>
      <c r="X151" s="156" t="s">
        <v>231</v>
      </c>
      <c r="Y151" s="434"/>
      <c r="Z151" s="156" t="s">
        <v>231</v>
      </c>
      <c r="AA151" s="434"/>
      <c r="AB151" s="156" t="s">
        <v>231</v>
      </c>
      <c r="AC151" s="434"/>
      <c r="AD151" s="157" t="s">
        <v>231</v>
      </c>
      <c r="AE151" s="157" t="s">
        <v>231</v>
      </c>
      <c r="AF151" s="307"/>
      <c r="AG151" s="307"/>
      <c r="AH151" s="307"/>
      <c r="AI151" s="149" t="s">
        <v>231</v>
      </c>
      <c r="AJ151" s="445"/>
      <c r="AK151" s="164" t="s">
        <v>231</v>
      </c>
      <c r="AL151" s="164" t="s">
        <v>231</v>
      </c>
      <c r="AM151" s="164" t="s">
        <v>231</v>
      </c>
      <c r="AN151" s="164" t="s">
        <v>231</v>
      </c>
      <c r="AO151" s="164" t="s">
        <v>231</v>
      </c>
      <c r="AP151" s="164" t="s">
        <v>231</v>
      </c>
      <c r="AQ151" s="164" t="s">
        <v>231</v>
      </c>
      <c r="AR151" s="164" t="s">
        <v>231</v>
      </c>
      <c r="AS151" s="164" t="s">
        <v>231</v>
      </c>
      <c r="AT151" s="445"/>
      <c r="AU151" s="164" t="s">
        <v>231</v>
      </c>
      <c r="AV151" s="445"/>
      <c r="AW151" s="164" t="s">
        <v>231</v>
      </c>
      <c r="AX151" s="164" t="s">
        <v>231</v>
      </c>
      <c r="AY151" s="164" t="s">
        <v>231</v>
      </c>
      <c r="AZ151" s="164" t="s">
        <v>231</v>
      </c>
      <c r="BA151" s="164" t="s">
        <v>231</v>
      </c>
      <c r="BB151" s="164" t="s">
        <v>231</v>
      </c>
      <c r="BC151" s="164" t="s">
        <v>231</v>
      </c>
      <c r="BD151" s="164" t="s">
        <v>231</v>
      </c>
      <c r="BE151" s="202" t="s">
        <v>231</v>
      </c>
      <c r="BF151" s="202" t="s">
        <v>231</v>
      </c>
      <c r="BG151" s="202" t="s">
        <v>231</v>
      </c>
      <c r="BH151" s="164" t="s">
        <v>231</v>
      </c>
      <c r="BI151" s="164" t="s">
        <v>231</v>
      </c>
      <c r="BJ151" s="164" t="s">
        <v>231</v>
      </c>
      <c r="BK151" s="164" t="s">
        <v>231</v>
      </c>
      <c r="BL151" s="164" t="s">
        <v>231</v>
      </c>
      <c r="BM151" s="164" t="s">
        <v>231</v>
      </c>
      <c r="BN151" s="164" t="s">
        <v>231</v>
      </c>
      <c r="BO151" s="164" t="s">
        <v>231</v>
      </c>
      <c r="BP151" s="202" t="s">
        <v>231</v>
      </c>
      <c r="BQ151" s="164" t="s">
        <v>231</v>
      </c>
      <c r="BR151" s="164" t="s">
        <v>231</v>
      </c>
      <c r="BS151" s="164" t="s">
        <v>231</v>
      </c>
      <c r="BT151" s="164" t="s">
        <v>231</v>
      </c>
      <c r="BU151" s="164" t="s">
        <v>231</v>
      </c>
      <c r="BV151" s="202" t="s">
        <v>231</v>
      </c>
      <c r="BW151" s="463"/>
      <c r="BX151" s="463"/>
      <c r="BY151" s="314"/>
      <c r="BZ151" s="314"/>
      <c r="CA151" s="314"/>
      <c r="CB151" s="314"/>
      <c r="CC151" s="314"/>
      <c r="CD151" s="314"/>
      <c r="CE151" s="314"/>
      <c r="CF151" s="314"/>
      <c r="CG151" s="314"/>
      <c r="CH151" s="314"/>
      <c r="CI151" s="314"/>
      <c r="CJ151" s="314"/>
      <c r="CK151" s="314"/>
      <c r="CL151" s="314"/>
      <c r="CM151" s="434"/>
      <c r="CN151" s="434"/>
      <c r="CO151" s="434"/>
      <c r="CP151" s="434"/>
      <c r="CQ151" s="434"/>
      <c r="CR151" s="434"/>
      <c r="CS151" s="434"/>
      <c r="CT151" s="434"/>
      <c r="CU151" s="434"/>
      <c r="CV151" s="434"/>
      <c r="CW151" s="434"/>
      <c r="CX151" s="434"/>
      <c r="CY151" s="434"/>
      <c r="CZ151" s="434"/>
      <c r="DA151" s="434"/>
      <c r="DB151" s="434"/>
      <c r="DC151" s="331"/>
      <c r="DD151" s="331"/>
      <c r="DE151" s="331"/>
      <c r="DF151" s="331"/>
      <c r="DG151" s="331"/>
      <c r="DH151" s="331"/>
      <c r="DI151" s="331"/>
      <c r="DJ151" s="331"/>
      <c r="DK151" s="318"/>
      <c r="DL151" s="318"/>
      <c r="DM151" s="318"/>
      <c r="DN151" s="318"/>
      <c r="DO151" s="318"/>
      <c r="DP151" s="318"/>
      <c r="DQ151" s="318"/>
      <c r="DR151" s="178" t="s">
        <v>231</v>
      </c>
      <c r="DS151" s="178" t="s">
        <v>231</v>
      </c>
      <c r="DT151" s="178" t="s">
        <v>231</v>
      </c>
      <c r="DU151" s="178" t="s">
        <v>231</v>
      </c>
      <c r="DV151" s="178" t="s">
        <v>231</v>
      </c>
      <c r="DW151" s="318"/>
      <c r="DX151" s="178" t="s">
        <v>231</v>
      </c>
      <c r="DY151" s="318"/>
      <c r="DZ151" s="178" t="s">
        <v>231</v>
      </c>
      <c r="EA151" s="178" t="s">
        <v>231</v>
      </c>
      <c r="EB151" s="178" t="s">
        <v>231</v>
      </c>
      <c r="EC151" s="178" t="s">
        <v>231</v>
      </c>
      <c r="ED151" s="178" t="s">
        <v>231</v>
      </c>
      <c r="EE151" s="178" t="s">
        <v>231</v>
      </c>
      <c r="EF151" s="178" t="s">
        <v>231</v>
      </c>
      <c r="EG151" s="178" t="s">
        <v>231</v>
      </c>
      <c r="EH151" s="178" t="s">
        <v>231</v>
      </c>
      <c r="EI151" s="178" t="s">
        <v>231</v>
      </c>
      <c r="EJ151" s="178" t="s">
        <v>231</v>
      </c>
      <c r="EK151" s="178" t="s">
        <v>231</v>
      </c>
      <c r="EL151" s="178" t="s">
        <v>231</v>
      </c>
      <c r="EM151" s="178" t="s">
        <v>231</v>
      </c>
      <c r="EN151" s="178" t="s">
        <v>231</v>
      </c>
      <c r="EO151" s="178" t="s">
        <v>231</v>
      </c>
      <c r="EP151" s="178" t="s">
        <v>231</v>
      </c>
      <c r="EQ151" s="178" t="s">
        <v>231</v>
      </c>
      <c r="ER151" s="178" t="s">
        <v>231</v>
      </c>
      <c r="ES151" s="178" t="s">
        <v>231</v>
      </c>
      <c r="ET151" s="178" t="s">
        <v>231</v>
      </c>
      <c r="EU151" s="178" t="s">
        <v>231</v>
      </c>
      <c r="EV151" s="178" t="s">
        <v>231</v>
      </c>
      <c r="EW151" s="178" t="s">
        <v>231</v>
      </c>
      <c r="EX151" s="178" t="s">
        <v>231</v>
      </c>
      <c r="EY151" s="178" t="s">
        <v>231</v>
      </c>
      <c r="EZ151" s="178" t="s">
        <v>231</v>
      </c>
      <c r="FA151" s="178" t="s">
        <v>231</v>
      </c>
      <c r="FB151" s="178" t="s">
        <v>231</v>
      </c>
      <c r="FC151" s="178" t="s">
        <v>231</v>
      </c>
      <c r="FD151" s="178" t="s">
        <v>231</v>
      </c>
      <c r="FE151" s="178" t="s">
        <v>231</v>
      </c>
      <c r="FF151" s="178" t="s">
        <v>231</v>
      </c>
      <c r="FG151" s="178" t="s">
        <v>231</v>
      </c>
      <c r="FH151" s="178" t="s">
        <v>231</v>
      </c>
    </row>
    <row r="152" spans="1:164" ht="18" customHeight="1" x14ac:dyDescent="0.3">
      <c r="A152" s="454"/>
      <c r="B152" s="467"/>
      <c r="C152" s="456"/>
      <c r="D152" s="459"/>
      <c r="E152" s="461"/>
      <c r="F152" s="477"/>
      <c r="G152" s="477"/>
      <c r="H152" s="461"/>
      <c r="I152" s="470"/>
      <c r="J152" s="461"/>
      <c r="K152" s="470"/>
      <c r="L152" s="434"/>
      <c r="M152" s="461"/>
      <c r="N152" s="434"/>
      <c r="O152" s="434"/>
      <c r="P152" s="434"/>
      <c r="Q152" s="434"/>
      <c r="R152" s="155" t="s">
        <v>235</v>
      </c>
      <c r="S152" s="155" t="s">
        <v>235</v>
      </c>
      <c r="T152" s="155" t="s">
        <v>235</v>
      </c>
      <c r="U152" s="155" t="s">
        <v>235</v>
      </c>
      <c r="V152" s="156" t="s">
        <v>235</v>
      </c>
      <c r="W152" s="434"/>
      <c r="X152" s="156" t="s">
        <v>235</v>
      </c>
      <c r="Y152" s="434"/>
      <c r="Z152" s="156" t="s">
        <v>235</v>
      </c>
      <c r="AA152" s="434"/>
      <c r="AB152" s="156" t="s">
        <v>235</v>
      </c>
      <c r="AC152" s="434"/>
      <c r="AD152" s="157" t="s">
        <v>235</v>
      </c>
      <c r="AE152" s="157" t="s">
        <v>235</v>
      </c>
      <c r="AF152" s="307"/>
      <c r="AG152" s="307"/>
      <c r="AH152" s="307"/>
      <c r="AI152" s="149" t="s">
        <v>235</v>
      </c>
      <c r="AJ152" s="445"/>
      <c r="AK152" s="164" t="s">
        <v>235</v>
      </c>
      <c r="AL152" s="164" t="s">
        <v>235</v>
      </c>
      <c r="AM152" s="164" t="s">
        <v>235</v>
      </c>
      <c r="AN152" s="164" t="s">
        <v>235</v>
      </c>
      <c r="AO152" s="164" t="s">
        <v>235</v>
      </c>
      <c r="AP152" s="164" t="s">
        <v>235</v>
      </c>
      <c r="AQ152" s="164" t="s">
        <v>235</v>
      </c>
      <c r="AR152" s="164" t="s">
        <v>235</v>
      </c>
      <c r="AS152" s="164" t="s">
        <v>235</v>
      </c>
      <c r="AT152" s="445"/>
      <c r="AU152" s="164" t="s">
        <v>235</v>
      </c>
      <c r="AV152" s="445"/>
      <c r="AW152" s="164" t="s">
        <v>235</v>
      </c>
      <c r="AX152" s="164" t="s">
        <v>235</v>
      </c>
      <c r="AY152" s="164" t="s">
        <v>235</v>
      </c>
      <c r="AZ152" s="164" t="s">
        <v>235</v>
      </c>
      <c r="BA152" s="164" t="s">
        <v>235</v>
      </c>
      <c r="BB152" s="164" t="s">
        <v>235</v>
      </c>
      <c r="BC152" s="164" t="s">
        <v>235</v>
      </c>
      <c r="BD152" s="164" t="s">
        <v>235</v>
      </c>
      <c r="BE152" s="202" t="s">
        <v>235</v>
      </c>
      <c r="BF152" s="202" t="s">
        <v>235</v>
      </c>
      <c r="BG152" s="202" t="s">
        <v>235</v>
      </c>
      <c r="BH152" s="164" t="s">
        <v>235</v>
      </c>
      <c r="BI152" s="164" t="s">
        <v>235</v>
      </c>
      <c r="BJ152" s="164" t="s">
        <v>235</v>
      </c>
      <c r="BK152" s="164" t="s">
        <v>235</v>
      </c>
      <c r="BL152" s="164" t="s">
        <v>235</v>
      </c>
      <c r="BM152" s="164" t="s">
        <v>235</v>
      </c>
      <c r="BN152" s="164" t="s">
        <v>235</v>
      </c>
      <c r="BO152" s="164" t="s">
        <v>235</v>
      </c>
      <c r="BP152" s="202" t="s">
        <v>235</v>
      </c>
      <c r="BQ152" s="164" t="s">
        <v>235</v>
      </c>
      <c r="BR152" s="164" t="s">
        <v>235</v>
      </c>
      <c r="BS152" s="164" t="s">
        <v>235</v>
      </c>
      <c r="BT152" s="164" t="s">
        <v>235</v>
      </c>
      <c r="BU152" s="164" t="s">
        <v>235</v>
      </c>
      <c r="BV152" s="202" t="s">
        <v>235</v>
      </c>
      <c r="BW152" s="463"/>
      <c r="BX152" s="463"/>
      <c r="BY152" s="314"/>
      <c r="BZ152" s="314"/>
      <c r="CA152" s="314"/>
      <c r="CB152" s="314"/>
      <c r="CC152" s="314"/>
      <c r="CD152" s="314"/>
      <c r="CE152" s="314"/>
      <c r="CF152" s="314"/>
      <c r="CG152" s="314"/>
      <c r="CH152" s="314"/>
      <c r="CI152" s="314"/>
      <c r="CJ152" s="314"/>
      <c r="CK152" s="314"/>
      <c r="CL152" s="314"/>
      <c r="CM152" s="434"/>
      <c r="CN152" s="434"/>
      <c r="CO152" s="434"/>
      <c r="CP152" s="434"/>
      <c r="CQ152" s="434"/>
      <c r="CR152" s="434"/>
      <c r="CS152" s="434"/>
      <c r="CT152" s="434"/>
      <c r="CU152" s="434"/>
      <c r="CV152" s="434"/>
      <c r="CW152" s="434"/>
      <c r="CX152" s="434"/>
      <c r="CY152" s="434"/>
      <c r="CZ152" s="434"/>
      <c r="DA152" s="434"/>
      <c r="DB152" s="434"/>
      <c r="DC152" s="331"/>
      <c r="DD152" s="331"/>
      <c r="DE152" s="331"/>
      <c r="DF152" s="331"/>
      <c r="DG152" s="331"/>
      <c r="DH152" s="331"/>
      <c r="DI152" s="331"/>
      <c r="DJ152" s="331"/>
      <c r="DK152" s="318"/>
      <c r="DL152" s="318"/>
      <c r="DM152" s="318"/>
      <c r="DN152" s="318"/>
      <c r="DO152" s="318"/>
      <c r="DP152" s="318"/>
      <c r="DQ152" s="318"/>
      <c r="DR152" s="178" t="s">
        <v>235</v>
      </c>
      <c r="DS152" s="178" t="s">
        <v>235</v>
      </c>
      <c r="DT152" s="178" t="s">
        <v>235</v>
      </c>
      <c r="DU152" s="178" t="s">
        <v>235</v>
      </c>
      <c r="DV152" s="178" t="s">
        <v>235</v>
      </c>
      <c r="DW152" s="318"/>
      <c r="DX152" s="178" t="s">
        <v>235</v>
      </c>
      <c r="DY152" s="318"/>
      <c r="DZ152" s="178" t="s">
        <v>235</v>
      </c>
      <c r="EA152" s="178" t="s">
        <v>235</v>
      </c>
      <c r="EB152" s="178" t="s">
        <v>235</v>
      </c>
      <c r="EC152" s="178" t="s">
        <v>235</v>
      </c>
      <c r="ED152" s="178" t="s">
        <v>235</v>
      </c>
      <c r="EE152" s="178" t="s">
        <v>235</v>
      </c>
      <c r="EF152" s="178" t="s">
        <v>235</v>
      </c>
      <c r="EG152" s="178" t="s">
        <v>235</v>
      </c>
      <c r="EH152" s="178" t="s">
        <v>235</v>
      </c>
      <c r="EI152" s="178" t="s">
        <v>235</v>
      </c>
      <c r="EJ152" s="178" t="s">
        <v>235</v>
      </c>
      <c r="EK152" s="178" t="s">
        <v>235</v>
      </c>
      <c r="EL152" s="178" t="s">
        <v>235</v>
      </c>
      <c r="EM152" s="178" t="s">
        <v>235</v>
      </c>
      <c r="EN152" s="178" t="s">
        <v>235</v>
      </c>
      <c r="EO152" s="178" t="s">
        <v>235</v>
      </c>
      <c r="EP152" s="178" t="s">
        <v>235</v>
      </c>
      <c r="EQ152" s="178" t="s">
        <v>235</v>
      </c>
      <c r="ER152" s="178" t="s">
        <v>235</v>
      </c>
      <c r="ES152" s="178" t="s">
        <v>235</v>
      </c>
      <c r="ET152" s="178" t="s">
        <v>235</v>
      </c>
      <c r="EU152" s="178" t="s">
        <v>235</v>
      </c>
      <c r="EV152" s="178" t="s">
        <v>235</v>
      </c>
      <c r="EW152" s="178" t="s">
        <v>235</v>
      </c>
      <c r="EX152" s="178" t="s">
        <v>235</v>
      </c>
      <c r="EY152" s="178" t="s">
        <v>235</v>
      </c>
      <c r="EZ152" s="178" t="s">
        <v>235</v>
      </c>
      <c r="FA152" s="178" t="s">
        <v>235</v>
      </c>
      <c r="FB152" s="178" t="s">
        <v>235</v>
      </c>
      <c r="FC152" s="178" t="s">
        <v>235</v>
      </c>
      <c r="FD152" s="178" t="s">
        <v>235</v>
      </c>
      <c r="FE152" s="178" t="s">
        <v>235</v>
      </c>
      <c r="FF152" s="178" t="s">
        <v>235</v>
      </c>
      <c r="FG152" s="178" t="s">
        <v>235</v>
      </c>
      <c r="FH152" s="178" t="s">
        <v>235</v>
      </c>
    </row>
    <row r="153" spans="1:164" ht="18" customHeight="1" x14ac:dyDescent="0.3">
      <c r="A153" s="454"/>
      <c r="B153" s="475"/>
      <c r="C153" s="457"/>
      <c r="D153" s="460"/>
      <c r="E153" s="462"/>
      <c r="F153" s="478"/>
      <c r="G153" s="478"/>
      <c r="H153" s="462"/>
      <c r="I153" s="471"/>
      <c r="J153" s="462"/>
      <c r="K153" s="471"/>
      <c r="L153" s="435"/>
      <c r="M153" s="462"/>
      <c r="N153" s="435"/>
      <c r="O153" s="435"/>
      <c r="P153" s="435"/>
      <c r="Q153" s="435"/>
      <c r="R153" s="155" t="s">
        <v>235</v>
      </c>
      <c r="S153" s="155" t="s">
        <v>235</v>
      </c>
      <c r="T153" s="155" t="s">
        <v>235</v>
      </c>
      <c r="U153" s="155" t="s">
        <v>235</v>
      </c>
      <c r="V153" s="156" t="s">
        <v>235</v>
      </c>
      <c r="W153" s="435"/>
      <c r="X153" s="156" t="s">
        <v>235</v>
      </c>
      <c r="Y153" s="435"/>
      <c r="Z153" s="156" t="s">
        <v>235</v>
      </c>
      <c r="AA153" s="435"/>
      <c r="AB153" s="156" t="s">
        <v>235</v>
      </c>
      <c r="AC153" s="435"/>
      <c r="AD153" s="157" t="s">
        <v>235</v>
      </c>
      <c r="AE153" s="157" t="s">
        <v>235</v>
      </c>
      <c r="AF153" s="307"/>
      <c r="AG153" s="307"/>
      <c r="AH153" s="307"/>
      <c r="AI153" s="149" t="s">
        <v>235</v>
      </c>
      <c r="AJ153" s="445"/>
      <c r="AK153" s="164" t="s">
        <v>235</v>
      </c>
      <c r="AL153" s="164" t="s">
        <v>235</v>
      </c>
      <c r="AM153" s="164" t="s">
        <v>235</v>
      </c>
      <c r="AN153" s="164" t="s">
        <v>235</v>
      </c>
      <c r="AO153" s="164" t="s">
        <v>235</v>
      </c>
      <c r="AP153" s="164" t="s">
        <v>235</v>
      </c>
      <c r="AQ153" s="164" t="s">
        <v>235</v>
      </c>
      <c r="AR153" s="164" t="s">
        <v>235</v>
      </c>
      <c r="AS153" s="164" t="s">
        <v>235</v>
      </c>
      <c r="AT153" s="445"/>
      <c r="AU153" s="164" t="s">
        <v>235</v>
      </c>
      <c r="AV153" s="445"/>
      <c r="AW153" s="164" t="s">
        <v>235</v>
      </c>
      <c r="AX153" s="164" t="s">
        <v>235</v>
      </c>
      <c r="AY153" s="164" t="s">
        <v>235</v>
      </c>
      <c r="AZ153" s="164" t="s">
        <v>235</v>
      </c>
      <c r="BA153" s="164" t="s">
        <v>235</v>
      </c>
      <c r="BB153" s="164" t="s">
        <v>235</v>
      </c>
      <c r="BC153" s="164" t="s">
        <v>235</v>
      </c>
      <c r="BD153" s="164" t="s">
        <v>235</v>
      </c>
      <c r="BE153" s="202" t="s">
        <v>235</v>
      </c>
      <c r="BF153" s="202" t="s">
        <v>235</v>
      </c>
      <c r="BG153" s="202" t="s">
        <v>235</v>
      </c>
      <c r="BH153" s="164" t="s">
        <v>235</v>
      </c>
      <c r="BI153" s="164" t="s">
        <v>235</v>
      </c>
      <c r="BJ153" s="164" t="s">
        <v>235</v>
      </c>
      <c r="BK153" s="164" t="s">
        <v>235</v>
      </c>
      <c r="BL153" s="164" t="s">
        <v>235</v>
      </c>
      <c r="BM153" s="164" t="s">
        <v>235</v>
      </c>
      <c r="BN153" s="164" t="s">
        <v>235</v>
      </c>
      <c r="BO153" s="164" t="s">
        <v>235</v>
      </c>
      <c r="BP153" s="202" t="s">
        <v>235</v>
      </c>
      <c r="BQ153" s="164" t="s">
        <v>235</v>
      </c>
      <c r="BR153" s="164" t="s">
        <v>235</v>
      </c>
      <c r="BS153" s="164" t="s">
        <v>235</v>
      </c>
      <c r="BT153" s="164" t="s">
        <v>235</v>
      </c>
      <c r="BU153" s="164" t="s">
        <v>235</v>
      </c>
      <c r="BV153" s="202" t="s">
        <v>235</v>
      </c>
      <c r="BW153" s="464"/>
      <c r="BX153" s="464"/>
      <c r="BY153" s="465"/>
      <c r="BZ153" s="465"/>
      <c r="CA153" s="465"/>
      <c r="CB153" s="465"/>
      <c r="CC153" s="465"/>
      <c r="CD153" s="465"/>
      <c r="CE153" s="465"/>
      <c r="CF153" s="465"/>
      <c r="CG153" s="465"/>
      <c r="CH153" s="465"/>
      <c r="CI153" s="465"/>
      <c r="CJ153" s="465"/>
      <c r="CK153" s="465"/>
      <c r="CL153" s="465"/>
      <c r="CM153" s="435"/>
      <c r="CN153" s="435"/>
      <c r="CO153" s="435"/>
      <c r="CP153" s="435"/>
      <c r="CQ153" s="435"/>
      <c r="CR153" s="435"/>
      <c r="CS153" s="435"/>
      <c r="CT153" s="435"/>
      <c r="CU153" s="435"/>
      <c r="CV153" s="435"/>
      <c r="CW153" s="435"/>
      <c r="CX153" s="435"/>
      <c r="CY153" s="435"/>
      <c r="CZ153" s="435"/>
      <c r="DA153" s="435"/>
      <c r="DB153" s="435"/>
      <c r="DC153" s="332"/>
      <c r="DD153" s="332"/>
      <c r="DE153" s="332"/>
      <c r="DF153" s="332"/>
      <c r="DG153" s="332"/>
      <c r="DH153" s="332"/>
      <c r="DI153" s="332"/>
      <c r="DJ153" s="332"/>
      <c r="DK153" s="318"/>
      <c r="DL153" s="318"/>
      <c r="DM153" s="318"/>
      <c r="DN153" s="318"/>
      <c r="DO153" s="318"/>
      <c r="DP153" s="318"/>
      <c r="DQ153" s="318"/>
      <c r="DR153" s="178" t="s">
        <v>235</v>
      </c>
      <c r="DS153" s="178" t="s">
        <v>235</v>
      </c>
      <c r="DT153" s="178" t="s">
        <v>235</v>
      </c>
      <c r="DU153" s="178" t="s">
        <v>235</v>
      </c>
      <c r="DV153" s="178" t="s">
        <v>235</v>
      </c>
      <c r="DW153" s="318"/>
      <c r="DX153" s="178" t="s">
        <v>235</v>
      </c>
      <c r="DY153" s="318"/>
      <c r="DZ153" s="178" t="s">
        <v>235</v>
      </c>
      <c r="EA153" s="178" t="s">
        <v>235</v>
      </c>
      <c r="EB153" s="178" t="s">
        <v>235</v>
      </c>
      <c r="EC153" s="178" t="s">
        <v>235</v>
      </c>
      <c r="ED153" s="178" t="s">
        <v>235</v>
      </c>
      <c r="EE153" s="178" t="s">
        <v>235</v>
      </c>
      <c r="EF153" s="178" t="s">
        <v>235</v>
      </c>
      <c r="EG153" s="178" t="s">
        <v>235</v>
      </c>
      <c r="EH153" s="178" t="s">
        <v>235</v>
      </c>
      <c r="EI153" s="178" t="s">
        <v>235</v>
      </c>
      <c r="EJ153" s="178" t="s">
        <v>235</v>
      </c>
      <c r="EK153" s="178" t="s">
        <v>235</v>
      </c>
      <c r="EL153" s="178" t="s">
        <v>235</v>
      </c>
      <c r="EM153" s="178" t="s">
        <v>235</v>
      </c>
      <c r="EN153" s="178" t="s">
        <v>235</v>
      </c>
      <c r="EO153" s="178" t="s">
        <v>235</v>
      </c>
      <c r="EP153" s="178" t="s">
        <v>235</v>
      </c>
      <c r="EQ153" s="178" t="s">
        <v>235</v>
      </c>
      <c r="ER153" s="178" t="s">
        <v>235</v>
      </c>
      <c r="ES153" s="178" t="s">
        <v>235</v>
      </c>
      <c r="ET153" s="178" t="s">
        <v>235</v>
      </c>
      <c r="EU153" s="178" t="s">
        <v>235</v>
      </c>
      <c r="EV153" s="178" t="s">
        <v>235</v>
      </c>
      <c r="EW153" s="178" t="s">
        <v>235</v>
      </c>
      <c r="EX153" s="178" t="s">
        <v>235</v>
      </c>
      <c r="EY153" s="178" t="s">
        <v>235</v>
      </c>
      <c r="EZ153" s="178" t="s">
        <v>235</v>
      </c>
      <c r="FA153" s="178" t="s">
        <v>235</v>
      </c>
      <c r="FB153" s="178" t="s">
        <v>235</v>
      </c>
      <c r="FC153" s="178" t="s">
        <v>235</v>
      </c>
      <c r="FD153" s="178" t="s">
        <v>235</v>
      </c>
      <c r="FE153" s="178" t="s">
        <v>235</v>
      </c>
      <c r="FF153" s="178" t="s">
        <v>235</v>
      </c>
      <c r="FG153" s="178" t="s">
        <v>235</v>
      </c>
      <c r="FH153" s="178" t="s">
        <v>235</v>
      </c>
    </row>
    <row r="154" spans="1:164" ht="18" customHeight="1" x14ac:dyDescent="0.3">
      <c r="A154" s="322">
        <v>68</v>
      </c>
      <c r="B154" s="322">
        <v>72</v>
      </c>
      <c r="C154" s="325" t="s">
        <v>217</v>
      </c>
      <c r="D154" s="325" t="s">
        <v>562</v>
      </c>
      <c r="E154" s="325" t="s">
        <v>437</v>
      </c>
      <c r="F154" s="362" t="s">
        <v>563</v>
      </c>
      <c r="G154" s="362" t="s">
        <v>564</v>
      </c>
      <c r="H154" s="325" t="s">
        <v>565</v>
      </c>
      <c r="I154" s="325" t="s">
        <v>722</v>
      </c>
      <c r="J154" s="325" t="s">
        <v>231</v>
      </c>
      <c r="K154" s="365" t="s">
        <v>566</v>
      </c>
      <c r="L154" s="313" t="s">
        <v>225</v>
      </c>
      <c r="M154" s="313" t="s">
        <v>567</v>
      </c>
      <c r="N154" s="313" t="s">
        <v>227</v>
      </c>
      <c r="O154" s="313" t="s">
        <v>231</v>
      </c>
      <c r="P154" s="313" t="s">
        <v>373</v>
      </c>
      <c r="Q154" s="313">
        <v>2</v>
      </c>
      <c r="R154" s="144" t="s">
        <v>230</v>
      </c>
      <c r="S154" s="144" t="s">
        <v>231</v>
      </c>
      <c r="T154" s="144" t="s">
        <v>231</v>
      </c>
      <c r="U154" s="144" t="s">
        <v>231</v>
      </c>
      <c r="V154" s="167" t="s">
        <v>231</v>
      </c>
      <c r="W154" s="311" t="s">
        <v>231</v>
      </c>
      <c r="X154" s="167" t="s">
        <v>231</v>
      </c>
      <c r="Y154" s="311" t="s">
        <v>231</v>
      </c>
      <c r="Z154" s="167" t="s">
        <v>231</v>
      </c>
      <c r="AA154" s="311" t="s">
        <v>231</v>
      </c>
      <c r="AB154" s="167" t="s">
        <v>231</v>
      </c>
      <c r="AC154" s="311" t="s">
        <v>231</v>
      </c>
      <c r="AD154" s="173" t="s">
        <v>231</v>
      </c>
      <c r="AE154" s="173" t="s">
        <v>231</v>
      </c>
      <c r="AF154" s="356" t="s">
        <v>231</v>
      </c>
      <c r="AG154" s="356" t="s">
        <v>231</v>
      </c>
      <c r="AH154" s="356" t="s">
        <v>231</v>
      </c>
      <c r="AI154" s="234" t="s">
        <v>231</v>
      </c>
      <c r="AJ154" s="356" t="s">
        <v>231</v>
      </c>
      <c r="AK154" s="167" t="s">
        <v>231</v>
      </c>
      <c r="AL154" s="167" t="s">
        <v>231</v>
      </c>
      <c r="AM154" s="167" t="s">
        <v>231</v>
      </c>
      <c r="AN154" s="167" t="s">
        <v>231</v>
      </c>
      <c r="AO154" s="167" t="s">
        <v>231</v>
      </c>
      <c r="AP154" s="167" t="s">
        <v>231</v>
      </c>
      <c r="AQ154" s="167" t="s">
        <v>231</v>
      </c>
      <c r="AR154" s="167" t="s">
        <v>231</v>
      </c>
      <c r="AS154" s="167" t="s">
        <v>231</v>
      </c>
      <c r="AT154" s="356" t="s">
        <v>231</v>
      </c>
      <c r="AU154" s="167" t="s">
        <v>231</v>
      </c>
      <c r="AV154" s="356" t="s">
        <v>231</v>
      </c>
      <c r="AW154" s="167" t="s">
        <v>231</v>
      </c>
      <c r="AX154" s="167" t="s">
        <v>231</v>
      </c>
      <c r="AY154" s="167" t="s">
        <v>231</v>
      </c>
      <c r="AZ154" s="167" t="s">
        <v>231</v>
      </c>
      <c r="BA154" s="167" t="s">
        <v>231</v>
      </c>
      <c r="BB154" s="167" t="s">
        <v>231</v>
      </c>
      <c r="BC154" s="167" t="s">
        <v>231</v>
      </c>
      <c r="BD154" s="167" t="s">
        <v>231</v>
      </c>
      <c r="BE154" s="210" t="s">
        <v>231</v>
      </c>
      <c r="BF154" s="210" t="s">
        <v>231</v>
      </c>
      <c r="BG154" s="210" t="s">
        <v>231</v>
      </c>
      <c r="BH154" s="167" t="s">
        <v>231</v>
      </c>
      <c r="BI154" s="167" t="s">
        <v>231</v>
      </c>
      <c r="BJ154" s="167" t="s">
        <v>231</v>
      </c>
      <c r="BK154" s="167" t="s">
        <v>231</v>
      </c>
      <c r="BL154" s="167" t="s">
        <v>231</v>
      </c>
      <c r="BM154" s="167" t="s">
        <v>231</v>
      </c>
      <c r="BN154" s="167" t="s">
        <v>231</v>
      </c>
      <c r="BO154" s="167" t="s">
        <v>231</v>
      </c>
      <c r="BP154" s="210" t="s">
        <v>231</v>
      </c>
      <c r="BQ154" s="167" t="s">
        <v>231</v>
      </c>
      <c r="BR154" s="167" t="s">
        <v>231</v>
      </c>
      <c r="BS154" s="167" t="s">
        <v>231</v>
      </c>
      <c r="BT154" s="167" t="s">
        <v>231</v>
      </c>
      <c r="BU154" s="167" t="s">
        <v>231</v>
      </c>
      <c r="BV154" s="210" t="s">
        <v>231</v>
      </c>
      <c r="BW154" s="325" t="s">
        <v>231</v>
      </c>
      <c r="BX154" s="325" t="s">
        <v>231</v>
      </c>
      <c r="BY154" s="325" t="s">
        <v>231</v>
      </c>
      <c r="BZ154" s="325" t="s">
        <v>231</v>
      </c>
      <c r="CA154" s="325" t="s">
        <v>231</v>
      </c>
      <c r="CB154" s="325" t="s">
        <v>231</v>
      </c>
      <c r="CC154" s="325" t="s">
        <v>231</v>
      </c>
      <c r="CD154" s="325" t="s">
        <v>231</v>
      </c>
      <c r="CE154" s="325" t="s">
        <v>231</v>
      </c>
      <c r="CF154" s="325" t="s">
        <v>231</v>
      </c>
      <c r="CG154" s="325" t="s">
        <v>231</v>
      </c>
      <c r="CH154" s="325" t="s">
        <v>231</v>
      </c>
      <c r="CI154" s="325" t="s">
        <v>231</v>
      </c>
      <c r="CJ154" s="325" t="s">
        <v>231</v>
      </c>
      <c r="CK154" s="325" t="s">
        <v>231</v>
      </c>
      <c r="CL154" s="325" t="s">
        <v>231</v>
      </c>
      <c r="CM154" s="313" t="s">
        <v>568</v>
      </c>
      <c r="CN154" s="313">
        <v>2020</v>
      </c>
      <c r="CO154" s="313" t="s">
        <v>435</v>
      </c>
      <c r="CP154" s="313" t="s">
        <v>408</v>
      </c>
      <c r="CQ154" s="313" t="s">
        <v>435</v>
      </c>
      <c r="CR154" s="313" t="s">
        <v>435</v>
      </c>
      <c r="CS154" s="380" t="s">
        <v>569</v>
      </c>
      <c r="CT154" s="319" t="s">
        <v>570</v>
      </c>
      <c r="CU154" s="313" t="s">
        <v>571</v>
      </c>
      <c r="CV154" s="291" t="s">
        <v>613</v>
      </c>
      <c r="CW154" s="285" t="s">
        <v>231</v>
      </c>
      <c r="CX154" s="285" t="s">
        <v>231</v>
      </c>
      <c r="CY154" s="291" t="s">
        <v>614</v>
      </c>
      <c r="CZ154" s="333" t="s">
        <v>231</v>
      </c>
      <c r="DA154" s="333" t="s">
        <v>231</v>
      </c>
      <c r="DB154" s="333" t="s">
        <v>231</v>
      </c>
      <c r="DC154" s="309" t="s">
        <v>231</v>
      </c>
      <c r="DD154" s="309" t="s">
        <v>231</v>
      </c>
      <c r="DE154" s="309" t="s">
        <v>231</v>
      </c>
      <c r="DF154" s="313" t="s">
        <v>231</v>
      </c>
      <c r="DG154" s="309" t="s">
        <v>231</v>
      </c>
      <c r="DH154" s="309" t="s">
        <v>231</v>
      </c>
      <c r="DI154" s="309" t="s">
        <v>231</v>
      </c>
      <c r="DJ154" s="309" t="s">
        <v>231</v>
      </c>
      <c r="DK154" s="311" t="s">
        <v>231</v>
      </c>
      <c r="DL154" s="311" t="s">
        <v>231</v>
      </c>
      <c r="DM154" s="311" t="s">
        <v>231</v>
      </c>
      <c r="DN154" s="311" t="s">
        <v>231</v>
      </c>
      <c r="DO154" s="311" t="s">
        <v>231</v>
      </c>
      <c r="DP154" s="311" t="s">
        <v>231</v>
      </c>
      <c r="DQ154" s="311" t="s">
        <v>231</v>
      </c>
      <c r="DR154" s="178" t="s">
        <v>231</v>
      </c>
      <c r="DS154" s="178" t="s">
        <v>231</v>
      </c>
      <c r="DT154" s="178" t="s">
        <v>231</v>
      </c>
      <c r="DU154" s="178" t="s">
        <v>231</v>
      </c>
      <c r="DV154" s="178" t="s">
        <v>231</v>
      </c>
      <c r="DW154" s="311" t="s">
        <v>231</v>
      </c>
      <c r="DX154" s="178" t="s">
        <v>231</v>
      </c>
      <c r="DY154" s="311" t="s">
        <v>231</v>
      </c>
      <c r="DZ154" s="178" t="s">
        <v>231</v>
      </c>
      <c r="EA154" s="178" t="s">
        <v>231</v>
      </c>
      <c r="EB154" s="178" t="s">
        <v>231</v>
      </c>
      <c r="EC154" s="178" t="s">
        <v>231</v>
      </c>
      <c r="ED154" s="178" t="s">
        <v>231</v>
      </c>
      <c r="EE154" s="178" t="s">
        <v>231</v>
      </c>
      <c r="EF154" s="178" t="s">
        <v>231</v>
      </c>
      <c r="EG154" s="178" t="s">
        <v>231</v>
      </c>
      <c r="EH154" s="178" t="s">
        <v>231</v>
      </c>
      <c r="EI154" s="178" t="s">
        <v>231</v>
      </c>
      <c r="EJ154" s="178" t="s">
        <v>231</v>
      </c>
      <c r="EK154" s="178" t="s">
        <v>231</v>
      </c>
      <c r="EL154" s="178" t="s">
        <v>231</v>
      </c>
      <c r="EM154" s="178" t="s">
        <v>231</v>
      </c>
      <c r="EN154" s="178" t="s">
        <v>231</v>
      </c>
      <c r="EO154" s="178" t="s">
        <v>231</v>
      </c>
      <c r="EP154" s="178" t="s">
        <v>231</v>
      </c>
      <c r="EQ154" s="178" t="s">
        <v>231</v>
      </c>
      <c r="ER154" s="178" t="s">
        <v>231</v>
      </c>
      <c r="ES154" s="178" t="s">
        <v>231</v>
      </c>
      <c r="ET154" s="178" t="s">
        <v>231</v>
      </c>
      <c r="EU154" s="178" t="s">
        <v>231</v>
      </c>
      <c r="EV154" s="178" t="s">
        <v>231</v>
      </c>
      <c r="EW154" s="178" t="s">
        <v>231</v>
      </c>
      <c r="EX154" s="178" t="s">
        <v>231</v>
      </c>
      <c r="EY154" s="178" t="s">
        <v>231</v>
      </c>
      <c r="EZ154" s="178" t="s">
        <v>231</v>
      </c>
      <c r="FA154" s="178" t="s">
        <v>231</v>
      </c>
      <c r="FB154" s="178" t="s">
        <v>231</v>
      </c>
      <c r="FC154" s="178" t="s">
        <v>231</v>
      </c>
      <c r="FD154" s="178" t="s">
        <v>231</v>
      </c>
      <c r="FE154" s="178" t="s">
        <v>231</v>
      </c>
      <c r="FF154" s="178" t="s">
        <v>231</v>
      </c>
      <c r="FG154" s="178" t="s">
        <v>231</v>
      </c>
      <c r="FH154" s="178" t="s">
        <v>231</v>
      </c>
    </row>
    <row r="155" spans="1:164" ht="18" customHeight="1" x14ac:dyDescent="0.3">
      <c r="A155" s="358"/>
      <c r="B155" s="323"/>
      <c r="C155" s="326"/>
      <c r="D155" s="326"/>
      <c r="E155" s="326"/>
      <c r="F155" s="363"/>
      <c r="G155" s="363"/>
      <c r="H155" s="326"/>
      <c r="I155" s="326"/>
      <c r="J155" s="326"/>
      <c r="K155" s="366"/>
      <c r="L155" s="310"/>
      <c r="M155" s="310"/>
      <c r="N155" s="310"/>
      <c r="O155" s="310"/>
      <c r="P155" s="310"/>
      <c r="Q155" s="310"/>
      <c r="R155" s="144" t="s">
        <v>236</v>
      </c>
      <c r="S155" s="144" t="s">
        <v>231</v>
      </c>
      <c r="T155" s="144" t="s">
        <v>231</v>
      </c>
      <c r="U155" s="144" t="s">
        <v>231</v>
      </c>
      <c r="V155" s="167" t="s">
        <v>231</v>
      </c>
      <c r="W155" s="312"/>
      <c r="X155" s="167" t="s">
        <v>231</v>
      </c>
      <c r="Y155" s="312"/>
      <c r="Z155" s="167" t="s">
        <v>231</v>
      </c>
      <c r="AA155" s="312"/>
      <c r="AB155" s="167" t="s">
        <v>231</v>
      </c>
      <c r="AC155" s="312"/>
      <c r="AD155" s="173" t="s">
        <v>231</v>
      </c>
      <c r="AE155" s="173" t="s">
        <v>231</v>
      </c>
      <c r="AF155" s="356"/>
      <c r="AG155" s="356"/>
      <c r="AH155" s="356"/>
      <c r="AI155" s="234" t="s">
        <v>231</v>
      </c>
      <c r="AJ155" s="356"/>
      <c r="AK155" s="167" t="s">
        <v>231</v>
      </c>
      <c r="AL155" s="167" t="s">
        <v>231</v>
      </c>
      <c r="AM155" s="167" t="s">
        <v>231</v>
      </c>
      <c r="AN155" s="167" t="s">
        <v>231</v>
      </c>
      <c r="AO155" s="167" t="s">
        <v>231</v>
      </c>
      <c r="AP155" s="167" t="s">
        <v>231</v>
      </c>
      <c r="AQ155" s="167" t="s">
        <v>231</v>
      </c>
      <c r="AR155" s="167" t="s">
        <v>231</v>
      </c>
      <c r="AS155" s="167" t="s">
        <v>231</v>
      </c>
      <c r="AT155" s="357"/>
      <c r="AU155" s="167" t="s">
        <v>231</v>
      </c>
      <c r="AV155" s="357"/>
      <c r="AW155" s="167" t="s">
        <v>231</v>
      </c>
      <c r="AX155" s="167" t="s">
        <v>231</v>
      </c>
      <c r="AY155" s="167" t="s">
        <v>231</v>
      </c>
      <c r="AZ155" s="167" t="s">
        <v>231</v>
      </c>
      <c r="BA155" s="167" t="s">
        <v>231</v>
      </c>
      <c r="BB155" s="167" t="s">
        <v>231</v>
      </c>
      <c r="BC155" s="167" t="s">
        <v>231</v>
      </c>
      <c r="BD155" s="167" t="s">
        <v>231</v>
      </c>
      <c r="BE155" s="210" t="s">
        <v>231</v>
      </c>
      <c r="BF155" s="210" t="s">
        <v>231</v>
      </c>
      <c r="BG155" s="210" t="s">
        <v>231</v>
      </c>
      <c r="BH155" s="167" t="s">
        <v>231</v>
      </c>
      <c r="BI155" s="167" t="s">
        <v>231</v>
      </c>
      <c r="BJ155" s="167" t="s">
        <v>231</v>
      </c>
      <c r="BK155" s="167" t="s">
        <v>231</v>
      </c>
      <c r="BL155" s="167" t="s">
        <v>231</v>
      </c>
      <c r="BM155" s="167" t="s">
        <v>231</v>
      </c>
      <c r="BN155" s="167" t="s">
        <v>231</v>
      </c>
      <c r="BO155" s="167" t="s">
        <v>231</v>
      </c>
      <c r="BP155" s="210" t="s">
        <v>231</v>
      </c>
      <c r="BQ155" s="167" t="s">
        <v>231</v>
      </c>
      <c r="BR155" s="167" t="s">
        <v>231</v>
      </c>
      <c r="BS155" s="167" t="s">
        <v>231</v>
      </c>
      <c r="BT155" s="167" t="s">
        <v>231</v>
      </c>
      <c r="BU155" s="167" t="s">
        <v>231</v>
      </c>
      <c r="BV155" s="210" t="s">
        <v>231</v>
      </c>
      <c r="BW155" s="326"/>
      <c r="BX155" s="326"/>
      <c r="BY155" s="326"/>
      <c r="BZ155" s="326"/>
      <c r="CA155" s="326"/>
      <c r="CB155" s="326"/>
      <c r="CC155" s="326"/>
      <c r="CD155" s="326"/>
      <c r="CE155" s="326"/>
      <c r="CF155" s="326"/>
      <c r="CG155" s="326"/>
      <c r="CH155" s="326"/>
      <c r="CI155" s="326"/>
      <c r="CJ155" s="326"/>
      <c r="CK155" s="326"/>
      <c r="CL155" s="326"/>
      <c r="CM155" s="310"/>
      <c r="CN155" s="310"/>
      <c r="CO155" s="310"/>
      <c r="CP155" s="310"/>
      <c r="CQ155" s="310"/>
      <c r="CR155" s="310"/>
      <c r="CS155" s="370"/>
      <c r="CT155" s="320"/>
      <c r="CU155" s="310"/>
      <c r="CV155" s="292"/>
      <c r="CW155" s="373"/>
      <c r="CX155" s="373"/>
      <c r="CY155" s="292"/>
      <c r="CZ155" s="326"/>
      <c r="DA155" s="326"/>
      <c r="DB155" s="326"/>
      <c r="DC155" s="310"/>
      <c r="DD155" s="310"/>
      <c r="DE155" s="310"/>
      <c r="DF155" s="314"/>
      <c r="DG155" s="310"/>
      <c r="DH155" s="310"/>
      <c r="DI155" s="310"/>
      <c r="DJ155" s="310"/>
      <c r="DK155" s="312"/>
      <c r="DL155" s="312"/>
      <c r="DM155" s="312"/>
      <c r="DN155" s="312"/>
      <c r="DO155" s="312"/>
      <c r="DP155" s="312"/>
      <c r="DQ155" s="312"/>
      <c r="DR155" s="178" t="s">
        <v>231</v>
      </c>
      <c r="DS155" s="178" t="s">
        <v>231</v>
      </c>
      <c r="DT155" s="178" t="s">
        <v>231</v>
      </c>
      <c r="DU155" s="178" t="s">
        <v>231</v>
      </c>
      <c r="DV155" s="178" t="s">
        <v>231</v>
      </c>
      <c r="DW155" s="312"/>
      <c r="DX155" s="178" t="s">
        <v>231</v>
      </c>
      <c r="DY155" s="312"/>
      <c r="DZ155" s="178" t="s">
        <v>231</v>
      </c>
      <c r="EA155" s="178" t="s">
        <v>231</v>
      </c>
      <c r="EB155" s="178" t="s">
        <v>231</v>
      </c>
      <c r="EC155" s="178" t="s">
        <v>231</v>
      </c>
      <c r="ED155" s="178" t="s">
        <v>231</v>
      </c>
      <c r="EE155" s="178" t="s">
        <v>231</v>
      </c>
      <c r="EF155" s="178" t="s">
        <v>231</v>
      </c>
      <c r="EG155" s="178" t="s">
        <v>231</v>
      </c>
      <c r="EH155" s="178" t="s">
        <v>231</v>
      </c>
      <c r="EI155" s="178" t="s">
        <v>231</v>
      </c>
      <c r="EJ155" s="178" t="s">
        <v>231</v>
      </c>
      <c r="EK155" s="178" t="s">
        <v>231</v>
      </c>
      <c r="EL155" s="178" t="s">
        <v>231</v>
      </c>
      <c r="EM155" s="178" t="s">
        <v>231</v>
      </c>
      <c r="EN155" s="178" t="s">
        <v>231</v>
      </c>
      <c r="EO155" s="178" t="s">
        <v>231</v>
      </c>
      <c r="EP155" s="178" t="s">
        <v>231</v>
      </c>
      <c r="EQ155" s="178" t="s">
        <v>231</v>
      </c>
      <c r="ER155" s="178" t="s">
        <v>231</v>
      </c>
      <c r="ES155" s="178" t="s">
        <v>231</v>
      </c>
      <c r="ET155" s="178" t="s">
        <v>231</v>
      </c>
      <c r="EU155" s="178" t="s">
        <v>231</v>
      </c>
      <c r="EV155" s="178" t="s">
        <v>231</v>
      </c>
      <c r="EW155" s="178" t="s">
        <v>231</v>
      </c>
      <c r="EX155" s="178" t="s">
        <v>231</v>
      </c>
      <c r="EY155" s="178" t="s">
        <v>231</v>
      </c>
      <c r="EZ155" s="178" t="s">
        <v>231</v>
      </c>
      <c r="FA155" s="178" t="s">
        <v>231</v>
      </c>
      <c r="FB155" s="178" t="s">
        <v>231</v>
      </c>
      <c r="FC155" s="178" t="s">
        <v>231</v>
      </c>
      <c r="FD155" s="178" t="s">
        <v>231</v>
      </c>
      <c r="FE155" s="178" t="s">
        <v>231</v>
      </c>
      <c r="FF155" s="178" t="s">
        <v>231</v>
      </c>
      <c r="FG155" s="178" t="s">
        <v>231</v>
      </c>
      <c r="FH155" s="178" t="s">
        <v>231</v>
      </c>
    </row>
    <row r="156" spans="1:164" ht="18" customHeight="1" x14ac:dyDescent="0.3">
      <c r="A156" s="358"/>
      <c r="B156" s="323"/>
      <c r="C156" s="326"/>
      <c r="D156" s="326"/>
      <c r="E156" s="326"/>
      <c r="F156" s="363"/>
      <c r="G156" s="363"/>
      <c r="H156" s="326"/>
      <c r="I156" s="326"/>
      <c r="J156" s="326"/>
      <c r="K156" s="366"/>
      <c r="L156" s="310"/>
      <c r="M156" s="310"/>
      <c r="N156" s="310"/>
      <c r="O156" s="310"/>
      <c r="P156" s="310"/>
      <c r="Q156" s="310"/>
      <c r="R156" s="144" t="s">
        <v>235</v>
      </c>
      <c r="S156" s="144" t="s">
        <v>235</v>
      </c>
      <c r="T156" s="144" t="s">
        <v>235</v>
      </c>
      <c r="U156" s="144" t="s">
        <v>235</v>
      </c>
      <c r="V156" s="167" t="s">
        <v>235</v>
      </c>
      <c r="W156" s="312"/>
      <c r="X156" s="167" t="s">
        <v>235</v>
      </c>
      <c r="Y156" s="312"/>
      <c r="Z156" s="167" t="s">
        <v>235</v>
      </c>
      <c r="AA156" s="312"/>
      <c r="AB156" s="167" t="s">
        <v>235</v>
      </c>
      <c r="AC156" s="312"/>
      <c r="AD156" s="173" t="s">
        <v>235</v>
      </c>
      <c r="AE156" s="173" t="s">
        <v>235</v>
      </c>
      <c r="AF156" s="356"/>
      <c r="AG156" s="356"/>
      <c r="AH156" s="356"/>
      <c r="AI156" s="234" t="s">
        <v>235</v>
      </c>
      <c r="AJ156" s="356"/>
      <c r="AK156" s="167" t="s">
        <v>235</v>
      </c>
      <c r="AL156" s="167" t="s">
        <v>235</v>
      </c>
      <c r="AM156" s="167" t="s">
        <v>235</v>
      </c>
      <c r="AN156" s="167" t="s">
        <v>235</v>
      </c>
      <c r="AO156" s="167" t="s">
        <v>235</v>
      </c>
      <c r="AP156" s="167" t="s">
        <v>235</v>
      </c>
      <c r="AQ156" s="167" t="s">
        <v>235</v>
      </c>
      <c r="AR156" s="167" t="s">
        <v>235</v>
      </c>
      <c r="AS156" s="167" t="s">
        <v>235</v>
      </c>
      <c r="AT156" s="357"/>
      <c r="AU156" s="167" t="s">
        <v>235</v>
      </c>
      <c r="AV156" s="357"/>
      <c r="AW156" s="167" t="s">
        <v>235</v>
      </c>
      <c r="AX156" s="167" t="s">
        <v>235</v>
      </c>
      <c r="AY156" s="167" t="s">
        <v>235</v>
      </c>
      <c r="AZ156" s="167" t="s">
        <v>235</v>
      </c>
      <c r="BA156" s="167" t="s">
        <v>235</v>
      </c>
      <c r="BB156" s="167" t="s">
        <v>235</v>
      </c>
      <c r="BC156" s="167" t="s">
        <v>235</v>
      </c>
      <c r="BD156" s="167" t="s">
        <v>235</v>
      </c>
      <c r="BE156" s="210" t="s">
        <v>235</v>
      </c>
      <c r="BF156" s="210" t="s">
        <v>235</v>
      </c>
      <c r="BG156" s="210" t="s">
        <v>235</v>
      </c>
      <c r="BH156" s="167" t="s">
        <v>235</v>
      </c>
      <c r="BI156" s="167" t="s">
        <v>235</v>
      </c>
      <c r="BJ156" s="167" t="s">
        <v>235</v>
      </c>
      <c r="BK156" s="167" t="s">
        <v>235</v>
      </c>
      <c r="BL156" s="167" t="s">
        <v>235</v>
      </c>
      <c r="BM156" s="167" t="s">
        <v>235</v>
      </c>
      <c r="BN156" s="167" t="s">
        <v>235</v>
      </c>
      <c r="BO156" s="167" t="s">
        <v>235</v>
      </c>
      <c r="BP156" s="210" t="s">
        <v>235</v>
      </c>
      <c r="BQ156" s="167" t="s">
        <v>235</v>
      </c>
      <c r="BR156" s="167" t="s">
        <v>235</v>
      </c>
      <c r="BS156" s="167" t="s">
        <v>235</v>
      </c>
      <c r="BT156" s="167" t="s">
        <v>235</v>
      </c>
      <c r="BU156" s="167" t="s">
        <v>235</v>
      </c>
      <c r="BV156" s="210" t="s">
        <v>235</v>
      </c>
      <c r="BW156" s="326"/>
      <c r="BX156" s="326"/>
      <c r="BY156" s="326"/>
      <c r="BZ156" s="326"/>
      <c r="CA156" s="326"/>
      <c r="CB156" s="326"/>
      <c r="CC156" s="326"/>
      <c r="CD156" s="326"/>
      <c r="CE156" s="326"/>
      <c r="CF156" s="326"/>
      <c r="CG156" s="326"/>
      <c r="CH156" s="326"/>
      <c r="CI156" s="326"/>
      <c r="CJ156" s="326"/>
      <c r="CK156" s="326"/>
      <c r="CL156" s="326"/>
      <c r="CM156" s="310"/>
      <c r="CN156" s="310"/>
      <c r="CO156" s="310"/>
      <c r="CP156" s="310"/>
      <c r="CQ156" s="310"/>
      <c r="CR156" s="310"/>
      <c r="CS156" s="370"/>
      <c r="CT156" s="320"/>
      <c r="CU156" s="310"/>
      <c r="CV156" s="292"/>
      <c r="CW156" s="373"/>
      <c r="CX156" s="373"/>
      <c r="CY156" s="292"/>
      <c r="CZ156" s="326"/>
      <c r="DA156" s="326"/>
      <c r="DB156" s="326"/>
      <c r="DC156" s="310"/>
      <c r="DD156" s="310"/>
      <c r="DE156" s="310"/>
      <c r="DF156" s="314"/>
      <c r="DG156" s="310"/>
      <c r="DH156" s="310"/>
      <c r="DI156" s="310"/>
      <c r="DJ156" s="310"/>
      <c r="DK156" s="312"/>
      <c r="DL156" s="312"/>
      <c r="DM156" s="312"/>
      <c r="DN156" s="312"/>
      <c r="DO156" s="312"/>
      <c r="DP156" s="312"/>
      <c r="DQ156" s="312"/>
      <c r="DR156" s="178" t="s">
        <v>235</v>
      </c>
      <c r="DS156" s="178" t="s">
        <v>235</v>
      </c>
      <c r="DT156" s="178" t="s">
        <v>235</v>
      </c>
      <c r="DU156" s="178" t="s">
        <v>235</v>
      </c>
      <c r="DV156" s="178" t="s">
        <v>235</v>
      </c>
      <c r="DW156" s="312"/>
      <c r="DX156" s="178" t="s">
        <v>235</v>
      </c>
      <c r="DY156" s="312"/>
      <c r="DZ156" s="178" t="s">
        <v>235</v>
      </c>
      <c r="EA156" s="178" t="s">
        <v>235</v>
      </c>
      <c r="EB156" s="178" t="s">
        <v>235</v>
      </c>
      <c r="EC156" s="178" t="s">
        <v>235</v>
      </c>
      <c r="ED156" s="178" t="s">
        <v>235</v>
      </c>
      <c r="EE156" s="178" t="s">
        <v>235</v>
      </c>
      <c r="EF156" s="178" t="s">
        <v>235</v>
      </c>
      <c r="EG156" s="178" t="s">
        <v>235</v>
      </c>
      <c r="EH156" s="178" t="s">
        <v>235</v>
      </c>
      <c r="EI156" s="178" t="s">
        <v>235</v>
      </c>
      <c r="EJ156" s="178" t="s">
        <v>235</v>
      </c>
      <c r="EK156" s="178" t="s">
        <v>235</v>
      </c>
      <c r="EL156" s="178" t="s">
        <v>235</v>
      </c>
      <c r="EM156" s="178" t="s">
        <v>235</v>
      </c>
      <c r="EN156" s="178" t="s">
        <v>235</v>
      </c>
      <c r="EO156" s="178" t="s">
        <v>235</v>
      </c>
      <c r="EP156" s="178" t="s">
        <v>235</v>
      </c>
      <c r="EQ156" s="178" t="s">
        <v>235</v>
      </c>
      <c r="ER156" s="178" t="s">
        <v>235</v>
      </c>
      <c r="ES156" s="178" t="s">
        <v>235</v>
      </c>
      <c r="ET156" s="178" t="s">
        <v>235</v>
      </c>
      <c r="EU156" s="178" t="s">
        <v>235</v>
      </c>
      <c r="EV156" s="178" t="s">
        <v>235</v>
      </c>
      <c r="EW156" s="178" t="s">
        <v>235</v>
      </c>
      <c r="EX156" s="178" t="s">
        <v>235</v>
      </c>
      <c r="EY156" s="178" t="s">
        <v>235</v>
      </c>
      <c r="EZ156" s="178" t="s">
        <v>235</v>
      </c>
      <c r="FA156" s="178" t="s">
        <v>235</v>
      </c>
      <c r="FB156" s="178" t="s">
        <v>235</v>
      </c>
      <c r="FC156" s="178" t="s">
        <v>235</v>
      </c>
      <c r="FD156" s="178" t="s">
        <v>235</v>
      </c>
      <c r="FE156" s="178" t="s">
        <v>235</v>
      </c>
      <c r="FF156" s="178" t="s">
        <v>235</v>
      </c>
      <c r="FG156" s="178" t="s">
        <v>235</v>
      </c>
      <c r="FH156" s="178" t="s">
        <v>235</v>
      </c>
    </row>
    <row r="157" spans="1:164" ht="18" customHeight="1" x14ac:dyDescent="0.3">
      <c r="A157" s="359"/>
      <c r="B157" s="360"/>
      <c r="C157" s="361"/>
      <c r="D157" s="361"/>
      <c r="E157" s="361"/>
      <c r="F157" s="364"/>
      <c r="G157" s="364"/>
      <c r="H157" s="361"/>
      <c r="I157" s="361"/>
      <c r="J157" s="361"/>
      <c r="K157" s="367"/>
      <c r="L157" s="368"/>
      <c r="M157" s="368"/>
      <c r="N157" s="368"/>
      <c r="O157" s="368"/>
      <c r="P157" s="368"/>
      <c r="Q157" s="368"/>
      <c r="R157" s="154" t="s">
        <v>235</v>
      </c>
      <c r="S157" s="154" t="s">
        <v>235</v>
      </c>
      <c r="T157" s="154" t="s">
        <v>235</v>
      </c>
      <c r="U157" s="154" t="s">
        <v>235</v>
      </c>
      <c r="V157" s="167" t="s">
        <v>235</v>
      </c>
      <c r="W157" s="312"/>
      <c r="X157" s="167" t="s">
        <v>235</v>
      </c>
      <c r="Y157" s="312"/>
      <c r="Z157" s="167" t="s">
        <v>235</v>
      </c>
      <c r="AA157" s="312"/>
      <c r="AB157" s="167" t="s">
        <v>235</v>
      </c>
      <c r="AC157" s="312"/>
      <c r="AD157" s="173" t="s">
        <v>235</v>
      </c>
      <c r="AE157" s="173" t="s">
        <v>235</v>
      </c>
      <c r="AF157" s="356"/>
      <c r="AG157" s="356"/>
      <c r="AH157" s="356"/>
      <c r="AI157" s="234" t="s">
        <v>235</v>
      </c>
      <c r="AJ157" s="356"/>
      <c r="AK157" s="167" t="s">
        <v>235</v>
      </c>
      <c r="AL157" s="167" t="s">
        <v>235</v>
      </c>
      <c r="AM157" s="167" t="s">
        <v>235</v>
      </c>
      <c r="AN157" s="167" t="s">
        <v>235</v>
      </c>
      <c r="AO157" s="167" t="s">
        <v>235</v>
      </c>
      <c r="AP157" s="167" t="s">
        <v>235</v>
      </c>
      <c r="AQ157" s="167" t="s">
        <v>235</v>
      </c>
      <c r="AR157" s="167" t="s">
        <v>235</v>
      </c>
      <c r="AS157" s="167" t="s">
        <v>235</v>
      </c>
      <c r="AT157" s="357"/>
      <c r="AU157" s="167" t="s">
        <v>235</v>
      </c>
      <c r="AV157" s="357"/>
      <c r="AW157" s="167" t="s">
        <v>235</v>
      </c>
      <c r="AX157" s="167" t="s">
        <v>235</v>
      </c>
      <c r="AY157" s="167" t="s">
        <v>235</v>
      </c>
      <c r="AZ157" s="167" t="s">
        <v>235</v>
      </c>
      <c r="BA157" s="167" t="s">
        <v>235</v>
      </c>
      <c r="BB157" s="167" t="s">
        <v>235</v>
      </c>
      <c r="BC157" s="167" t="s">
        <v>235</v>
      </c>
      <c r="BD157" s="167" t="s">
        <v>235</v>
      </c>
      <c r="BE157" s="210" t="s">
        <v>235</v>
      </c>
      <c r="BF157" s="210" t="s">
        <v>235</v>
      </c>
      <c r="BG157" s="210" t="s">
        <v>235</v>
      </c>
      <c r="BH157" s="167" t="s">
        <v>235</v>
      </c>
      <c r="BI157" s="167" t="s">
        <v>235</v>
      </c>
      <c r="BJ157" s="167" t="s">
        <v>235</v>
      </c>
      <c r="BK157" s="167" t="s">
        <v>235</v>
      </c>
      <c r="BL157" s="167" t="s">
        <v>235</v>
      </c>
      <c r="BM157" s="167" t="s">
        <v>235</v>
      </c>
      <c r="BN157" s="167" t="s">
        <v>235</v>
      </c>
      <c r="BO157" s="167" t="s">
        <v>235</v>
      </c>
      <c r="BP157" s="210" t="s">
        <v>235</v>
      </c>
      <c r="BQ157" s="167" t="s">
        <v>235</v>
      </c>
      <c r="BR157" s="167" t="s">
        <v>235</v>
      </c>
      <c r="BS157" s="167" t="s">
        <v>235</v>
      </c>
      <c r="BT157" s="167" t="s">
        <v>235</v>
      </c>
      <c r="BU157" s="167" t="s">
        <v>235</v>
      </c>
      <c r="BV157" s="210" t="s">
        <v>235</v>
      </c>
      <c r="BW157" s="326"/>
      <c r="BX157" s="326"/>
      <c r="BY157" s="326"/>
      <c r="BZ157" s="326"/>
      <c r="CA157" s="326"/>
      <c r="CB157" s="326"/>
      <c r="CC157" s="326"/>
      <c r="CD157" s="326"/>
      <c r="CE157" s="326"/>
      <c r="CF157" s="326"/>
      <c r="CG157" s="326"/>
      <c r="CH157" s="326"/>
      <c r="CI157" s="326"/>
      <c r="CJ157" s="326"/>
      <c r="CK157" s="326"/>
      <c r="CL157" s="326"/>
      <c r="CM157" s="339"/>
      <c r="CN157" s="339"/>
      <c r="CO157" s="368"/>
      <c r="CP157" s="368"/>
      <c r="CQ157" s="368"/>
      <c r="CR157" s="368"/>
      <c r="CS157" s="371"/>
      <c r="CT157" s="377"/>
      <c r="CU157" s="368"/>
      <c r="CV157" s="293"/>
      <c r="CW157" s="374"/>
      <c r="CX157" s="374"/>
      <c r="CY157" s="567"/>
      <c r="CZ157" s="326"/>
      <c r="DA157" s="326"/>
      <c r="DB157" s="326"/>
      <c r="DC157" s="310"/>
      <c r="DD157" s="310"/>
      <c r="DE157" s="310"/>
      <c r="DF157" s="314"/>
      <c r="DG157" s="310"/>
      <c r="DH157" s="310"/>
      <c r="DI157" s="310"/>
      <c r="DJ157" s="310"/>
      <c r="DK157" s="312"/>
      <c r="DL157" s="312"/>
      <c r="DM157" s="312"/>
      <c r="DN157" s="312"/>
      <c r="DO157" s="312"/>
      <c r="DP157" s="312"/>
      <c r="DQ157" s="312"/>
      <c r="DR157" s="178" t="s">
        <v>235</v>
      </c>
      <c r="DS157" s="178" t="s">
        <v>235</v>
      </c>
      <c r="DT157" s="178" t="s">
        <v>235</v>
      </c>
      <c r="DU157" s="178" t="s">
        <v>235</v>
      </c>
      <c r="DV157" s="178" t="s">
        <v>235</v>
      </c>
      <c r="DW157" s="312"/>
      <c r="DX157" s="178" t="s">
        <v>235</v>
      </c>
      <c r="DY157" s="312"/>
      <c r="DZ157" s="178" t="s">
        <v>235</v>
      </c>
      <c r="EA157" s="178" t="s">
        <v>235</v>
      </c>
      <c r="EB157" s="178" t="s">
        <v>235</v>
      </c>
      <c r="EC157" s="178" t="s">
        <v>235</v>
      </c>
      <c r="ED157" s="178" t="s">
        <v>235</v>
      </c>
      <c r="EE157" s="178" t="s">
        <v>235</v>
      </c>
      <c r="EF157" s="178" t="s">
        <v>235</v>
      </c>
      <c r="EG157" s="178" t="s">
        <v>235</v>
      </c>
      <c r="EH157" s="178" t="s">
        <v>235</v>
      </c>
      <c r="EI157" s="178" t="s">
        <v>235</v>
      </c>
      <c r="EJ157" s="178" t="s">
        <v>235</v>
      </c>
      <c r="EK157" s="178" t="s">
        <v>235</v>
      </c>
      <c r="EL157" s="178" t="s">
        <v>235</v>
      </c>
      <c r="EM157" s="178" t="s">
        <v>235</v>
      </c>
      <c r="EN157" s="178" t="s">
        <v>235</v>
      </c>
      <c r="EO157" s="178" t="s">
        <v>235</v>
      </c>
      <c r="EP157" s="178" t="s">
        <v>235</v>
      </c>
      <c r="EQ157" s="178" t="s">
        <v>235</v>
      </c>
      <c r="ER157" s="178" t="s">
        <v>235</v>
      </c>
      <c r="ES157" s="178" t="s">
        <v>235</v>
      </c>
      <c r="ET157" s="178" t="s">
        <v>235</v>
      </c>
      <c r="EU157" s="178" t="s">
        <v>235</v>
      </c>
      <c r="EV157" s="178" t="s">
        <v>235</v>
      </c>
      <c r="EW157" s="178" t="s">
        <v>235</v>
      </c>
      <c r="EX157" s="178" t="s">
        <v>235</v>
      </c>
      <c r="EY157" s="178" t="s">
        <v>235</v>
      </c>
      <c r="EZ157" s="178" t="s">
        <v>235</v>
      </c>
      <c r="FA157" s="178" t="s">
        <v>235</v>
      </c>
      <c r="FB157" s="178" t="s">
        <v>235</v>
      </c>
      <c r="FC157" s="178" t="s">
        <v>235</v>
      </c>
      <c r="FD157" s="178" t="s">
        <v>235</v>
      </c>
      <c r="FE157" s="178" t="s">
        <v>235</v>
      </c>
      <c r="FF157" s="178" t="s">
        <v>235</v>
      </c>
      <c r="FG157" s="178" t="s">
        <v>235</v>
      </c>
      <c r="FH157" s="178" t="s">
        <v>235</v>
      </c>
    </row>
    <row r="158" spans="1:164" ht="18" customHeight="1" x14ac:dyDescent="0.3">
      <c r="A158" s="322">
        <v>69</v>
      </c>
      <c r="B158" s="375">
        <v>73</v>
      </c>
      <c r="C158" s="325" t="s">
        <v>217</v>
      </c>
      <c r="D158" s="325" t="s">
        <v>572</v>
      </c>
      <c r="E158" s="333" t="s">
        <v>437</v>
      </c>
      <c r="F158" s="362" t="s">
        <v>573</v>
      </c>
      <c r="G158" s="362" t="s">
        <v>574</v>
      </c>
      <c r="H158" s="325" t="s">
        <v>565</v>
      </c>
      <c r="I158" s="325" t="s">
        <v>722</v>
      </c>
      <c r="J158" s="325" t="s">
        <v>231</v>
      </c>
      <c r="K158" s="365" t="s">
        <v>575</v>
      </c>
      <c r="L158" s="313" t="s">
        <v>225</v>
      </c>
      <c r="M158" s="313" t="s">
        <v>576</v>
      </c>
      <c r="N158" s="313" t="s">
        <v>290</v>
      </c>
      <c r="O158" s="313" t="s">
        <v>231</v>
      </c>
      <c r="P158" s="325" t="s">
        <v>373</v>
      </c>
      <c r="Q158" s="313">
        <v>3</v>
      </c>
      <c r="R158" s="146" t="s">
        <v>577</v>
      </c>
      <c r="S158" s="146" t="s">
        <v>231</v>
      </c>
      <c r="T158" s="146" t="s">
        <v>231</v>
      </c>
      <c r="U158" s="146" t="s">
        <v>231</v>
      </c>
      <c r="V158" s="163" t="s">
        <v>231</v>
      </c>
      <c r="W158" s="311" t="s">
        <v>231</v>
      </c>
      <c r="X158" s="167" t="s">
        <v>231</v>
      </c>
      <c r="Y158" s="311" t="s">
        <v>231</v>
      </c>
      <c r="Z158" s="163" t="s">
        <v>231</v>
      </c>
      <c r="AA158" s="356" t="s">
        <v>231</v>
      </c>
      <c r="AB158" s="163" t="s">
        <v>231</v>
      </c>
      <c r="AC158" s="356" t="s">
        <v>231</v>
      </c>
      <c r="AD158" s="168" t="s">
        <v>231</v>
      </c>
      <c r="AE158" s="208" t="s">
        <v>231</v>
      </c>
      <c r="AF158" s="356" t="s">
        <v>231</v>
      </c>
      <c r="AG158" s="356" t="s">
        <v>231</v>
      </c>
      <c r="AH158" s="356" t="s">
        <v>231</v>
      </c>
      <c r="AI158" s="234" t="s">
        <v>231</v>
      </c>
      <c r="AJ158" s="356" t="s">
        <v>231</v>
      </c>
      <c r="AK158" s="167" t="s">
        <v>231</v>
      </c>
      <c r="AL158" s="167" t="s">
        <v>231</v>
      </c>
      <c r="AM158" s="167" t="s">
        <v>231</v>
      </c>
      <c r="AN158" s="167" t="s">
        <v>231</v>
      </c>
      <c r="AO158" s="167" t="s">
        <v>231</v>
      </c>
      <c r="AP158" s="167" t="s">
        <v>231</v>
      </c>
      <c r="AQ158" s="167" t="s">
        <v>231</v>
      </c>
      <c r="AR158" s="167" t="s">
        <v>231</v>
      </c>
      <c r="AS158" s="167" t="s">
        <v>231</v>
      </c>
      <c r="AT158" s="356" t="s">
        <v>231</v>
      </c>
      <c r="AU158" s="167" t="s">
        <v>231</v>
      </c>
      <c r="AV158" s="356" t="s">
        <v>231</v>
      </c>
      <c r="AW158" s="167" t="s">
        <v>231</v>
      </c>
      <c r="AX158" s="167" t="s">
        <v>231</v>
      </c>
      <c r="AY158" s="167" t="s">
        <v>231</v>
      </c>
      <c r="AZ158" s="167" t="s">
        <v>231</v>
      </c>
      <c r="BA158" s="167" t="s">
        <v>231</v>
      </c>
      <c r="BB158" s="167" t="s">
        <v>231</v>
      </c>
      <c r="BC158" s="167" t="s">
        <v>231</v>
      </c>
      <c r="BD158" s="167" t="s">
        <v>231</v>
      </c>
      <c r="BE158" s="210" t="s">
        <v>231</v>
      </c>
      <c r="BF158" s="210" t="s">
        <v>231</v>
      </c>
      <c r="BG158" s="210" t="s">
        <v>231</v>
      </c>
      <c r="BH158" s="167" t="s">
        <v>231</v>
      </c>
      <c r="BI158" s="167" t="s">
        <v>231</v>
      </c>
      <c r="BJ158" s="167" t="s">
        <v>231</v>
      </c>
      <c r="BK158" s="167" t="s">
        <v>231</v>
      </c>
      <c r="BL158" s="167" t="s">
        <v>231</v>
      </c>
      <c r="BM158" s="167" t="s">
        <v>231</v>
      </c>
      <c r="BN158" s="167" t="s">
        <v>231</v>
      </c>
      <c r="BO158" s="167" t="s">
        <v>231</v>
      </c>
      <c r="BP158" s="210" t="s">
        <v>231</v>
      </c>
      <c r="BQ158" s="167" t="s">
        <v>231</v>
      </c>
      <c r="BR158" s="167" t="s">
        <v>231</v>
      </c>
      <c r="BS158" s="167" t="s">
        <v>231</v>
      </c>
      <c r="BT158" s="167" t="s">
        <v>231</v>
      </c>
      <c r="BU158" s="167" t="s">
        <v>231</v>
      </c>
      <c r="BV158" s="210" t="s">
        <v>231</v>
      </c>
      <c r="BW158" s="325" t="s">
        <v>231</v>
      </c>
      <c r="BX158" s="325" t="s">
        <v>231</v>
      </c>
      <c r="BY158" s="325" t="s">
        <v>231</v>
      </c>
      <c r="BZ158" s="325" t="s">
        <v>231</v>
      </c>
      <c r="CA158" s="325" t="s">
        <v>231</v>
      </c>
      <c r="CB158" s="325" t="s">
        <v>231</v>
      </c>
      <c r="CC158" s="325" t="s">
        <v>231</v>
      </c>
      <c r="CD158" s="325" t="s">
        <v>231</v>
      </c>
      <c r="CE158" s="325" t="s">
        <v>231</v>
      </c>
      <c r="CF158" s="325" t="s">
        <v>231</v>
      </c>
      <c r="CG158" s="325" t="s">
        <v>231</v>
      </c>
      <c r="CH158" s="325" t="s">
        <v>231</v>
      </c>
      <c r="CI158" s="325" t="s">
        <v>231</v>
      </c>
      <c r="CJ158" s="325" t="s">
        <v>231</v>
      </c>
      <c r="CK158" s="325" t="s">
        <v>231</v>
      </c>
      <c r="CL158" s="325" t="s">
        <v>231</v>
      </c>
      <c r="CM158" s="313" t="s">
        <v>568</v>
      </c>
      <c r="CN158" s="313">
        <v>2018</v>
      </c>
      <c r="CO158" s="309" t="s">
        <v>435</v>
      </c>
      <c r="CP158" s="309" t="s">
        <v>408</v>
      </c>
      <c r="CQ158" s="309" t="s">
        <v>435</v>
      </c>
      <c r="CR158" s="309" t="s">
        <v>435</v>
      </c>
      <c r="CS158" s="369" t="s">
        <v>578</v>
      </c>
      <c r="CT158" s="376" t="s">
        <v>579</v>
      </c>
      <c r="CU158" s="309" t="s">
        <v>580</v>
      </c>
      <c r="CV158" s="291" t="s">
        <v>615</v>
      </c>
      <c r="CW158" s="285" t="s">
        <v>231</v>
      </c>
      <c r="CX158" s="285" t="s">
        <v>231</v>
      </c>
      <c r="CY158" s="568" t="s">
        <v>616</v>
      </c>
      <c r="CZ158" s="333" t="s">
        <v>231</v>
      </c>
      <c r="DA158" s="333" t="s">
        <v>231</v>
      </c>
      <c r="DB158" s="333" t="s">
        <v>231</v>
      </c>
      <c r="DC158" s="309" t="s">
        <v>231</v>
      </c>
      <c r="DD158" s="309" t="s">
        <v>231</v>
      </c>
      <c r="DE158" s="309" t="s">
        <v>231</v>
      </c>
      <c r="DF158" s="313" t="s">
        <v>231</v>
      </c>
      <c r="DG158" s="309" t="s">
        <v>231</v>
      </c>
      <c r="DH158" s="309" t="s">
        <v>231</v>
      </c>
      <c r="DI158" s="309" t="s">
        <v>231</v>
      </c>
      <c r="DJ158" s="309" t="s">
        <v>231</v>
      </c>
      <c r="DK158" s="311" t="s">
        <v>231</v>
      </c>
      <c r="DL158" s="311" t="s">
        <v>231</v>
      </c>
      <c r="DM158" s="311" t="s">
        <v>231</v>
      </c>
      <c r="DN158" s="311" t="s">
        <v>231</v>
      </c>
      <c r="DO158" s="311" t="s">
        <v>231</v>
      </c>
      <c r="DP158" s="311" t="s">
        <v>231</v>
      </c>
      <c r="DQ158" s="311" t="s">
        <v>231</v>
      </c>
      <c r="DR158" s="178" t="s">
        <v>231</v>
      </c>
      <c r="DS158" s="178" t="s">
        <v>231</v>
      </c>
      <c r="DT158" s="178" t="s">
        <v>231</v>
      </c>
      <c r="DU158" s="178" t="s">
        <v>231</v>
      </c>
      <c r="DV158" s="178" t="s">
        <v>231</v>
      </c>
      <c r="DW158" s="311" t="s">
        <v>231</v>
      </c>
      <c r="DX158" s="178" t="s">
        <v>231</v>
      </c>
      <c r="DY158" s="311" t="s">
        <v>231</v>
      </c>
      <c r="DZ158" s="178" t="s">
        <v>231</v>
      </c>
      <c r="EA158" s="178" t="s">
        <v>231</v>
      </c>
      <c r="EB158" s="178" t="s">
        <v>231</v>
      </c>
      <c r="EC158" s="178" t="s">
        <v>231</v>
      </c>
      <c r="ED158" s="178" t="s">
        <v>231</v>
      </c>
      <c r="EE158" s="178" t="s">
        <v>231</v>
      </c>
      <c r="EF158" s="178" t="s">
        <v>231</v>
      </c>
      <c r="EG158" s="178" t="s">
        <v>231</v>
      </c>
      <c r="EH158" s="178" t="s">
        <v>231</v>
      </c>
      <c r="EI158" s="178" t="s">
        <v>231</v>
      </c>
      <c r="EJ158" s="178" t="s">
        <v>231</v>
      </c>
      <c r="EK158" s="178" t="s">
        <v>231</v>
      </c>
      <c r="EL158" s="178" t="s">
        <v>231</v>
      </c>
      <c r="EM158" s="178" t="s">
        <v>231</v>
      </c>
      <c r="EN158" s="178" t="s">
        <v>231</v>
      </c>
      <c r="EO158" s="178" t="s">
        <v>231</v>
      </c>
      <c r="EP158" s="178" t="s">
        <v>231</v>
      </c>
      <c r="EQ158" s="178" t="s">
        <v>231</v>
      </c>
      <c r="ER158" s="178" t="s">
        <v>231</v>
      </c>
      <c r="ES158" s="178" t="s">
        <v>231</v>
      </c>
      <c r="ET158" s="178" t="s">
        <v>231</v>
      </c>
      <c r="EU158" s="178" t="s">
        <v>231</v>
      </c>
      <c r="EV158" s="178" t="s">
        <v>231</v>
      </c>
      <c r="EW158" s="178" t="s">
        <v>231</v>
      </c>
      <c r="EX158" s="178" t="s">
        <v>231</v>
      </c>
      <c r="EY158" s="178" t="s">
        <v>231</v>
      </c>
      <c r="EZ158" s="178" t="s">
        <v>231</v>
      </c>
      <c r="FA158" s="178" t="s">
        <v>231</v>
      </c>
      <c r="FB158" s="178" t="s">
        <v>231</v>
      </c>
      <c r="FC158" s="178" t="s">
        <v>231</v>
      </c>
      <c r="FD158" s="178" t="s">
        <v>231</v>
      </c>
      <c r="FE158" s="178" t="s">
        <v>231</v>
      </c>
      <c r="FF158" s="178" t="s">
        <v>231</v>
      </c>
      <c r="FG158" s="178" t="s">
        <v>231</v>
      </c>
      <c r="FH158" s="178" t="s">
        <v>231</v>
      </c>
    </row>
    <row r="159" spans="1:164" ht="18" customHeight="1" x14ac:dyDescent="0.3">
      <c r="A159" s="358"/>
      <c r="B159" s="323"/>
      <c r="C159" s="326"/>
      <c r="D159" s="326"/>
      <c r="E159" s="326"/>
      <c r="F159" s="363"/>
      <c r="G159" s="363"/>
      <c r="H159" s="326"/>
      <c r="I159" s="326"/>
      <c r="J159" s="326"/>
      <c r="K159" s="366"/>
      <c r="L159" s="310"/>
      <c r="M159" s="310"/>
      <c r="N159" s="310"/>
      <c r="O159" s="310"/>
      <c r="P159" s="326"/>
      <c r="Q159" s="310"/>
      <c r="R159" s="146" t="s">
        <v>356</v>
      </c>
      <c r="S159" s="146" t="s">
        <v>231</v>
      </c>
      <c r="T159" s="146" t="s">
        <v>231</v>
      </c>
      <c r="U159" s="146" t="s">
        <v>231</v>
      </c>
      <c r="V159" s="163" t="s">
        <v>231</v>
      </c>
      <c r="W159" s="312"/>
      <c r="X159" s="167" t="s">
        <v>231</v>
      </c>
      <c r="Y159" s="312"/>
      <c r="Z159" s="163" t="s">
        <v>231</v>
      </c>
      <c r="AA159" s="357"/>
      <c r="AB159" s="163" t="s">
        <v>231</v>
      </c>
      <c r="AC159" s="357"/>
      <c r="AD159" s="168" t="s">
        <v>231</v>
      </c>
      <c r="AE159" s="208" t="s">
        <v>231</v>
      </c>
      <c r="AF159" s="356"/>
      <c r="AG159" s="356"/>
      <c r="AH159" s="356"/>
      <c r="AI159" s="234" t="s">
        <v>231</v>
      </c>
      <c r="AJ159" s="356"/>
      <c r="AK159" s="167" t="s">
        <v>231</v>
      </c>
      <c r="AL159" s="167" t="s">
        <v>231</v>
      </c>
      <c r="AM159" s="167" t="s">
        <v>231</v>
      </c>
      <c r="AN159" s="167" t="s">
        <v>231</v>
      </c>
      <c r="AO159" s="167" t="s">
        <v>231</v>
      </c>
      <c r="AP159" s="167" t="s">
        <v>231</v>
      </c>
      <c r="AQ159" s="167" t="s">
        <v>231</v>
      </c>
      <c r="AR159" s="167" t="s">
        <v>231</v>
      </c>
      <c r="AS159" s="167" t="s">
        <v>231</v>
      </c>
      <c r="AT159" s="357"/>
      <c r="AU159" s="167" t="s">
        <v>231</v>
      </c>
      <c r="AV159" s="357"/>
      <c r="AW159" s="167" t="s">
        <v>231</v>
      </c>
      <c r="AX159" s="167" t="s">
        <v>231</v>
      </c>
      <c r="AY159" s="167" t="s">
        <v>231</v>
      </c>
      <c r="AZ159" s="167" t="s">
        <v>231</v>
      </c>
      <c r="BA159" s="167" t="s">
        <v>231</v>
      </c>
      <c r="BB159" s="167" t="s">
        <v>231</v>
      </c>
      <c r="BC159" s="167" t="s">
        <v>231</v>
      </c>
      <c r="BD159" s="167" t="s">
        <v>231</v>
      </c>
      <c r="BE159" s="210" t="s">
        <v>231</v>
      </c>
      <c r="BF159" s="210" t="s">
        <v>231</v>
      </c>
      <c r="BG159" s="210" t="s">
        <v>231</v>
      </c>
      <c r="BH159" s="167" t="s">
        <v>231</v>
      </c>
      <c r="BI159" s="167" t="s">
        <v>231</v>
      </c>
      <c r="BJ159" s="167" t="s">
        <v>231</v>
      </c>
      <c r="BK159" s="167" t="s">
        <v>231</v>
      </c>
      <c r="BL159" s="167" t="s">
        <v>231</v>
      </c>
      <c r="BM159" s="167" t="s">
        <v>231</v>
      </c>
      <c r="BN159" s="167" t="s">
        <v>231</v>
      </c>
      <c r="BO159" s="167" t="s">
        <v>231</v>
      </c>
      <c r="BP159" s="210" t="s">
        <v>231</v>
      </c>
      <c r="BQ159" s="167" t="s">
        <v>231</v>
      </c>
      <c r="BR159" s="167" t="s">
        <v>231</v>
      </c>
      <c r="BS159" s="167" t="s">
        <v>231</v>
      </c>
      <c r="BT159" s="167" t="s">
        <v>231</v>
      </c>
      <c r="BU159" s="167" t="s">
        <v>231</v>
      </c>
      <c r="BV159" s="210" t="s">
        <v>231</v>
      </c>
      <c r="BW159" s="326"/>
      <c r="BX159" s="326"/>
      <c r="BY159" s="326"/>
      <c r="BZ159" s="326"/>
      <c r="CA159" s="326"/>
      <c r="CB159" s="326"/>
      <c r="CC159" s="326"/>
      <c r="CD159" s="326"/>
      <c r="CE159" s="326"/>
      <c r="CF159" s="326"/>
      <c r="CG159" s="326"/>
      <c r="CH159" s="326"/>
      <c r="CI159" s="326"/>
      <c r="CJ159" s="326"/>
      <c r="CK159" s="326"/>
      <c r="CL159" s="326"/>
      <c r="CM159" s="310"/>
      <c r="CN159" s="310"/>
      <c r="CO159" s="310"/>
      <c r="CP159" s="310"/>
      <c r="CQ159" s="310"/>
      <c r="CR159" s="310"/>
      <c r="CS159" s="370"/>
      <c r="CT159" s="320"/>
      <c r="CU159" s="310"/>
      <c r="CV159" s="292"/>
      <c r="CW159" s="373"/>
      <c r="CX159" s="373"/>
      <c r="CY159" s="373"/>
      <c r="CZ159" s="326"/>
      <c r="DA159" s="326"/>
      <c r="DB159" s="326"/>
      <c r="DC159" s="310"/>
      <c r="DD159" s="310"/>
      <c r="DE159" s="310"/>
      <c r="DF159" s="314"/>
      <c r="DG159" s="310"/>
      <c r="DH159" s="310"/>
      <c r="DI159" s="310"/>
      <c r="DJ159" s="310"/>
      <c r="DK159" s="312"/>
      <c r="DL159" s="312"/>
      <c r="DM159" s="312"/>
      <c r="DN159" s="312"/>
      <c r="DO159" s="312"/>
      <c r="DP159" s="312"/>
      <c r="DQ159" s="312"/>
      <c r="DR159" s="178" t="s">
        <v>231</v>
      </c>
      <c r="DS159" s="178" t="s">
        <v>231</v>
      </c>
      <c r="DT159" s="178" t="s">
        <v>231</v>
      </c>
      <c r="DU159" s="178" t="s">
        <v>231</v>
      </c>
      <c r="DV159" s="178" t="s">
        <v>231</v>
      </c>
      <c r="DW159" s="312"/>
      <c r="DX159" s="178" t="s">
        <v>231</v>
      </c>
      <c r="DY159" s="312"/>
      <c r="DZ159" s="178" t="s">
        <v>231</v>
      </c>
      <c r="EA159" s="178" t="s">
        <v>231</v>
      </c>
      <c r="EB159" s="178" t="s">
        <v>231</v>
      </c>
      <c r="EC159" s="178" t="s">
        <v>231</v>
      </c>
      <c r="ED159" s="178" t="s">
        <v>231</v>
      </c>
      <c r="EE159" s="178" t="s">
        <v>231</v>
      </c>
      <c r="EF159" s="178" t="s">
        <v>231</v>
      </c>
      <c r="EG159" s="178" t="s">
        <v>231</v>
      </c>
      <c r="EH159" s="178" t="s">
        <v>231</v>
      </c>
      <c r="EI159" s="178" t="s">
        <v>231</v>
      </c>
      <c r="EJ159" s="178" t="s">
        <v>231</v>
      </c>
      <c r="EK159" s="178" t="s">
        <v>231</v>
      </c>
      <c r="EL159" s="178" t="s">
        <v>231</v>
      </c>
      <c r="EM159" s="178" t="s">
        <v>231</v>
      </c>
      <c r="EN159" s="178" t="s">
        <v>231</v>
      </c>
      <c r="EO159" s="178" t="s">
        <v>231</v>
      </c>
      <c r="EP159" s="178" t="s">
        <v>231</v>
      </c>
      <c r="EQ159" s="178" t="s">
        <v>231</v>
      </c>
      <c r="ER159" s="178" t="s">
        <v>231</v>
      </c>
      <c r="ES159" s="178" t="s">
        <v>231</v>
      </c>
      <c r="ET159" s="178" t="s">
        <v>231</v>
      </c>
      <c r="EU159" s="178" t="s">
        <v>231</v>
      </c>
      <c r="EV159" s="178" t="s">
        <v>231</v>
      </c>
      <c r="EW159" s="178" t="s">
        <v>231</v>
      </c>
      <c r="EX159" s="178" t="s">
        <v>231</v>
      </c>
      <c r="EY159" s="178" t="s">
        <v>231</v>
      </c>
      <c r="EZ159" s="178" t="s">
        <v>231</v>
      </c>
      <c r="FA159" s="178" t="s">
        <v>231</v>
      </c>
      <c r="FB159" s="178" t="s">
        <v>231</v>
      </c>
      <c r="FC159" s="178" t="s">
        <v>231</v>
      </c>
      <c r="FD159" s="178" t="s">
        <v>231</v>
      </c>
      <c r="FE159" s="178" t="s">
        <v>231</v>
      </c>
      <c r="FF159" s="178" t="s">
        <v>231</v>
      </c>
      <c r="FG159" s="178" t="s">
        <v>231</v>
      </c>
      <c r="FH159" s="178" t="s">
        <v>231</v>
      </c>
    </row>
    <row r="160" spans="1:164" ht="18" customHeight="1" x14ac:dyDescent="0.3">
      <c r="A160" s="358"/>
      <c r="B160" s="323"/>
      <c r="C160" s="326"/>
      <c r="D160" s="326"/>
      <c r="E160" s="326"/>
      <c r="F160" s="363"/>
      <c r="G160" s="363"/>
      <c r="H160" s="326"/>
      <c r="I160" s="326"/>
      <c r="J160" s="326"/>
      <c r="K160" s="366"/>
      <c r="L160" s="310"/>
      <c r="M160" s="310"/>
      <c r="N160" s="310"/>
      <c r="O160" s="310"/>
      <c r="P160" s="326"/>
      <c r="Q160" s="310"/>
      <c r="R160" s="146" t="s">
        <v>430</v>
      </c>
      <c r="S160" s="146" t="s">
        <v>231</v>
      </c>
      <c r="T160" s="146" t="s">
        <v>231</v>
      </c>
      <c r="U160" s="146" t="s">
        <v>231</v>
      </c>
      <c r="V160" s="163" t="s">
        <v>231</v>
      </c>
      <c r="W160" s="312"/>
      <c r="X160" s="167" t="s">
        <v>231</v>
      </c>
      <c r="Y160" s="312"/>
      <c r="Z160" s="163" t="s">
        <v>231</v>
      </c>
      <c r="AA160" s="357"/>
      <c r="AB160" s="163" t="s">
        <v>231</v>
      </c>
      <c r="AC160" s="357"/>
      <c r="AD160" s="168" t="s">
        <v>231</v>
      </c>
      <c r="AE160" s="208" t="s">
        <v>231</v>
      </c>
      <c r="AF160" s="356"/>
      <c r="AG160" s="356"/>
      <c r="AH160" s="356"/>
      <c r="AI160" s="234" t="s">
        <v>231</v>
      </c>
      <c r="AJ160" s="356"/>
      <c r="AK160" s="167" t="s">
        <v>231</v>
      </c>
      <c r="AL160" s="167" t="s">
        <v>231</v>
      </c>
      <c r="AM160" s="167" t="s">
        <v>231</v>
      </c>
      <c r="AN160" s="167" t="s">
        <v>231</v>
      </c>
      <c r="AO160" s="167" t="s">
        <v>231</v>
      </c>
      <c r="AP160" s="167" t="s">
        <v>231</v>
      </c>
      <c r="AQ160" s="167" t="s">
        <v>231</v>
      </c>
      <c r="AR160" s="167" t="s">
        <v>231</v>
      </c>
      <c r="AS160" s="167" t="s">
        <v>231</v>
      </c>
      <c r="AT160" s="357"/>
      <c r="AU160" s="167" t="s">
        <v>231</v>
      </c>
      <c r="AV160" s="357"/>
      <c r="AW160" s="167" t="s">
        <v>231</v>
      </c>
      <c r="AX160" s="167" t="s">
        <v>231</v>
      </c>
      <c r="AY160" s="167" t="s">
        <v>231</v>
      </c>
      <c r="AZ160" s="167" t="s">
        <v>231</v>
      </c>
      <c r="BA160" s="167" t="s">
        <v>231</v>
      </c>
      <c r="BB160" s="167" t="s">
        <v>231</v>
      </c>
      <c r="BC160" s="167" t="s">
        <v>231</v>
      </c>
      <c r="BD160" s="167" t="s">
        <v>231</v>
      </c>
      <c r="BE160" s="210" t="s">
        <v>231</v>
      </c>
      <c r="BF160" s="210" t="s">
        <v>231</v>
      </c>
      <c r="BG160" s="210" t="s">
        <v>231</v>
      </c>
      <c r="BH160" s="167" t="s">
        <v>231</v>
      </c>
      <c r="BI160" s="167" t="s">
        <v>231</v>
      </c>
      <c r="BJ160" s="167" t="s">
        <v>231</v>
      </c>
      <c r="BK160" s="167" t="s">
        <v>231</v>
      </c>
      <c r="BL160" s="167" t="s">
        <v>231</v>
      </c>
      <c r="BM160" s="167" t="s">
        <v>231</v>
      </c>
      <c r="BN160" s="167" t="s">
        <v>231</v>
      </c>
      <c r="BO160" s="167" t="s">
        <v>231</v>
      </c>
      <c r="BP160" s="210" t="s">
        <v>231</v>
      </c>
      <c r="BQ160" s="167" t="s">
        <v>231</v>
      </c>
      <c r="BR160" s="167" t="s">
        <v>231</v>
      </c>
      <c r="BS160" s="167" t="s">
        <v>231</v>
      </c>
      <c r="BT160" s="167" t="s">
        <v>231</v>
      </c>
      <c r="BU160" s="167" t="s">
        <v>231</v>
      </c>
      <c r="BV160" s="210" t="s">
        <v>231</v>
      </c>
      <c r="BW160" s="326"/>
      <c r="BX160" s="326"/>
      <c r="BY160" s="326"/>
      <c r="BZ160" s="326"/>
      <c r="CA160" s="326"/>
      <c r="CB160" s="326"/>
      <c r="CC160" s="326"/>
      <c r="CD160" s="326"/>
      <c r="CE160" s="326"/>
      <c r="CF160" s="326"/>
      <c r="CG160" s="326"/>
      <c r="CH160" s="326"/>
      <c r="CI160" s="326"/>
      <c r="CJ160" s="326"/>
      <c r="CK160" s="326"/>
      <c r="CL160" s="326"/>
      <c r="CM160" s="310"/>
      <c r="CN160" s="310"/>
      <c r="CO160" s="310"/>
      <c r="CP160" s="310"/>
      <c r="CQ160" s="310"/>
      <c r="CR160" s="310"/>
      <c r="CS160" s="370"/>
      <c r="CT160" s="320"/>
      <c r="CU160" s="310"/>
      <c r="CV160" s="292"/>
      <c r="CW160" s="373"/>
      <c r="CX160" s="373"/>
      <c r="CY160" s="373"/>
      <c r="CZ160" s="326"/>
      <c r="DA160" s="326"/>
      <c r="DB160" s="326"/>
      <c r="DC160" s="310"/>
      <c r="DD160" s="310"/>
      <c r="DE160" s="310"/>
      <c r="DF160" s="314"/>
      <c r="DG160" s="310"/>
      <c r="DH160" s="310"/>
      <c r="DI160" s="310"/>
      <c r="DJ160" s="310"/>
      <c r="DK160" s="312"/>
      <c r="DL160" s="312"/>
      <c r="DM160" s="312"/>
      <c r="DN160" s="312"/>
      <c r="DO160" s="312"/>
      <c r="DP160" s="312"/>
      <c r="DQ160" s="312"/>
      <c r="DR160" s="178" t="s">
        <v>231</v>
      </c>
      <c r="DS160" s="178" t="s">
        <v>231</v>
      </c>
      <c r="DT160" s="178" t="s">
        <v>231</v>
      </c>
      <c r="DU160" s="178" t="s">
        <v>231</v>
      </c>
      <c r="DV160" s="178" t="s">
        <v>231</v>
      </c>
      <c r="DW160" s="312"/>
      <c r="DX160" s="178" t="s">
        <v>231</v>
      </c>
      <c r="DY160" s="312"/>
      <c r="DZ160" s="178" t="s">
        <v>231</v>
      </c>
      <c r="EA160" s="178" t="s">
        <v>231</v>
      </c>
      <c r="EB160" s="178" t="s">
        <v>231</v>
      </c>
      <c r="EC160" s="178" t="s">
        <v>231</v>
      </c>
      <c r="ED160" s="178" t="s">
        <v>231</v>
      </c>
      <c r="EE160" s="178" t="s">
        <v>231</v>
      </c>
      <c r="EF160" s="178" t="s">
        <v>231</v>
      </c>
      <c r="EG160" s="178" t="s">
        <v>231</v>
      </c>
      <c r="EH160" s="178" t="s">
        <v>231</v>
      </c>
      <c r="EI160" s="178" t="s">
        <v>231</v>
      </c>
      <c r="EJ160" s="178" t="s">
        <v>231</v>
      </c>
      <c r="EK160" s="178" t="s">
        <v>231</v>
      </c>
      <c r="EL160" s="178" t="s">
        <v>231</v>
      </c>
      <c r="EM160" s="178" t="s">
        <v>231</v>
      </c>
      <c r="EN160" s="178" t="s">
        <v>231</v>
      </c>
      <c r="EO160" s="178" t="s">
        <v>231</v>
      </c>
      <c r="EP160" s="178" t="s">
        <v>231</v>
      </c>
      <c r="EQ160" s="178" t="s">
        <v>231</v>
      </c>
      <c r="ER160" s="178" t="s">
        <v>231</v>
      </c>
      <c r="ES160" s="178" t="s">
        <v>231</v>
      </c>
      <c r="ET160" s="178" t="s">
        <v>231</v>
      </c>
      <c r="EU160" s="178" t="s">
        <v>231</v>
      </c>
      <c r="EV160" s="178" t="s">
        <v>231</v>
      </c>
      <c r="EW160" s="178" t="s">
        <v>231</v>
      </c>
      <c r="EX160" s="178" t="s">
        <v>231</v>
      </c>
      <c r="EY160" s="178" t="s">
        <v>231</v>
      </c>
      <c r="EZ160" s="178" t="s">
        <v>231</v>
      </c>
      <c r="FA160" s="178" t="s">
        <v>231</v>
      </c>
      <c r="FB160" s="178" t="s">
        <v>231</v>
      </c>
      <c r="FC160" s="178" t="s">
        <v>231</v>
      </c>
      <c r="FD160" s="178" t="s">
        <v>231</v>
      </c>
      <c r="FE160" s="178" t="s">
        <v>231</v>
      </c>
      <c r="FF160" s="178" t="s">
        <v>231</v>
      </c>
      <c r="FG160" s="178" t="s">
        <v>231</v>
      </c>
      <c r="FH160" s="178" t="s">
        <v>231</v>
      </c>
    </row>
    <row r="161" spans="1:164" ht="18" customHeight="1" x14ac:dyDescent="0.3">
      <c r="A161" s="359"/>
      <c r="B161" s="324"/>
      <c r="C161" s="361"/>
      <c r="D161" s="361"/>
      <c r="E161" s="327"/>
      <c r="F161" s="364"/>
      <c r="G161" s="364"/>
      <c r="H161" s="361"/>
      <c r="I161" s="361"/>
      <c r="J161" s="361"/>
      <c r="K161" s="367"/>
      <c r="L161" s="368"/>
      <c r="M161" s="368"/>
      <c r="N161" s="368"/>
      <c r="O161" s="368"/>
      <c r="P161" s="361"/>
      <c r="Q161" s="368"/>
      <c r="R161" s="162" t="s">
        <v>235</v>
      </c>
      <c r="S161" s="162" t="s">
        <v>235</v>
      </c>
      <c r="T161" s="162" t="s">
        <v>235</v>
      </c>
      <c r="U161" s="162" t="s">
        <v>235</v>
      </c>
      <c r="V161" s="163" t="s">
        <v>235</v>
      </c>
      <c r="W161" s="312"/>
      <c r="X161" s="167" t="s">
        <v>235</v>
      </c>
      <c r="Y161" s="312"/>
      <c r="Z161" s="163" t="s">
        <v>235</v>
      </c>
      <c r="AA161" s="357"/>
      <c r="AB161" s="163" t="s">
        <v>235</v>
      </c>
      <c r="AC161" s="357"/>
      <c r="AD161" s="168" t="s">
        <v>235</v>
      </c>
      <c r="AE161" s="208" t="s">
        <v>235</v>
      </c>
      <c r="AF161" s="356"/>
      <c r="AG161" s="356"/>
      <c r="AH161" s="356"/>
      <c r="AI161" s="234" t="s">
        <v>235</v>
      </c>
      <c r="AJ161" s="356"/>
      <c r="AK161" s="167" t="s">
        <v>235</v>
      </c>
      <c r="AL161" s="167" t="s">
        <v>235</v>
      </c>
      <c r="AM161" s="167" t="s">
        <v>235</v>
      </c>
      <c r="AN161" s="167" t="s">
        <v>235</v>
      </c>
      <c r="AO161" s="167" t="s">
        <v>235</v>
      </c>
      <c r="AP161" s="167" t="s">
        <v>235</v>
      </c>
      <c r="AQ161" s="167" t="s">
        <v>235</v>
      </c>
      <c r="AR161" s="167" t="s">
        <v>235</v>
      </c>
      <c r="AS161" s="167" t="s">
        <v>235</v>
      </c>
      <c r="AT161" s="357"/>
      <c r="AU161" s="167" t="s">
        <v>235</v>
      </c>
      <c r="AV161" s="357"/>
      <c r="AW161" s="167" t="s">
        <v>235</v>
      </c>
      <c r="AX161" s="167" t="s">
        <v>235</v>
      </c>
      <c r="AY161" s="167" t="s">
        <v>235</v>
      </c>
      <c r="AZ161" s="167" t="s">
        <v>235</v>
      </c>
      <c r="BA161" s="167" t="s">
        <v>235</v>
      </c>
      <c r="BB161" s="167" t="s">
        <v>235</v>
      </c>
      <c r="BC161" s="167" t="s">
        <v>235</v>
      </c>
      <c r="BD161" s="167" t="s">
        <v>235</v>
      </c>
      <c r="BE161" s="210" t="s">
        <v>235</v>
      </c>
      <c r="BF161" s="210" t="s">
        <v>235</v>
      </c>
      <c r="BG161" s="210" t="s">
        <v>235</v>
      </c>
      <c r="BH161" s="167" t="s">
        <v>235</v>
      </c>
      <c r="BI161" s="167" t="s">
        <v>235</v>
      </c>
      <c r="BJ161" s="167" t="s">
        <v>235</v>
      </c>
      <c r="BK161" s="167" t="s">
        <v>235</v>
      </c>
      <c r="BL161" s="167" t="s">
        <v>235</v>
      </c>
      <c r="BM161" s="167" t="s">
        <v>235</v>
      </c>
      <c r="BN161" s="167" t="s">
        <v>235</v>
      </c>
      <c r="BO161" s="167" t="s">
        <v>235</v>
      </c>
      <c r="BP161" s="210" t="s">
        <v>235</v>
      </c>
      <c r="BQ161" s="167" t="s">
        <v>235</v>
      </c>
      <c r="BR161" s="167" t="s">
        <v>235</v>
      </c>
      <c r="BS161" s="167" t="s">
        <v>235</v>
      </c>
      <c r="BT161" s="167" t="s">
        <v>235</v>
      </c>
      <c r="BU161" s="167" t="s">
        <v>235</v>
      </c>
      <c r="BV161" s="210" t="s">
        <v>235</v>
      </c>
      <c r="BW161" s="326"/>
      <c r="BX161" s="326"/>
      <c r="BY161" s="326"/>
      <c r="BZ161" s="326"/>
      <c r="CA161" s="326"/>
      <c r="CB161" s="326"/>
      <c r="CC161" s="326"/>
      <c r="CD161" s="326"/>
      <c r="CE161" s="326"/>
      <c r="CF161" s="326"/>
      <c r="CG161" s="326"/>
      <c r="CH161" s="326"/>
      <c r="CI161" s="326"/>
      <c r="CJ161" s="326"/>
      <c r="CK161" s="326"/>
      <c r="CL161" s="326"/>
      <c r="CM161" s="368"/>
      <c r="CN161" s="368"/>
      <c r="CO161" s="368"/>
      <c r="CP161" s="368"/>
      <c r="CQ161" s="368"/>
      <c r="CR161" s="368"/>
      <c r="CS161" s="371"/>
      <c r="CT161" s="377"/>
      <c r="CU161" s="368"/>
      <c r="CV161" s="293"/>
      <c r="CW161" s="374"/>
      <c r="CX161" s="374"/>
      <c r="CY161" s="569"/>
      <c r="CZ161" s="326"/>
      <c r="DA161" s="326"/>
      <c r="DB161" s="326"/>
      <c r="DC161" s="310"/>
      <c r="DD161" s="310"/>
      <c r="DE161" s="310"/>
      <c r="DF161" s="314"/>
      <c r="DG161" s="310"/>
      <c r="DH161" s="310"/>
      <c r="DI161" s="310"/>
      <c r="DJ161" s="310"/>
      <c r="DK161" s="312"/>
      <c r="DL161" s="312"/>
      <c r="DM161" s="312"/>
      <c r="DN161" s="312"/>
      <c r="DO161" s="312"/>
      <c r="DP161" s="312"/>
      <c r="DQ161" s="312"/>
      <c r="DR161" s="178" t="s">
        <v>235</v>
      </c>
      <c r="DS161" s="178" t="s">
        <v>235</v>
      </c>
      <c r="DT161" s="178" t="s">
        <v>235</v>
      </c>
      <c r="DU161" s="178" t="s">
        <v>235</v>
      </c>
      <c r="DV161" s="178" t="s">
        <v>235</v>
      </c>
      <c r="DW161" s="312"/>
      <c r="DX161" s="178" t="s">
        <v>235</v>
      </c>
      <c r="DY161" s="312"/>
      <c r="DZ161" s="178" t="s">
        <v>235</v>
      </c>
      <c r="EA161" s="178" t="s">
        <v>235</v>
      </c>
      <c r="EB161" s="178" t="s">
        <v>235</v>
      </c>
      <c r="EC161" s="178" t="s">
        <v>235</v>
      </c>
      <c r="ED161" s="178" t="s">
        <v>235</v>
      </c>
      <c r="EE161" s="178" t="s">
        <v>235</v>
      </c>
      <c r="EF161" s="178" t="s">
        <v>235</v>
      </c>
      <c r="EG161" s="178" t="s">
        <v>235</v>
      </c>
      <c r="EH161" s="178" t="s">
        <v>235</v>
      </c>
      <c r="EI161" s="178" t="s">
        <v>235</v>
      </c>
      <c r="EJ161" s="178" t="s">
        <v>235</v>
      </c>
      <c r="EK161" s="178" t="s">
        <v>235</v>
      </c>
      <c r="EL161" s="178" t="s">
        <v>235</v>
      </c>
      <c r="EM161" s="178" t="s">
        <v>235</v>
      </c>
      <c r="EN161" s="178" t="s">
        <v>235</v>
      </c>
      <c r="EO161" s="178" t="s">
        <v>235</v>
      </c>
      <c r="EP161" s="178" t="s">
        <v>235</v>
      </c>
      <c r="EQ161" s="178" t="s">
        <v>235</v>
      </c>
      <c r="ER161" s="178" t="s">
        <v>235</v>
      </c>
      <c r="ES161" s="178" t="s">
        <v>235</v>
      </c>
      <c r="ET161" s="178" t="s">
        <v>235</v>
      </c>
      <c r="EU161" s="178" t="s">
        <v>235</v>
      </c>
      <c r="EV161" s="178" t="s">
        <v>235</v>
      </c>
      <c r="EW161" s="178" t="s">
        <v>235</v>
      </c>
      <c r="EX161" s="178" t="s">
        <v>235</v>
      </c>
      <c r="EY161" s="178" t="s">
        <v>235</v>
      </c>
      <c r="EZ161" s="178" t="s">
        <v>235</v>
      </c>
      <c r="FA161" s="178" t="s">
        <v>235</v>
      </c>
      <c r="FB161" s="178" t="s">
        <v>235</v>
      </c>
      <c r="FC161" s="178" t="s">
        <v>235</v>
      </c>
      <c r="FD161" s="178" t="s">
        <v>235</v>
      </c>
      <c r="FE161" s="178" t="s">
        <v>235</v>
      </c>
      <c r="FF161" s="178" t="s">
        <v>235</v>
      </c>
      <c r="FG161" s="178" t="s">
        <v>235</v>
      </c>
      <c r="FH161" s="178" t="s">
        <v>235</v>
      </c>
    </row>
    <row r="162" spans="1:164" ht="18" customHeight="1" x14ac:dyDescent="0.3">
      <c r="A162" s="322">
        <v>70</v>
      </c>
      <c r="B162" s="322">
        <v>74</v>
      </c>
      <c r="C162" s="325" t="s">
        <v>217</v>
      </c>
      <c r="D162" s="325" t="s">
        <v>581</v>
      </c>
      <c r="E162" s="325" t="s">
        <v>437</v>
      </c>
      <c r="F162" s="362" t="s">
        <v>582</v>
      </c>
      <c r="G162" s="362" t="s">
        <v>583</v>
      </c>
      <c r="H162" s="325" t="s">
        <v>565</v>
      </c>
      <c r="I162" s="325" t="s">
        <v>722</v>
      </c>
      <c r="J162" s="325" t="s">
        <v>231</v>
      </c>
      <c r="K162" s="365" t="s">
        <v>584</v>
      </c>
      <c r="L162" s="313" t="s">
        <v>225</v>
      </c>
      <c r="M162" s="313" t="s">
        <v>567</v>
      </c>
      <c r="N162" s="313" t="s">
        <v>290</v>
      </c>
      <c r="O162" s="313" t="s">
        <v>231</v>
      </c>
      <c r="P162" s="325" t="s">
        <v>373</v>
      </c>
      <c r="Q162" s="313">
        <v>2</v>
      </c>
      <c r="R162" s="146" t="s">
        <v>236</v>
      </c>
      <c r="S162" s="146" t="s">
        <v>231</v>
      </c>
      <c r="T162" s="146" t="s">
        <v>231</v>
      </c>
      <c r="U162" s="146" t="s">
        <v>231</v>
      </c>
      <c r="V162" s="163" t="s">
        <v>231</v>
      </c>
      <c r="W162" s="311" t="s">
        <v>231</v>
      </c>
      <c r="X162" s="167" t="s">
        <v>231</v>
      </c>
      <c r="Y162" s="311" t="s">
        <v>231</v>
      </c>
      <c r="Z162" s="163" t="s">
        <v>231</v>
      </c>
      <c r="AA162" s="356" t="s">
        <v>231</v>
      </c>
      <c r="AB162" s="163" t="s">
        <v>231</v>
      </c>
      <c r="AC162" s="356" t="s">
        <v>231</v>
      </c>
      <c r="AD162" s="168" t="s">
        <v>231</v>
      </c>
      <c r="AE162" s="208" t="s">
        <v>231</v>
      </c>
      <c r="AF162" s="356" t="s">
        <v>231</v>
      </c>
      <c r="AG162" s="356" t="s">
        <v>231</v>
      </c>
      <c r="AH162" s="356" t="s">
        <v>231</v>
      </c>
      <c r="AI162" s="234" t="s">
        <v>231</v>
      </c>
      <c r="AJ162" s="356" t="s">
        <v>231</v>
      </c>
      <c r="AK162" s="167" t="s">
        <v>231</v>
      </c>
      <c r="AL162" s="167" t="s">
        <v>231</v>
      </c>
      <c r="AM162" s="167" t="s">
        <v>231</v>
      </c>
      <c r="AN162" s="167" t="s">
        <v>231</v>
      </c>
      <c r="AO162" s="167" t="s">
        <v>231</v>
      </c>
      <c r="AP162" s="167" t="s">
        <v>231</v>
      </c>
      <c r="AQ162" s="167" t="s">
        <v>231</v>
      </c>
      <c r="AR162" s="167" t="s">
        <v>231</v>
      </c>
      <c r="AS162" s="167" t="s">
        <v>231</v>
      </c>
      <c r="AT162" s="356" t="s">
        <v>231</v>
      </c>
      <c r="AU162" s="167" t="s">
        <v>231</v>
      </c>
      <c r="AV162" s="356" t="s">
        <v>231</v>
      </c>
      <c r="AW162" s="167" t="s">
        <v>231</v>
      </c>
      <c r="AX162" s="167" t="s">
        <v>231</v>
      </c>
      <c r="AY162" s="167" t="s">
        <v>231</v>
      </c>
      <c r="AZ162" s="167" t="s">
        <v>231</v>
      </c>
      <c r="BA162" s="167" t="s">
        <v>231</v>
      </c>
      <c r="BB162" s="167" t="s">
        <v>231</v>
      </c>
      <c r="BC162" s="167" t="s">
        <v>231</v>
      </c>
      <c r="BD162" s="167" t="s">
        <v>231</v>
      </c>
      <c r="BE162" s="210" t="s">
        <v>231</v>
      </c>
      <c r="BF162" s="210" t="s">
        <v>231</v>
      </c>
      <c r="BG162" s="210" t="s">
        <v>231</v>
      </c>
      <c r="BH162" s="167" t="s">
        <v>231</v>
      </c>
      <c r="BI162" s="167" t="s">
        <v>231</v>
      </c>
      <c r="BJ162" s="167" t="s">
        <v>231</v>
      </c>
      <c r="BK162" s="167" t="s">
        <v>231</v>
      </c>
      <c r="BL162" s="167" t="s">
        <v>231</v>
      </c>
      <c r="BM162" s="167" t="s">
        <v>231</v>
      </c>
      <c r="BN162" s="167" t="s">
        <v>231</v>
      </c>
      <c r="BO162" s="167" t="s">
        <v>231</v>
      </c>
      <c r="BP162" s="210" t="s">
        <v>231</v>
      </c>
      <c r="BQ162" s="167" t="s">
        <v>231</v>
      </c>
      <c r="BR162" s="167" t="s">
        <v>231</v>
      </c>
      <c r="BS162" s="167" t="s">
        <v>231</v>
      </c>
      <c r="BT162" s="167" t="s">
        <v>231</v>
      </c>
      <c r="BU162" s="167" t="s">
        <v>231</v>
      </c>
      <c r="BV162" s="210" t="s">
        <v>231</v>
      </c>
      <c r="BW162" s="325" t="s">
        <v>231</v>
      </c>
      <c r="BX162" s="325" t="s">
        <v>231</v>
      </c>
      <c r="BY162" s="325" t="s">
        <v>231</v>
      </c>
      <c r="BZ162" s="325" t="s">
        <v>231</v>
      </c>
      <c r="CA162" s="325" t="s">
        <v>231</v>
      </c>
      <c r="CB162" s="325" t="s">
        <v>231</v>
      </c>
      <c r="CC162" s="325" t="s">
        <v>231</v>
      </c>
      <c r="CD162" s="325" t="s">
        <v>231</v>
      </c>
      <c r="CE162" s="325" t="s">
        <v>231</v>
      </c>
      <c r="CF162" s="325" t="s">
        <v>231</v>
      </c>
      <c r="CG162" s="325" t="s">
        <v>231</v>
      </c>
      <c r="CH162" s="325" t="s">
        <v>231</v>
      </c>
      <c r="CI162" s="325" t="s">
        <v>231</v>
      </c>
      <c r="CJ162" s="325" t="s">
        <v>231</v>
      </c>
      <c r="CK162" s="325" t="s">
        <v>231</v>
      </c>
      <c r="CL162" s="325" t="s">
        <v>231</v>
      </c>
      <c r="CM162" s="309" t="s">
        <v>568</v>
      </c>
      <c r="CN162" s="309">
        <v>2017</v>
      </c>
      <c r="CO162" s="309" t="s">
        <v>435</v>
      </c>
      <c r="CP162" s="309" t="s">
        <v>385</v>
      </c>
      <c r="CQ162" s="309" t="s">
        <v>435</v>
      </c>
      <c r="CR162" s="309" t="s">
        <v>435</v>
      </c>
      <c r="CS162" s="369" t="s">
        <v>585</v>
      </c>
      <c r="CT162" s="333" t="s">
        <v>231</v>
      </c>
      <c r="CU162" s="309" t="s">
        <v>586</v>
      </c>
      <c r="CV162" s="285" t="s">
        <v>231</v>
      </c>
      <c r="CW162" s="285" t="s">
        <v>231</v>
      </c>
      <c r="CX162" s="285" t="s">
        <v>231</v>
      </c>
      <c r="CY162" s="568" t="s">
        <v>231</v>
      </c>
      <c r="CZ162" s="333" t="s">
        <v>231</v>
      </c>
      <c r="DA162" s="333" t="s">
        <v>231</v>
      </c>
      <c r="DB162" s="333" t="s">
        <v>231</v>
      </c>
      <c r="DC162" s="309" t="s">
        <v>231</v>
      </c>
      <c r="DD162" s="309" t="s">
        <v>231</v>
      </c>
      <c r="DE162" s="309" t="s">
        <v>231</v>
      </c>
      <c r="DF162" s="313" t="s">
        <v>231</v>
      </c>
      <c r="DG162" s="309" t="s">
        <v>231</v>
      </c>
      <c r="DH162" s="309" t="s">
        <v>231</v>
      </c>
      <c r="DI162" s="309" t="s">
        <v>231</v>
      </c>
      <c r="DJ162" s="309" t="s">
        <v>231</v>
      </c>
      <c r="DK162" s="311" t="s">
        <v>231</v>
      </c>
      <c r="DL162" s="311" t="s">
        <v>231</v>
      </c>
      <c r="DM162" s="311" t="s">
        <v>231</v>
      </c>
      <c r="DN162" s="311" t="s">
        <v>231</v>
      </c>
      <c r="DO162" s="311" t="s">
        <v>231</v>
      </c>
      <c r="DP162" s="311" t="s">
        <v>231</v>
      </c>
      <c r="DQ162" s="311" t="s">
        <v>231</v>
      </c>
      <c r="DR162" s="178" t="s">
        <v>231</v>
      </c>
      <c r="DS162" s="178" t="s">
        <v>231</v>
      </c>
      <c r="DT162" s="178" t="s">
        <v>231</v>
      </c>
      <c r="DU162" s="178" t="s">
        <v>231</v>
      </c>
      <c r="DV162" s="178" t="s">
        <v>231</v>
      </c>
      <c r="DW162" s="311" t="s">
        <v>231</v>
      </c>
      <c r="DX162" s="178" t="s">
        <v>231</v>
      </c>
      <c r="DY162" s="311" t="s">
        <v>231</v>
      </c>
      <c r="DZ162" s="178" t="s">
        <v>231</v>
      </c>
      <c r="EA162" s="178" t="s">
        <v>231</v>
      </c>
      <c r="EB162" s="178" t="s">
        <v>231</v>
      </c>
      <c r="EC162" s="178" t="s">
        <v>231</v>
      </c>
      <c r="ED162" s="178" t="s">
        <v>231</v>
      </c>
      <c r="EE162" s="178" t="s">
        <v>231</v>
      </c>
      <c r="EF162" s="178" t="s">
        <v>231</v>
      </c>
      <c r="EG162" s="178" t="s">
        <v>231</v>
      </c>
      <c r="EH162" s="178" t="s">
        <v>231</v>
      </c>
      <c r="EI162" s="178" t="s">
        <v>231</v>
      </c>
      <c r="EJ162" s="178" t="s">
        <v>231</v>
      </c>
      <c r="EK162" s="178" t="s">
        <v>231</v>
      </c>
      <c r="EL162" s="178" t="s">
        <v>231</v>
      </c>
      <c r="EM162" s="178" t="s">
        <v>231</v>
      </c>
      <c r="EN162" s="178" t="s">
        <v>231</v>
      </c>
      <c r="EO162" s="178" t="s">
        <v>231</v>
      </c>
      <c r="EP162" s="178" t="s">
        <v>231</v>
      </c>
      <c r="EQ162" s="178" t="s">
        <v>231</v>
      </c>
      <c r="ER162" s="178" t="s">
        <v>231</v>
      </c>
      <c r="ES162" s="178" t="s">
        <v>231</v>
      </c>
      <c r="ET162" s="178" t="s">
        <v>231</v>
      </c>
      <c r="EU162" s="178" t="s">
        <v>231</v>
      </c>
      <c r="EV162" s="178" t="s">
        <v>231</v>
      </c>
      <c r="EW162" s="178" t="s">
        <v>231</v>
      </c>
      <c r="EX162" s="178" t="s">
        <v>231</v>
      </c>
      <c r="EY162" s="178" t="s">
        <v>231</v>
      </c>
      <c r="EZ162" s="178" t="s">
        <v>231</v>
      </c>
      <c r="FA162" s="178" t="s">
        <v>231</v>
      </c>
      <c r="FB162" s="178" t="s">
        <v>231</v>
      </c>
      <c r="FC162" s="178" t="s">
        <v>231</v>
      </c>
      <c r="FD162" s="178" t="s">
        <v>231</v>
      </c>
      <c r="FE162" s="178" t="s">
        <v>231</v>
      </c>
      <c r="FF162" s="178" t="s">
        <v>231</v>
      </c>
      <c r="FG162" s="178" t="s">
        <v>231</v>
      </c>
      <c r="FH162" s="178" t="s">
        <v>231</v>
      </c>
    </row>
    <row r="163" spans="1:164" ht="18" customHeight="1" x14ac:dyDescent="0.3">
      <c r="A163" s="358"/>
      <c r="B163" s="323"/>
      <c r="C163" s="326"/>
      <c r="D163" s="326"/>
      <c r="E163" s="326"/>
      <c r="F163" s="363"/>
      <c r="G163" s="363"/>
      <c r="H163" s="326"/>
      <c r="I163" s="326"/>
      <c r="J163" s="326"/>
      <c r="K163" s="366"/>
      <c r="L163" s="310"/>
      <c r="M163" s="310"/>
      <c r="N163" s="310"/>
      <c r="O163" s="310"/>
      <c r="P163" s="326"/>
      <c r="Q163" s="310"/>
      <c r="R163" s="146" t="s">
        <v>559</v>
      </c>
      <c r="S163" s="146" t="s">
        <v>231</v>
      </c>
      <c r="T163" s="146" t="s">
        <v>231</v>
      </c>
      <c r="U163" s="146" t="s">
        <v>231</v>
      </c>
      <c r="V163" s="163" t="s">
        <v>231</v>
      </c>
      <c r="W163" s="312"/>
      <c r="X163" s="167" t="s">
        <v>231</v>
      </c>
      <c r="Y163" s="312"/>
      <c r="Z163" s="163" t="s">
        <v>231</v>
      </c>
      <c r="AA163" s="357"/>
      <c r="AB163" s="163" t="s">
        <v>231</v>
      </c>
      <c r="AC163" s="357"/>
      <c r="AD163" s="168" t="s">
        <v>231</v>
      </c>
      <c r="AE163" s="208" t="s">
        <v>231</v>
      </c>
      <c r="AF163" s="356"/>
      <c r="AG163" s="356"/>
      <c r="AH163" s="356"/>
      <c r="AI163" s="234" t="s">
        <v>231</v>
      </c>
      <c r="AJ163" s="356"/>
      <c r="AK163" s="167" t="s">
        <v>231</v>
      </c>
      <c r="AL163" s="167" t="s">
        <v>231</v>
      </c>
      <c r="AM163" s="167" t="s">
        <v>231</v>
      </c>
      <c r="AN163" s="167" t="s">
        <v>231</v>
      </c>
      <c r="AO163" s="167" t="s">
        <v>231</v>
      </c>
      <c r="AP163" s="167" t="s">
        <v>231</v>
      </c>
      <c r="AQ163" s="167" t="s">
        <v>231</v>
      </c>
      <c r="AR163" s="167" t="s">
        <v>231</v>
      </c>
      <c r="AS163" s="167" t="s">
        <v>231</v>
      </c>
      <c r="AT163" s="357"/>
      <c r="AU163" s="167" t="s">
        <v>231</v>
      </c>
      <c r="AV163" s="357"/>
      <c r="AW163" s="167" t="s">
        <v>231</v>
      </c>
      <c r="AX163" s="167" t="s">
        <v>231</v>
      </c>
      <c r="AY163" s="167" t="s">
        <v>231</v>
      </c>
      <c r="AZ163" s="167" t="s">
        <v>231</v>
      </c>
      <c r="BA163" s="167" t="s">
        <v>231</v>
      </c>
      <c r="BB163" s="167" t="s">
        <v>231</v>
      </c>
      <c r="BC163" s="167" t="s">
        <v>231</v>
      </c>
      <c r="BD163" s="167" t="s">
        <v>231</v>
      </c>
      <c r="BE163" s="210" t="s">
        <v>231</v>
      </c>
      <c r="BF163" s="210" t="s">
        <v>231</v>
      </c>
      <c r="BG163" s="210" t="s">
        <v>231</v>
      </c>
      <c r="BH163" s="167" t="s">
        <v>231</v>
      </c>
      <c r="BI163" s="167" t="s">
        <v>231</v>
      </c>
      <c r="BJ163" s="167" t="s">
        <v>231</v>
      </c>
      <c r="BK163" s="167" t="s">
        <v>231</v>
      </c>
      <c r="BL163" s="167" t="s">
        <v>231</v>
      </c>
      <c r="BM163" s="167" t="s">
        <v>231</v>
      </c>
      <c r="BN163" s="167" t="s">
        <v>231</v>
      </c>
      <c r="BO163" s="167" t="s">
        <v>231</v>
      </c>
      <c r="BP163" s="210" t="s">
        <v>231</v>
      </c>
      <c r="BQ163" s="167" t="s">
        <v>231</v>
      </c>
      <c r="BR163" s="167" t="s">
        <v>231</v>
      </c>
      <c r="BS163" s="167" t="s">
        <v>231</v>
      </c>
      <c r="BT163" s="167" t="s">
        <v>231</v>
      </c>
      <c r="BU163" s="167" t="s">
        <v>231</v>
      </c>
      <c r="BV163" s="210" t="s">
        <v>231</v>
      </c>
      <c r="BW163" s="326"/>
      <c r="BX163" s="326"/>
      <c r="BY163" s="326"/>
      <c r="BZ163" s="326"/>
      <c r="CA163" s="326"/>
      <c r="CB163" s="326"/>
      <c r="CC163" s="326"/>
      <c r="CD163" s="326"/>
      <c r="CE163" s="326"/>
      <c r="CF163" s="326"/>
      <c r="CG163" s="326"/>
      <c r="CH163" s="326"/>
      <c r="CI163" s="326"/>
      <c r="CJ163" s="326"/>
      <c r="CK163" s="326"/>
      <c r="CL163" s="326"/>
      <c r="CM163" s="310"/>
      <c r="CN163" s="310"/>
      <c r="CO163" s="310"/>
      <c r="CP163" s="310"/>
      <c r="CQ163" s="310"/>
      <c r="CR163" s="310"/>
      <c r="CS163" s="370"/>
      <c r="CT163" s="326"/>
      <c r="CU163" s="310"/>
      <c r="CV163" s="373"/>
      <c r="CW163" s="373"/>
      <c r="CX163" s="373"/>
      <c r="CY163" s="373"/>
      <c r="CZ163" s="326"/>
      <c r="DA163" s="326"/>
      <c r="DB163" s="326"/>
      <c r="DC163" s="310"/>
      <c r="DD163" s="310"/>
      <c r="DE163" s="310"/>
      <c r="DF163" s="314"/>
      <c r="DG163" s="310"/>
      <c r="DH163" s="310"/>
      <c r="DI163" s="310"/>
      <c r="DJ163" s="310"/>
      <c r="DK163" s="312"/>
      <c r="DL163" s="312"/>
      <c r="DM163" s="312"/>
      <c r="DN163" s="312"/>
      <c r="DO163" s="312"/>
      <c r="DP163" s="312"/>
      <c r="DQ163" s="312"/>
      <c r="DR163" s="178" t="s">
        <v>231</v>
      </c>
      <c r="DS163" s="178" t="s">
        <v>231</v>
      </c>
      <c r="DT163" s="178" t="s">
        <v>231</v>
      </c>
      <c r="DU163" s="178" t="s">
        <v>231</v>
      </c>
      <c r="DV163" s="178" t="s">
        <v>231</v>
      </c>
      <c r="DW163" s="312"/>
      <c r="DX163" s="178" t="s">
        <v>231</v>
      </c>
      <c r="DY163" s="312"/>
      <c r="DZ163" s="178" t="s">
        <v>231</v>
      </c>
      <c r="EA163" s="178" t="s">
        <v>231</v>
      </c>
      <c r="EB163" s="178" t="s">
        <v>231</v>
      </c>
      <c r="EC163" s="178" t="s">
        <v>231</v>
      </c>
      <c r="ED163" s="178" t="s">
        <v>231</v>
      </c>
      <c r="EE163" s="178" t="s">
        <v>231</v>
      </c>
      <c r="EF163" s="178" t="s">
        <v>231</v>
      </c>
      <c r="EG163" s="178" t="s">
        <v>231</v>
      </c>
      <c r="EH163" s="178" t="s">
        <v>231</v>
      </c>
      <c r="EI163" s="178" t="s">
        <v>231</v>
      </c>
      <c r="EJ163" s="178" t="s">
        <v>231</v>
      </c>
      <c r="EK163" s="178" t="s">
        <v>231</v>
      </c>
      <c r="EL163" s="178" t="s">
        <v>231</v>
      </c>
      <c r="EM163" s="178" t="s">
        <v>231</v>
      </c>
      <c r="EN163" s="178" t="s">
        <v>231</v>
      </c>
      <c r="EO163" s="178" t="s">
        <v>231</v>
      </c>
      <c r="EP163" s="178" t="s">
        <v>231</v>
      </c>
      <c r="EQ163" s="178" t="s">
        <v>231</v>
      </c>
      <c r="ER163" s="178" t="s">
        <v>231</v>
      </c>
      <c r="ES163" s="178" t="s">
        <v>231</v>
      </c>
      <c r="ET163" s="178" t="s">
        <v>231</v>
      </c>
      <c r="EU163" s="178" t="s">
        <v>231</v>
      </c>
      <c r="EV163" s="178" t="s">
        <v>231</v>
      </c>
      <c r="EW163" s="178" t="s">
        <v>231</v>
      </c>
      <c r="EX163" s="178" t="s">
        <v>231</v>
      </c>
      <c r="EY163" s="178" t="s">
        <v>231</v>
      </c>
      <c r="EZ163" s="178" t="s">
        <v>231</v>
      </c>
      <c r="FA163" s="178" t="s">
        <v>231</v>
      </c>
      <c r="FB163" s="178" t="s">
        <v>231</v>
      </c>
      <c r="FC163" s="178" t="s">
        <v>231</v>
      </c>
      <c r="FD163" s="178" t="s">
        <v>231</v>
      </c>
      <c r="FE163" s="178" t="s">
        <v>231</v>
      </c>
      <c r="FF163" s="178" t="s">
        <v>231</v>
      </c>
      <c r="FG163" s="178" t="s">
        <v>231</v>
      </c>
      <c r="FH163" s="178" t="s">
        <v>231</v>
      </c>
    </row>
    <row r="164" spans="1:164" ht="18" customHeight="1" x14ac:dyDescent="0.3">
      <c r="A164" s="358"/>
      <c r="B164" s="323"/>
      <c r="C164" s="326"/>
      <c r="D164" s="326"/>
      <c r="E164" s="326"/>
      <c r="F164" s="363"/>
      <c r="G164" s="363"/>
      <c r="H164" s="326"/>
      <c r="I164" s="326"/>
      <c r="J164" s="326"/>
      <c r="K164" s="366"/>
      <c r="L164" s="310"/>
      <c r="M164" s="310"/>
      <c r="N164" s="310"/>
      <c r="O164" s="310"/>
      <c r="P164" s="326"/>
      <c r="Q164" s="310"/>
      <c r="R164" s="146" t="s">
        <v>235</v>
      </c>
      <c r="S164" s="146" t="s">
        <v>235</v>
      </c>
      <c r="T164" s="146" t="s">
        <v>235</v>
      </c>
      <c r="U164" s="146" t="s">
        <v>235</v>
      </c>
      <c r="V164" s="163" t="s">
        <v>235</v>
      </c>
      <c r="W164" s="312"/>
      <c r="X164" s="167" t="s">
        <v>235</v>
      </c>
      <c r="Y164" s="312"/>
      <c r="Z164" s="163" t="s">
        <v>235</v>
      </c>
      <c r="AA164" s="357"/>
      <c r="AB164" s="163" t="s">
        <v>235</v>
      </c>
      <c r="AC164" s="357"/>
      <c r="AD164" s="168" t="s">
        <v>235</v>
      </c>
      <c r="AE164" s="208" t="s">
        <v>235</v>
      </c>
      <c r="AF164" s="356"/>
      <c r="AG164" s="356"/>
      <c r="AH164" s="356"/>
      <c r="AI164" s="234" t="s">
        <v>235</v>
      </c>
      <c r="AJ164" s="356"/>
      <c r="AK164" s="167" t="s">
        <v>235</v>
      </c>
      <c r="AL164" s="167" t="s">
        <v>235</v>
      </c>
      <c r="AM164" s="167" t="s">
        <v>235</v>
      </c>
      <c r="AN164" s="167" t="s">
        <v>235</v>
      </c>
      <c r="AO164" s="167" t="s">
        <v>235</v>
      </c>
      <c r="AP164" s="167" t="s">
        <v>235</v>
      </c>
      <c r="AQ164" s="167" t="s">
        <v>235</v>
      </c>
      <c r="AR164" s="167" t="s">
        <v>235</v>
      </c>
      <c r="AS164" s="167" t="s">
        <v>235</v>
      </c>
      <c r="AT164" s="357"/>
      <c r="AU164" s="167" t="s">
        <v>235</v>
      </c>
      <c r="AV164" s="357"/>
      <c r="AW164" s="167" t="s">
        <v>235</v>
      </c>
      <c r="AX164" s="167" t="s">
        <v>235</v>
      </c>
      <c r="AY164" s="167" t="s">
        <v>235</v>
      </c>
      <c r="AZ164" s="167" t="s">
        <v>235</v>
      </c>
      <c r="BA164" s="167" t="s">
        <v>235</v>
      </c>
      <c r="BB164" s="167" t="s">
        <v>235</v>
      </c>
      <c r="BC164" s="167" t="s">
        <v>235</v>
      </c>
      <c r="BD164" s="167" t="s">
        <v>235</v>
      </c>
      <c r="BE164" s="210" t="s">
        <v>235</v>
      </c>
      <c r="BF164" s="210" t="s">
        <v>235</v>
      </c>
      <c r="BG164" s="210" t="s">
        <v>235</v>
      </c>
      <c r="BH164" s="167" t="s">
        <v>235</v>
      </c>
      <c r="BI164" s="167" t="s">
        <v>235</v>
      </c>
      <c r="BJ164" s="167" t="s">
        <v>235</v>
      </c>
      <c r="BK164" s="167" t="s">
        <v>235</v>
      </c>
      <c r="BL164" s="167" t="s">
        <v>235</v>
      </c>
      <c r="BM164" s="167" t="s">
        <v>235</v>
      </c>
      <c r="BN164" s="167" t="s">
        <v>235</v>
      </c>
      <c r="BO164" s="167" t="s">
        <v>235</v>
      </c>
      <c r="BP164" s="210" t="s">
        <v>235</v>
      </c>
      <c r="BQ164" s="167" t="s">
        <v>235</v>
      </c>
      <c r="BR164" s="167" t="s">
        <v>235</v>
      </c>
      <c r="BS164" s="167" t="s">
        <v>235</v>
      </c>
      <c r="BT164" s="167" t="s">
        <v>235</v>
      </c>
      <c r="BU164" s="167" t="s">
        <v>235</v>
      </c>
      <c r="BV164" s="210" t="s">
        <v>235</v>
      </c>
      <c r="BW164" s="326"/>
      <c r="BX164" s="326"/>
      <c r="BY164" s="326"/>
      <c r="BZ164" s="326"/>
      <c r="CA164" s="326"/>
      <c r="CB164" s="326"/>
      <c r="CC164" s="326"/>
      <c r="CD164" s="326"/>
      <c r="CE164" s="326"/>
      <c r="CF164" s="326"/>
      <c r="CG164" s="326"/>
      <c r="CH164" s="326"/>
      <c r="CI164" s="326"/>
      <c r="CJ164" s="326"/>
      <c r="CK164" s="326"/>
      <c r="CL164" s="326"/>
      <c r="CM164" s="310"/>
      <c r="CN164" s="310"/>
      <c r="CO164" s="310"/>
      <c r="CP164" s="310"/>
      <c r="CQ164" s="310"/>
      <c r="CR164" s="310"/>
      <c r="CS164" s="370"/>
      <c r="CT164" s="326"/>
      <c r="CU164" s="310"/>
      <c r="CV164" s="373"/>
      <c r="CW164" s="373"/>
      <c r="CX164" s="373"/>
      <c r="CY164" s="373"/>
      <c r="CZ164" s="326"/>
      <c r="DA164" s="326"/>
      <c r="DB164" s="326"/>
      <c r="DC164" s="310"/>
      <c r="DD164" s="310"/>
      <c r="DE164" s="310"/>
      <c r="DF164" s="314"/>
      <c r="DG164" s="310"/>
      <c r="DH164" s="310"/>
      <c r="DI164" s="310"/>
      <c r="DJ164" s="310"/>
      <c r="DK164" s="312"/>
      <c r="DL164" s="312"/>
      <c r="DM164" s="312"/>
      <c r="DN164" s="312"/>
      <c r="DO164" s="312"/>
      <c r="DP164" s="312"/>
      <c r="DQ164" s="312"/>
      <c r="DR164" s="178" t="s">
        <v>235</v>
      </c>
      <c r="DS164" s="178" t="s">
        <v>235</v>
      </c>
      <c r="DT164" s="178" t="s">
        <v>235</v>
      </c>
      <c r="DU164" s="178" t="s">
        <v>235</v>
      </c>
      <c r="DV164" s="178" t="s">
        <v>235</v>
      </c>
      <c r="DW164" s="312"/>
      <c r="DX164" s="178" t="s">
        <v>235</v>
      </c>
      <c r="DY164" s="312"/>
      <c r="DZ164" s="178" t="s">
        <v>235</v>
      </c>
      <c r="EA164" s="178" t="s">
        <v>235</v>
      </c>
      <c r="EB164" s="178" t="s">
        <v>235</v>
      </c>
      <c r="EC164" s="178" t="s">
        <v>235</v>
      </c>
      <c r="ED164" s="178" t="s">
        <v>235</v>
      </c>
      <c r="EE164" s="178" t="s">
        <v>235</v>
      </c>
      <c r="EF164" s="178" t="s">
        <v>235</v>
      </c>
      <c r="EG164" s="178" t="s">
        <v>235</v>
      </c>
      <c r="EH164" s="178" t="s">
        <v>235</v>
      </c>
      <c r="EI164" s="178" t="s">
        <v>235</v>
      </c>
      <c r="EJ164" s="178" t="s">
        <v>235</v>
      </c>
      <c r="EK164" s="178" t="s">
        <v>235</v>
      </c>
      <c r="EL164" s="178" t="s">
        <v>235</v>
      </c>
      <c r="EM164" s="178" t="s">
        <v>235</v>
      </c>
      <c r="EN164" s="178" t="s">
        <v>235</v>
      </c>
      <c r="EO164" s="178" t="s">
        <v>235</v>
      </c>
      <c r="EP164" s="178" t="s">
        <v>235</v>
      </c>
      <c r="EQ164" s="178" t="s">
        <v>235</v>
      </c>
      <c r="ER164" s="178" t="s">
        <v>235</v>
      </c>
      <c r="ES164" s="178" t="s">
        <v>235</v>
      </c>
      <c r="ET164" s="178" t="s">
        <v>235</v>
      </c>
      <c r="EU164" s="178" t="s">
        <v>235</v>
      </c>
      <c r="EV164" s="178" t="s">
        <v>235</v>
      </c>
      <c r="EW164" s="178" t="s">
        <v>235</v>
      </c>
      <c r="EX164" s="178" t="s">
        <v>235</v>
      </c>
      <c r="EY164" s="178" t="s">
        <v>235</v>
      </c>
      <c r="EZ164" s="178" t="s">
        <v>235</v>
      </c>
      <c r="FA164" s="178" t="s">
        <v>235</v>
      </c>
      <c r="FB164" s="178" t="s">
        <v>235</v>
      </c>
      <c r="FC164" s="178" t="s">
        <v>235</v>
      </c>
      <c r="FD164" s="178" t="s">
        <v>235</v>
      </c>
      <c r="FE164" s="178" t="s">
        <v>235</v>
      </c>
      <c r="FF164" s="178" t="s">
        <v>235</v>
      </c>
      <c r="FG164" s="178" t="s">
        <v>235</v>
      </c>
      <c r="FH164" s="178" t="s">
        <v>235</v>
      </c>
    </row>
    <row r="165" spans="1:164" ht="18" customHeight="1" x14ac:dyDescent="0.3">
      <c r="A165" s="359"/>
      <c r="B165" s="324"/>
      <c r="C165" s="361"/>
      <c r="D165" s="361"/>
      <c r="E165" s="327"/>
      <c r="F165" s="364"/>
      <c r="G165" s="364"/>
      <c r="H165" s="361"/>
      <c r="I165" s="361"/>
      <c r="J165" s="361"/>
      <c r="K165" s="367"/>
      <c r="L165" s="368"/>
      <c r="M165" s="368"/>
      <c r="N165" s="368"/>
      <c r="O165" s="368"/>
      <c r="P165" s="361"/>
      <c r="Q165" s="368"/>
      <c r="R165" s="162" t="s">
        <v>235</v>
      </c>
      <c r="S165" s="162" t="s">
        <v>235</v>
      </c>
      <c r="T165" s="162" t="s">
        <v>235</v>
      </c>
      <c r="U165" s="162" t="s">
        <v>235</v>
      </c>
      <c r="V165" s="163" t="s">
        <v>235</v>
      </c>
      <c r="W165" s="312"/>
      <c r="X165" s="167" t="s">
        <v>235</v>
      </c>
      <c r="Y165" s="312"/>
      <c r="Z165" s="163" t="s">
        <v>235</v>
      </c>
      <c r="AA165" s="357"/>
      <c r="AB165" s="163" t="s">
        <v>235</v>
      </c>
      <c r="AC165" s="357"/>
      <c r="AD165" s="168" t="s">
        <v>235</v>
      </c>
      <c r="AE165" s="208" t="s">
        <v>235</v>
      </c>
      <c r="AF165" s="356"/>
      <c r="AG165" s="356"/>
      <c r="AH165" s="356"/>
      <c r="AI165" s="234" t="s">
        <v>235</v>
      </c>
      <c r="AJ165" s="356"/>
      <c r="AK165" s="167" t="s">
        <v>235</v>
      </c>
      <c r="AL165" s="167" t="s">
        <v>235</v>
      </c>
      <c r="AM165" s="167" t="s">
        <v>235</v>
      </c>
      <c r="AN165" s="167" t="s">
        <v>235</v>
      </c>
      <c r="AO165" s="167" t="s">
        <v>235</v>
      </c>
      <c r="AP165" s="167" t="s">
        <v>235</v>
      </c>
      <c r="AQ165" s="167" t="s">
        <v>235</v>
      </c>
      <c r="AR165" s="167" t="s">
        <v>235</v>
      </c>
      <c r="AS165" s="167" t="s">
        <v>235</v>
      </c>
      <c r="AT165" s="357"/>
      <c r="AU165" s="167" t="s">
        <v>235</v>
      </c>
      <c r="AV165" s="357"/>
      <c r="AW165" s="167" t="s">
        <v>235</v>
      </c>
      <c r="AX165" s="167" t="s">
        <v>235</v>
      </c>
      <c r="AY165" s="167" t="s">
        <v>235</v>
      </c>
      <c r="AZ165" s="167" t="s">
        <v>235</v>
      </c>
      <c r="BA165" s="167" t="s">
        <v>235</v>
      </c>
      <c r="BB165" s="167" t="s">
        <v>235</v>
      </c>
      <c r="BC165" s="167" t="s">
        <v>235</v>
      </c>
      <c r="BD165" s="167" t="s">
        <v>235</v>
      </c>
      <c r="BE165" s="210" t="s">
        <v>235</v>
      </c>
      <c r="BF165" s="210" t="s">
        <v>235</v>
      </c>
      <c r="BG165" s="210" t="s">
        <v>235</v>
      </c>
      <c r="BH165" s="167" t="s">
        <v>235</v>
      </c>
      <c r="BI165" s="167" t="s">
        <v>235</v>
      </c>
      <c r="BJ165" s="167" t="s">
        <v>235</v>
      </c>
      <c r="BK165" s="167" t="s">
        <v>235</v>
      </c>
      <c r="BL165" s="167" t="s">
        <v>235</v>
      </c>
      <c r="BM165" s="167" t="s">
        <v>235</v>
      </c>
      <c r="BN165" s="167" t="s">
        <v>235</v>
      </c>
      <c r="BO165" s="167" t="s">
        <v>235</v>
      </c>
      <c r="BP165" s="210" t="s">
        <v>235</v>
      </c>
      <c r="BQ165" s="167" t="s">
        <v>235</v>
      </c>
      <c r="BR165" s="167" t="s">
        <v>235</v>
      </c>
      <c r="BS165" s="167" t="s">
        <v>235</v>
      </c>
      <c r="BT165" s="167" t="s">
        <v>235</v>
      </c>
      <c r="BU165" s="167" t="s">
        <v>235</v>
      </c>
      <c r="BV165" s="210" t="s">
        <v>235</v>
      </c>
      <c r="BW165" s="326"/>
      <c r="BX165" s="326"/>
      <c r="BY165" s="326"/>
      <c r="BZ165" s="326"/>
      <c r="CA165" s="326"/>
      <c r="CB165" s="326"/>
      <c r="CC165" s="326"/>
      <c r="CD165" s="326"/>
      <c r="CE165" s="326"/>
      <c r="CF165" s="326"/>
      <c r="CG165" s="326"/>
      <c r="CH165" s="326"/>
      <c r="CI165" s="326"/>
      <c r="CJ165" s="326"/>
      <c r="CK165" s="326"/>
      <c r="CL165" s="326"/>
      <c r="CM165" s="368"/>
      <c r="CN165" s="368"/>
      <c r="CO165" s="368"/>
      <c r="CP165" s="368"/>
      <c r="CQ165" s="368"/>
      <c r="CR165" s="368"/>
      <c r="CS165" s="371"/>
      <c r="CT165" s="361"/>
      <c r="CU165" s="368"/>
      <c r="CV165" s="374"/>
      <c r="CW165" s="374"/>
      <c r="CX165" s="374"/>
      <c r="CY165" s="569"/>
      <c r="CZ165" s="326"/>
      <c r="DA165" s="326"/>
      <c r="DB165" s="326"/>
      <c r="DC165" s="310"/>
      <c r="DD165" s="310"/>
      <c r="DE165" s="310"/>
      <c r="DF165" s="314"/>
      <c r="DG165" s="310"/>
      <c r="DH165" s="310"/>
      <c r="DI165" s="310"/>
      <c r="DJ165" s="310"/>
      <c r="DK165" s="312"/>
      <c r="DL165" s="312"/>
      <c r="DM165" s="312"/>
      <c r="DN165" s="312"/>
      <c r="DO165" s="312"/>
      <c r="DP165" s="312"/>
      <c r="DQ165" s="312"/>
      <c r="DR165" s="178" t="s">
        <v>235</v>
      </c>
      <c r="DS165" s="178" t="s">
        <v>235</v>
      </c>
      <c r="DT165" s="178" t="s">
        <v>235</v>
      </c>
      <c r="DU165" s="178" t="s">
        <v>235</v>
      </c>
      <c r="DV165" s="178" t="s">
        <v>235</v>
      </c>
      <c r="DW165" s="312"/>
      <c r="DX165" s="178" t="s">
        <v>235</v>
      </c>
      <c r="DY165" s="312"/>
      <c r="DZ165" s="178" t="s">
        <v>235</v>
      </c>
      <c r="EA165" s="178" t="s">
        <v>235</v>
      </c>
      <c r="EB165" s="178" t="s">
        <v>235</v>
      </c>
      <c r="EC165" s="178" t="s">
        <v>235</v>
      </c>
      <c r="ED165" s="178" t="s">
        <v>235</v>
      </c>
      <c r="EE165" s="178" t="s">
        <v>235</v>
      </c>
      <c r="EF165" s="178" t="s">
        <v>235</v>
      </c>
      <c r="EG165" s="178" t="s">
        <v>235</v>
      </c>
      <c r="EH165" s="178" t="s">
        <v>235</v>
      </c>
      <c r="EI165" s="178" t="s">
        <v>235</v>
      </c>
      <c r="EJ165" s="178" t="s">
        <v>235</v>
      </c>
      <c r="EK165" s="178" t="s">
        <v>235</v>
      </c>
      <c r="EL165" s="178" t="s">
        <v>235</v>
      </c>
      <c r="EM165" s="178" t="s">
        <v>235</v>
      </c>
      <c r="EN165" s="178" t="s">
        <v>235</v>
      </c>
      <c r="EO165" s="178" t="s">
        <v>235</v>
      </c>
      <c r="EP165" s="178" t="s">
        <v>235</v>
      </c>
      <c r="EQ165" s="178" t="s">
        <v>235</v>
      </c>
      <c r="ER165" s="178" t="s">
        <v>235</v>
      </c>
      <c r="ES165" s="178" t="s">
        <v>235</v>
      </c>
      <c r="ET165" s="178" t="s">
        <v>235</v>
      </c>
      <c r="EU165" s="178" t="s">
        <v>235</v>
      </c>
      <c r="EV165" s="178" t="s">
        <v>235</v>
      </c>
      <c r="EW165" s="178" t="s">
        <v>235</v>
      </c>
      <c r="EX165" s="178" t="s">
        <v>235</v>
      </c>
      <c r="EY165" s="178" t="s">
        <v>235</v>
      </c>
      <c r="EZ165" s="178" t="s">
        <v>235</v>
      </c>
      <c r="FA165" s="178" t="s">
        <v>235</v>
      </c>
      <c r="FB165" s="178" t="s">
        <v>235</v>
      </c>
      <c r="FC165" s="178" t="s">
        <v>235</v>
      </c>
      <c r="FD165" s="178" t="s">
        <v>235</v>
      </c>
      <c r="FE165" s="178" t="s">
        <v>235</v>
      </c>
      <c r="FF165" s="178" t="s">
        <v>235</v>
      </c>
      <c r="FG165" s="178" t="s">
        <v>235</v>
      </c>
      <c r="FH165" s="178" t="s">
        <v>235</v>
      </c>
    </row>
    <row r="166" spans="1:164" ht="18" customHeight="1" x14ac:dyDescent="0.3">
      <c r="A166" s="322">
        <v>71</v>
      </c>
      <c r="B166" s="322">
        <v>75</v>
      </c>
      <c r="C166" s="325" t="s">
        <v>217</v>
      </c>
      <c r="D166" s="325" t="s">
        <v>587</v>
      </c>
      <c r="E166" s="325" t="s">
        <v>437</v>
      </c>
      <c r="F166" s="362" t="s">
        <v>588</v>
      </c>
      <c r="G166" s="362" t="s">
        <v>589</v>
      </c>
      <c r="H166" s="325" t="s">
        <v>565</v>
      </c>
      <c r="I166" s="325" t="s">
        <v>722</v>
      </c>
      <c r="J166" s="325" t="s">
        <v>231</v>
      </c>
      <c r="K166" s="365" t="s">
        <v>590</v>
      </c>
      <c r="L166" s="313" t="s">
        <v>225</v>
      </c>
      <c r="M166" s="325" t="s">
        <v>591</v>
      </c>
      <c r="N166" s="313" t="s">
        <v>358</v>
      </c>
      <c r="O166" s="313" t="s">
        <v>231</v>
      </c>
      <c r="P166" s="325" t="s">
        <v>373</v>
      </c>
      <c r="Q166" s="313">
        <v>2</v>
      </c>
      <c r="R166" s="146" t="s">
        <v>558</v>
      </c>
      <c r="S166" s="146" t="s">
        <v>231</v>
      </c>
      <c r="T166" s="146" t="s">
        <v>231</v>
      </c>
      <c r="U166" s="146" t="s">
        <v>231</v>
      </c>
      <c r="V166" s="163" t="s">
        <v>231</v>
      </c>
      <c r="W166" s="311" t="s">
        <v>231</v>
      </c>
      <c r="X166" s="167" t="s">
        <v>231</v>
      </c>
      <c r="Y166" s="311" t="s">
        <v>231</v>
      </c>
      <c r="Z166" s="163" t="s">
        <v>231</v>
      </c>
      <c r="AA166" s="356" t="s">
        <v>231</v>
      </c>
      <c r="AB166" s="163" t="s">
        <v>231</v>
      </c>
      <c r="AC166" s="356" t="s">
        <v>231</v>
      </c>
      <c r="AD166" s="168" t="s">
        <v>231</v>
      </c>
      <c r="AE166" s="208" t="s">
        <v>231</v>
      </c>
      <c r="AF166" s="356" t="s">
        <v>231</v>
      </c>
      <c r="AG166" s="356" t="s">
        <v>231</v>
      </c>
      <c r="AH166" s="356" t="s">
        <v>231</v>
      </c>
      <c r="AI166" s="234" t="s">
        <v>231</v>
      </c>
      <c r="AJ166" s="356" t="s">
        <v>231</v>
      </c>
      <c r="AK166" s="167" t="s">
        <v>231</v>
      </c>
      <c r="AL166" s="167" t="s">
        <v>231</v>
      </c>
      <c r="AM166" s="167" t="s">
        <v>231</v>
      </c>
      <c r="AN166" s="167" t="s">
        <v>231</v>
      </c>
      <c r="AO166" s="167" t="s">
        <v>231</v>
      </c>
      <c r="AP166" s="167" t="s">
        <v>231</v>
      </c>
      <c r="AQ166" s="167" t="s">
        <v>231</v>
      </c>
      <c r="AR166" s="167" t="s">
        <v>231</v>
      </c>
      <c r="AS166" s="167" t="s">
        <v>231</v>
      </c>
      <c r="AT166" s="356" t="s">
        <v>231</v>
      </c>
      <c r="AU166" s="167" t="s">
        <v>231</v>
      </c>
      <c r="AV166" s="356" t="s">
        <v>231</v>
      </c>
      <c r="AW166" s="167" t="s">
        <v>231</v>
      </c>
      <c r="AX166" s="167" t="s">
        <v>231</v>
      </c>
      <c r="AY166" s="167" t="s">
        <v>231</v>
      </c>
      <c r="AZ166" s="167" t="s">
        <v>231</v>
      </c>
      <c r="BA166" s="167" t="s">
        <v>231</v>
      </c>
      <c r="BB166" s="167" t="s">
        <v>231</v>
      </c>
      <c r="BC166" s="167" t="s">
        <v>231</v>
      </c>
      <c r="BD166" s="167" t="s">
        <v>231</v>
      </c>
      <c r="BE166" s="210" t="s">
        <v>231</v>
      </c>
      <c r="BF166" s="210" t="s">
        <v>231</v>
      </c>
      <c r="BG166" s="210" t="s">
        <v>231</v>
      </c>
      <c r="BH166" s="167" t="s">
        <v>231</v>
      </c>
      <c r="BI166" s="167" t="s">
        <v>231</v>
      </c>
      <c r="BJ166" s="167" t="s">
        <v>231</v>
      </c>
      <c r="BK166" s="167" t="s">
        <v>231</v>
      </c>
      <c r="BL166" s="167" t="s">
        <v>231</v>
      </c>
      <c r="BM166" s="167" t="s">
        <v>231</v>
      </c>
      <c r="BN166" s="167" t="s">
        <v>231</v>
      </c>
      <c r="BO166" s="167" t="s">
        <v>231</v>
      </c>
      <c r="BP166" s="210" t="s">
        <v>231</v>
      </c>
      <c r="BQ166" s="167" t="s">
        <v>231</v>
      </c>
      <c r="BR166" s="167" t="s">
        <v>231</v>
      </c>
      <c r="BS166" s="167" t="s">
        <v>231</v>
      </c>
      <c r="BT166" s="167" t="s">
        <v>231</v>
      </c>
      <c r="BU166" s="167" t="s">
        <v>231</v>
      </c>
      <c r="BV166" s="210" t="s">
        <v>231</v>
      </c>
      <c r="BW166" s="325" t="s">
        <v>231</v>
      </c>
      <c r="BX166" s="325" t="s">
        <v>231</v>
      </c>
      <c r="BY166" s="325" t="s">
        <v>231</v>
      </c>
      <c r="BZ166" s="325" t="s">
        <v>231</v>
      </c>
      <c r="CA166" s="325" t="s">
        <v>231</v>
      </c>
      <c r="CB166" s="325" t="s">
        <v>231</v>
      </c>
      <c r="CC166" s="325" t="s">
        <v>231</v>
      </c>
      <c r="CD166" s="325" t="s">
        <v>231</v>
      </c>
      <c r="CE166" s="325" t="s">
        <v>231</v>
      </c>
      <c r="CF166" s="325" t="s">
        <v>231</v>
      </c>
      <c r="CG166" s="325" t="s">
        <v>231</v>
      </c>
      <c r="CH166" s="325" t="s">
        <v>231</v>
      </c>
      <c r="CI166" s="325" t="s">
        <v>231</v>
      </c>
      <c r="CJ166" s="325" t="s">
        <v>231</v>
      </c>
      <c r="CK166" s="325" t="s">
        <v>231</v>
      </c>
      <c r="CL166" s="325" t="s">
        <v>231</v>
      </c>
      <c r="CM166" s="309" t="s">
        <v>568</v>
      </c>
      <c r="CN166" s="309">
        <v>2018</v>
      </c>
      <c r="CO166" s="309" t="s">
        <v>435</v>
      </c>
      <c r="CP166" s="309" t="s">
        <v>408</v>
      </c>
      <c r="CQ166" s="309" t="s">
        <v>435</v>
      </c>
      <c r="CR166" s="309" t="s">
        <v>435</v>
      </c>
      <c r="CS166" s="369" t="s">
        <v>592</v>
      </c>
      <c r="CT166" s="333" t="s">
        <v>231</v>
      </c>
      <c r="CU166" s="309" t="s">
        <v>593</v>
      </c>
      <c r="CV166" s="291" t="s">
        <v>617</v>
      </c>
      <c r="CW166" s="285" t="s">
        <v>231</v>
      </c>
      <c r="CX166" s="285" t="s">
        <v>231</v>
      </c>
      <c r="CY166" s="285" t="s">
        <v>231</v>
      </c>
      <c r="CZ166" s="315" t="s">
        <v>594</v>
      </c>
      <c r="DA166" s="315" t="s">
        <v>594</v>
      </c>
      <c r="DB166" s="315" t="s">
        <v>594</v>
      </c>
      <c r="DC166" s="309" t="s">
        <v>231</v>
      </c>
      <c r="DD166" s="309" t="s">
        <v>231</v>
      </c>
      <c r="DE166" s="309" t="s">
        <v>231</v>
      </c>
      <c r="DF166" s="313" t="s">
        <v>231</v>
      </c>
      <c r="DG166" s="309" t="s">
        <v>231</v>
      </c>
      <c r="DH166" s="309" t="s">
        <v>231</v>
      </c>
      <c r="DI166" s="309" t="s">
        <v>231</v>
      </c>
      <c r="DJ166" s="309" t="s">
        <v>231</v>
      </c>
      <c r="DK166" s="311" t="s">
        <v>231</v>
      </c>
      <c r="DL166" s="311" t="s">
        <v>231</v>
      </c>
      <c r="DM166" s="311" t="s">
        <v>231</v>
      </c>
      <c r="DN166" s="311" t="s">
        <v>231</v>
      </c>
      <c r="DO166" s="311" t="s">
        <v>231</v>
      </c>
      <c r="DP166" s="311" t="s">
        <v>231</v>
      </c>
      <c r="DQ166" s="311" t="s">
        <v>231</v>
      </c>
      <c r="DR166" s="178" t="s">
        <v>231</v>
      </c>
      <c r="DS166" s="178" t="s">
        <v>231</v>
      </c>
      <c r="DT166" s="178" t="s">
        <v>231</v>
      </c>
      <c r="DU166" s="178" t="s">
        <v>231</v>
      </c>
      <c r="DV166" s="178" t="s">
        <v>231</v>
      </c>
      <c r="DW166" s="311" t="s">
        <v>231</v>
      </c>
      <c r="DX166" s="178" t="s">
        <v>231</v>
      </c>
      <c r="DY166" s="311" t="s">
        <v>231</v>
      </c>
      <c r="DZ166" s="178" t="s">
        <v>231</v>
      </c>
      <c r="EA166" s="178" t="s">
        <v>231</v>
      </c>
      <c r="EB166" s="178" t="s">
        <v>231</v>
      </c>
      <c r="EC166" s="178" t="s">
        <v>231</v>
      </c>
      <c r="ED166" s="178" t="s">
        <v>231</v>
      </c>
      <c r="EE166" s="178" t="s">
        <v>231</v>
      </c>
      <c r="EF166" s="178" t="s">
        <v>231</v>
      </c>
      <c r="EG166" s="178" t="s">
        <v>231</v>
      </c>
      <c r="EH166" s="178" t="s">
        <v>231</v>
      </c>
      <c r="EI166" s="178" t="s">
        <v>231</v>
      </c>
      <c r="EJ166" s="178" t="s">
        <v>231</v>
      </c>
      <c r="EK166" s="178" t="s">
        <v>231</v>
      </c>
      <c r="EL166" s="178" t="s">
        <v>231</v>
      </c>
      <c r="EM166" s="178" t="s">
        <v>231</v>
      </c>
      <c r="EN166" s="178" t="s">
        <v>231</v>
      </c>
      <c r="EO166" s="178" t="s">
        <v>231</v>
      </c>
      <c r="EP166" s="178" t="s">
        <v>231</v>
      </c>
      <c r="EQ166" s="178" t="s">
        <v>231</v>
      </c>
      <c r="ER166" s="178" t="s">
        <v>231</v>
      </c>
      <c r="ES166" s="178" t="s">
        <v>231</v>
      </c>
      <c r="ET166" s="178" t="s">
        <v>231</v>
      </c>
      <c r="EU166" s="178" t="s">
        <v>231</v>
      </c>
      <c r="EV166" s="178" t="s">
        <v>231</v>
      </c>
      <c r="EW166" s="178" t="s">
        <v>231</v>
      </c>
      <c r="EX166" s="178" t="s">
        <v>231</v>
      </c>
      <c r="EY166" s="178" t="s">
        <v>231</v>
      </c>
      <c r="EZ166" s="178" t="s">
        <v>231</v>
      </c>
      <c r="FA166" s="178" t="s">
        <v>231</v>
      </c>
      <c r="FB166" s="178" t="s">
        <v>231</v>
      </c>
      <c r="FC166" s="178" t="s">
        <v>231</v>
      </c>
      <c r="FD166" s="178" t="s">
        <v>231</v>
      </c>
      <c r="FE166" s="178" t="s">
        <v>231</v>
      </c>
      <c r="FF166" s="178" t="s">
        <v>231</v>
      </c>
      <c r="FG166" s="178" t="s">
        <v>231</v>
      </c>
      <c r="FH166" s="178" t="s">
        <v>231</v>
      </c>
    </row>
    <row r="167" spans="1:164" ht="18" customHeight="1" x14ac:dyDescent="0.3">
      <c r="A167" s="358"/>
      <c r="B167" s="323"/>
      <c r="C167" s="326"/>
      <c r="D167" s="326"/>
      <c r="E167" s="326"/>
      <c r="F167" s="363"/>
      <c r="G167" s="363"/>
      <c r="H167" s="326"/>
      <c r="I167" s="326"/>
      <c r="J167" s="326"/>
      <c r="K167" s="366"/>
      <c r="L167" s="310"/>
      <c r="M167" s="326"/>
      <c r="N167" s="310"/>
      <c r="O167" s="310"/>
      <c r="P167" s="326"/>
      <c r="Q167" s="310"/>
      <c r="R167" s="146" t="s">
        <v>370</v>
      </c>
      <c r="S167" s="146" t="s">
        <v>231</v>
      </c>
      <c r="T167" s="146" t="s">
        <v>231</v>
      </c>
      <c r="U167" s="146" t="s">
        <v>231</v>
      </c>
      <c r="V167" s="163" t="s">
        <v>231</v>
      </c>
      <c r="W167" s="312"/>
      <c r="X167" s="167" t="s">
        <v>231</v>
      </c>
      <c r="Y167" s="312"/>
      <c r="Z167" s="163" t="s">
        <v>231</v>
      </c>
      <c r="AA167" s="357"/>
      <c r="AB167" s="163" t="s">
        <v>231</v>
      </c>
      <c r="AC167" s="357"/>
      <c r="AD167" s="168" t="s">
        <v>231</v>
      </c>
      <c r="AE167" s="208" t="s">
        <v>231</v>
      </c>
      <c r="AF167" s="356"/>
      <c r="AG167" s="356"/>
      <c r="AH167" s="356"/>
      <c r="AI167" s="234" t="s">
        <v>231</v>
      </c>
      <c r="AJ167" s="356"/>
      <c r="AK167" s="167" t="s">
        <v>231</v>
      </c>
      <c r="AL167" s="167" t="s">
        <v>231</v>
      </c>
      <c r="AM167" s="167" t="s">
        <v>231</v>
      </c>
      <c r="AN167" s="167" t="s">
        <v>231</v>
      </c>
      <c r="AO167" s="167" t="s">
        <v>231</v>
      </c>
      <c r="AP167" s="167" t="s">
        <v>231</v>
      </c>
      <c r="AQ167" s="167" t="s">
        <v>231</v>
      </c>
      <c r="AR167" s="167" t="s">
        <v>231</v>
      </c>
      <c r="AS167" s="167" t="s">
        <v>231</v>
      </c>
      <c r="AT167" s="357"/>
      <c r="AU167" s="167" t="s">
        <v>231</v>
      </c>
      <c r="AV167" s="357"/>
      <c r="AW167" s="167" t="s">
        <v>231</v>
      </c>
      <c r="AX167" s="167" t="s">
        <v>231</v>
      </c>
      <c r="AY167" s="167" t="s">
        <v>231</v>
      </c>
      <c r="AZ167" s="167" t="s">
        <v>231</v>
      </c>
      <c r="BA167" s="167" t="s">
        <v>231</v>
      </c>
      <c r="BB167" s="167" t="s">
        <v>231</v>
      </c>
      <c r="BC167" s="167" t="s">
        <v>231</v>
      </c>
      <c r="BD167" s="167" t="s">
        <v>231</v>
      </c>
      <c r="BE167" s="210" t="s">
        <v>231</v>
      </c>
      <c r="BF167" s="210" t="s">
        <v>231</v>
      </c>
      <c r="BG167" s="210" t="s">
        <v>231</v>
      </c>
      <c r="BH167" s="167" t="s">
        <v>231</v>
      </c>
      <c r="BI167" s="167" t="s">
        <v>231</v>
      </c>
      <c r="BJ167" s="167" t="s">
        <v>231</v>
      </c>
      <c r="BK167" s="167" t="s">
        <v>231</v>
      </c>
      <c r="BL167" s="167" t="s">
        <v>231</v>
      </c>
      <c r="BM167" s="167" t="s">
        <v>231</v>
      </c>
      <c r="BN167" s="167" t="s">
        <v>231</v>
      </c>
      <c r="BO167" s="167" t="s">
        <v>231</v>
      </c>
      <c r="BP167" s="210" t="s">
        <v>231</v>
      </c>
      <c r="BQ167" s="167" t="s">
        <v>231</v>
      </c>
      <c r="BR167" s="167" t="s">
        <v>231</v>
      </c>
      <c r="BS167" s="167" t="s">
        <v>231</v>
      </c>
      <c r="BT167" s="167" t="s">
        <v>231</v>
      </c>
      <c r="BU167" s="167" t="s">
        <v>231</v>
      </c>
      <c r="BV167" s="210" t="s">
        <v>231</v>
      </c>
      <c r="BW167" s="326"/>
      <c r="BX167" s="326"/>
      <c r="BY167" s="326"/>
      <c r="BZ167" s="326"/>
      <c r="CA167" s="326"/>
      <c r="CB167" s="326"/>
      <c r="CC167" s="326"/>
      <c r="CD167" s="326"/>
      <c r="CE167" s="326"/>
      <c r="CF167" s="326"/>
      <c r="CG167" s="326"/>
      <c r="CH167" s="326"/>
      <c r="CI167" s="326"/>
      <c r="CJ167" s="326"/>
      <c r="CK167" s="326"/>
      <c r="CL167" s="326"/>
      <c r="CM167" s="310"/>
      <c r="CN167" s="310"/>
      <c r="CO167" s="310"/>
      <c r="CP167" s="310"/>
      <c r="CQ167" s="310"/>
      <c r="CR167" s="310"/>
      <c r="CS167" s="370"/>
      <c r="CT167" s="326"/>
      <c r="CU167" s="310"/>
      <c r="CV167" s="292"/>
      <c r="CW167" s="373"/>
      <c r="CX167" s="373"/>
      <c r="CY167" s="373"/>
      <c r="CZ167" s="328"/>
      <c r="DA167" s="328"/>
      <c r="DB167" s="328"/>
      <c r="DC167" s="310"/>
      <c r="DD167" s="310"/>
      <c r="DE167" s="310"/>
      <c r="DF167" s="314"/>
      <c r="DG167" s="310"/>
      <c r="DH167" s="310"/>
      <c r="DI167" s="310"/>
      <c r="DJ167" s="310"/>
      <c r="DK167" s="312"/>
      <c r="DL167" s="312"/>
      <c r="DM167" s="312"/>
      <c r="DN167" s="312"/>
      <c r="DO167" s="312"/>
      <c r="DP167" s="312"/>
      <c r="DQ167" s="312"/>
      <c r="DR167" s="178" t="s">
        <v>231</v>
      </c>
      <c r="DS167" s="178" t="s">
        <v>231</v>
      </c>
      <c r="DT167" s="178" t="s">
        <v>231</v>
      </c>
      <c r="DU167" s="178" t="s">
        <v>231</v>
      </c>
      <c r="DV167" s="178" t="s">
        <v>231</v>
      </c>
      <c r="DW167" s="312"/>
      <c r="DX167" s="178" t="s">
        <v>231</v>
      </c>
      <c r="DY167" s="312"/>
      <c r="DZ167" s="178" t="s">
        <v>231</v>
      </c>
      <c r="EA167" s="178" t="s">
        <v>231</v>
      </c>
      <c r="EB167" s="178" t="s">
        <v>231</v>
      </c>
      <c r="EC167" s="178" t="s">
        <v>231</v>
      </c>
      <c r="ED167" s="178" t="s">
        <v>231</v>
      </c>
      <c r="EE167" s="178" t="s">
        <v>231</v>
      </c>
      <c r="EF167" s="178" t="s">
        <v>231</v>
      </c>
      <c r="EG167" s="178" t="s">
        <v>231</v>
      </c>
      <c r="EH167" s="178" t="s">
        <v>231</v>
      </c>
      <c r="EI167" s="178" t="s">
        <v>231</v>
      </c>
      <c r="EJ167" s="178" t="s">
        <v>231</v>
      </c>
      <c r="EK167" s="178" t="s">
        <v>231</v>
      </c>
      <c r="EL167" s="178" t="s">
        <v>231</v>
      </c>
      <c r="EM167" s="178" t="s">
        <v>231</v>
      </c>
      <c r="EN167" s="178" t="s">
        <v>231</v>
      </c>
      <c r="EO167" s="178" t="s">
        <v>231</v>
      </c>
      <c r="EP167" s="178" t="s">
        <v>231</v>
      </c>
      <c r="EQ167" s="178" t="s">
        <v>231</v>
      </c>
      <c r="ER167" s="178" t="s">
        <v>231</v>
      </c>
      <c r="ES167" s="178" t="s">
        <v>231</v>
      </c>
      <c r="ET167" s="178" t="s">
        <v>231</v>
      </c>
      <c r="EU167" s="178" t="s">
        <v>231</v>
      </c>
      <c r="EV167" s="178" t="s">
        <v>231</v>
      </c>
      <c r="EW167" s="178" t="s">
        <v>231</v>
      </c>
      <c r="EX167" s="178" t="s">
        <v>231</v>
      </c>
      <c r="EY167" s="178" t="s">
        <v>231</v>
      </c>
      <c r="EZ167" s="178" t="s">
        <v>231</v>
      </c>
      <c r="FA167" s="178" t="s">
        <v>231</v>
      </c>
      <c r="FB167" s="178" t="s">
        <v>231</v>
      </c>
      <c r="FC167" s="178" t="s">
        <v>231</v>
      </c>
      <c r="FD167" s="178" t="s">
        <v>231</v>
      </c>
      <c r="FE167" s="178" t="s">
        <v>231</v>
      </c>
      <c r="FF167" s="178" t="s">
        <v>231</v>
      </c>
      <c r="FG167" s="178" t="s">
        <v>231</v>
      </c>
      <c r="FH167" s="178" t="s">
        <v>231</v>
      </c>
    </row>
    <row r="168" spans="1:164" ht="18" customHeight="1" x14ac:dyDescent="0.3">
      <c r="A168" s="358"/>
      <c r="B168" s="323"/>
      <c r="C168" s="326"/>
      <c r="D168" s="326"/>
      <c r="E168" s="326"/>
      <c r="F168" s="363"/>
      <c r="G168" s="363"/>
      <c r="H168" s="326"/>
      <c r="I168" s="326"/>
      <c r="J168" s="326"/>
      <c r="K168" s="366"/>
      <c r="L168" s="310"/>
      <c r="M168" s="326"/>
      <c r="N168" s="310"/>
      <c r="O168" s="310"/>
      <c r="P168" s="326"/>
      <c r="Q168" s="310"/>
      <c r="R168" s="146" t="s">
        <v>235</v>
      </c>
      <c r="S168" s="146" t="s">
        <v>235</v>
      </c>
      <c r="T168" s="146" t="s">
        <v>235</v>
      </c>
      <c r="U168" s="146" t="s">
        <v>235</v>
      </c>
      <c r="V168" s="163" t="s">
        <v>235</v>
      </c>
      <c r="W168" s="312"/>
      <c r="X168" s="167" t="s">
        <v>235</v>
      </c>
      <c r="Y168" s="312"/>
      <c r="Z168" s="163" t="s">
        <v>235</v>
      </c>
      <c r="AA168" s="357"/>
      <c r="AB168" s="163" t="s">
        <v>235</v>
      </c>
      <c r="AC168" s="357"/>
      <c r="AD168" s="168" t="s">
        <v>235</v>
      </c>
      <c r="AE168" s="208" t="s">
        <v>235</v>
      </c>
      <c r="AF168" s="356"/>
      <c r="AG168" s="356"/>
      <c r="AH168" s="356"/>
      <c r="AI168" s="234" t="s">
        <v>235</v>
      </c>
      <c r="AJ168" s="356"/>
      <c r="AK168" s="167" t="s">
        <v>235</v>
      </c>
      <c r="AL168" s="167" t="s">
        <v>235</v>
      </c>
      <c r="AM168" s="167" t="s">
        <v>235</v>
      </c>
      <c r="AN168" s="167" t="s">
        <v>235</v>
      </c>
      <c r="AO168" s="167" t="s">
        <v>235</v>
      </c>
      <c r="AP168" s="167" t="s">
        <v>235</v>
      </c>
      <c r="AQ168" s="167" t="s">
        <v>235</v>
      </c>
      <c r="AR168" s="167" t="s">
        <v>235</v>
      </c>
      <c r="AS168" s="167" t="s">
        <v>235</v>
      </c>
      <c r="AT168" s="357"/>
      <c r="AU168" s="167" t="s">
        <v>235</v>
      </c>
      <c r="AV168" s="357"/>
      <c r="AW168" s="167" t="s">
        <v>235</v>
      </c>
      <c r="AX168" s="167" t="s">
        <v>235</v>
      </c>
      <c r="AY168" s="167" t="s">
        <v>235</v>
      </c>
      <c r="AZ168" s="167" t="s">
        <v>235</v>
      </c>
      <c r="BA168" s="167" t="s">
        <v>235</v>
      </c>
      <c r="BB168" s="167" t="s">
        <v>235</v>
      </c>
      <c r="BC168" s="167" t="s">
        <v>235</v>
      </c>
      <c r="BD168" s="167" t="s">
        <v>235</v>
      </c>
      <c r="BE168" s="210" t="s">
        <v>235</v>
      </c>
      <c r="BF168" s="210" t="s">
        <v>235</v>
      </c>
      <c r="BG168" s="210" t="s">
        <v>235</v>
      </c>
      <c r="BH168" s="167" t="s">
        <v>235</v>
      </c>
      <c r="BI168" s="167" t="s">
        <v>235</v>
      </c>
      <c r="BJ168" s="167" t="s">
        <v>235</v>
      </c>
      <c r="BK168" s="167" t="s">
        <v>235</v>
      </c>
      <c r="BL168" s="167" t="s">
        <v>235</v>
      </c>
      <c r="BM168" s="167" t="s">
        <v>235</v>
      </c>
      <c r="BN168" s="167" t="s">
        <v>235</v>
      </c>
      <c r="BO168" s="167" t="s">
        <v>235</v>
      </c>
      <c r="BP168" s="210" t="s">
        <v>235</v>
      </c>
      <c r="BQ168" s="167" t="s">
        <v>235</v>
      </c>
      <c r="BR168" s="167" t="s">
        <v>235</v>
      </c>
      <c r="BS168" s="167" t="s">
        <v>235</v>
      </c>
      <c r="BT168" s="167" t="s">
        <v>235</v>
      </c>
      <c r="BU168" s="167" t="s">
        <v>235</v>
      </c>
      <c r="BV168" s="210" t="s">
        <v>235</v>
      </c>
      <c r="BW168" s="326"/>
      <c r="BX168" s="326"/>
      <c r="BY168" s="326"/>
      <c r="BZ168" s="326"/>
      <c r="CA168" s="326"/>
      <c r="CB168" s="326"/>
      <c r="CC168" s="326"/>
      <c r="CD168" s="326"/>
      <c r="CE168" s="326"/>
      <c r="CF168" s="326"/>
      <c r="CG168" s="326"/>
      <c r="CH168" s="326"/>
      <c r="CI168" s="326"/>
      <c r="CJ168" s="326"/>
      <c r="CK168" s="326"/>
      <c r="CL168" s="326"/>
      <c r="CM168" s="310"/>
      <c r="CN168" s="310"/>
      <c r="CO168" s="310"/>
      <c r="CP168" s="310"/>
      <c r="CQ168" s="310"/>
      <c r="CR168" s="310"/>
      <c r="CS168" s="370"/>
      <c r="CT168" s="326"/>
      <c r="CU168" s="310"/>
      <c r="CV168" s="292"/>
      <c r="CW168" s="373"/>
      <c r="CX168" s="373"/>
      <c r="CY168" s="373"/>
      <c r="CZ168" s="328"/>
      <c r="DA168" s="328"/>
      <c r="DB168" s="328"/>
      <c r="DC168" s="310"/>
      <c r="DD168" s="310"/>
      <c r="DE168" s="310"/>
      <c r="DF168" s="314"/>
      <c r="DG168" s="310"/>
      <c r="DH168" s="310"/>
      <c r="DI168" s="310"/>
      <c r="DJ168" s="310"/>
      <c r="DK168" s="312"/>
      <c r="DL168" s="312"/>
      <c r="DM168" s="312"/>
      <c r="DN168" s="312"/>
      <c r="DO168" s="312"/>
      <c r="DP168" s="312"/>
      <c r="DQ168" s="312"/>
      <c r="DR168" s="178" t="s">
        <v>235</v>
      </c>
      <c r="DS168" s="178" t="s">
        <v>235</v>
      </c>
      <c r="DT168" s="178" t="s">
        <v>235</v>
      </c>
      <c r="DU168" s="178" t="s">
        <v>235</v>
      </c>
      <c r="DV168" s="178" t="s">
        <v>235</v>
      </c>
      <c r="DW168" s="312"/>
      <c r="DX168" s="178" t="s">
        <v>235</v>
      </c>
      <c r="DY168" s="312"/>
      <c r="DZ168" s="178" t="s">
        <v>235</v>
      </c>
      <c r="EA168" s="178" t="s">
        <v>235</v>
      </c>
      <c r="EB168" s="178" t="s">
        <v>235</v>
      </c>
      <c r="EC168" s="178" t="s">
        <v>235</v>
      </c>
      <c r="ED168" s="178" t="s">
        <v>235</v>
      </c>
      <c r="EE168" s="178" t="s">
        <v>235</v>
      </c>
      <c r="EF168" s="178" t="s">
        <v>235</v>
      </c>
      <c r="EG168" s="178" t="s">
        <v>235</v>
      </c>
      <c r="EH168" s="178" t="s">
        <v>235</v>
      </c>
      <c r="EI168" s="178" t="s">
        <v>235</v>
      </c>
      <c r="EJ168" s="178" t="s">
        <v>235</v>
      </c>
      <c r="EK168" s="178" t="s">
        <v>235</v>
      </c>
      <c r="EL168" s="178" t="s">
        <v>235</v>
      </c>
      <c r="EM168" s="178" t="s">
        <v>235</v>
      </c>
      <c r="EN168" s="178" t="s">
        <v>235</v>
      </c>
      <c r="EO168" s="178" t="s">
        <v>235</v>
      </c>
      <c r="EP168" s="178" t="s">
        <v>235</v>
      </c>
      <c r="EQ168" s="178" t="s">
        <v>235</v>
      </c>
      <c r="ER168" s="178" t="s">
        <v>235</v>
      </c>
      <c r="ES168" s="178" t="s">
        <v>235</v>
      </c>
      <c r="ET168" s="178" t="s">
        <v>235</v>
      </c>
      <c r="EU168" s="178" t="s">
        <v>235</v>
      </c>
      <c r="EV168" s="178" t="s">
        <v>235</v>
      </c>
      <c r="EW168" s="178" t="s">
        <v>235</v>
      </c>
      <c r="EX168" s="178" t="s">
        <v>235</v>
      </c>
      <c r="EY168" s="178" t="s">
        <v>235</v>
      </c>
      <c r="EZ168" s="178" t="s">
        <v>235</v>
      </c>
      <c r="FA168" s="178" t="s">
        <v>235</v>
      </c>
      <c r="FB168" s="178" t="s">
        <v>235</v>
      </c>
      <c r="FC168" s="178" t="s">
        <v>235</v>
      </c>
      <c r="FD168" s="178" t="s">
        <v>235</v>
      </c>
      <c r="FE168" s="178" t="s">
        <v>235</v>
      </c>
      <c r="FF168" s="178" t="s">
        <v>235</v>
      </c>
      <c r="FG168" s="178" t="s">
        <v>235</v>
      </c>
      <c r="FH168" s="178" t="s">
        <v>235</v>
      </c>
    </row>
    <row r="169" spans="1:164" ht="18" customHeight="1" x14ac:dyDescent="0.3">
      <c r="A169" s="359"/>
      <c r="B169" s="360"/>
      <c r="C169" s="361"/>
      <c r="D169" s="361"/>
      <c r="E169" s="361"/>
      <c r="F169" s="364"/>
      <c r="G169" s="364"/>
      <c r="H169" s="361"/>
      <c r="I169" s="361"/>
      <c r="J169" s="361"/>
      <c r="K169" s="367"/>
      <c r="L169" s="368"/>
      <c r="M169" s="361"/>
      <c r="N169" s="368"/>
      <c r="O169" s="368"/>
      <c r="P169" s="361"/>
      <c r="Q169" s="368"/>
      <c r="R169" s="162" t="s">
        <v>235</v>
      </c>
      <c r="S169" s="162" t="s">
        <v>235</v>
      </c>
      <c r="T169" s="162" t="s">
        <v>235</v>
      </c>
      <c r="U169" s="162" t="s">
        <v>235</v>
      </c>
      <c r="V169" s="163" t="s">
        <v>235</v>
      </c>
      <c r="W169" s="312"/>
      <c r="X169" s="167" t="s">
        <v>235</v>
      </c>
      <c r="Y169" s="312"/>
      <c r="Z169" s="163" t="s">
        <v>235</v>
      </c>
      <c r="AA169" s="357"/>
      <c r="AB169" s="163" t="s">
        <v>235</v>
      </c>
      <c r="AC169" s="357"/>
      <c r="AD169" s="168" t="s">
        <v>235</v>
      </c>
      <c r="AE169" s="208" t="s">
        <v>235</v>
      </c>
      <c r="AF169" s="356"/>
      <c r="AG169" s="356"/>
      <c r="AH169" s="356"/>
      <c r="AI169" s="234" t="s">
        <v>235</v>
      </c>
      <c r="AJ169" s="356"/>
      <c r="AK169" s="167" t="s">
        <v>235</v>
      </c>
      <c r="AL169" s="167" t="s">
        <v>235</v>
      </c>
      <c r="AM169" s="167" t="s">
        <v>235</v>
      </c>
      <c r="AN169" s="167" t="s">
        <v>235</v>
      </c>
      <c r="AO169" s="167" t="s">
        <v>235</v>
      </c>
      <c r="AP169" s="167" t="s">
        <v>235</v>
      </c>
      <c r="AQ169" s="167" t="s">
        <v>235</v>
      </c>
      <c r="AR169" s="167" t="s">
        <v>235</v>
      </c>
      <c r="AS169" s="167" t="s">
        <v>235</v>
      </c>
      <c r="AT169" s="357"/>
      <c r="AU169" s="167" t="s">
        <v>235</v>
      </c>
      <c r="AV169" s="357"/>
      <c r="AW169" s="167" t="s">
        <v>235</v>
      </c>
      <c r="AX169" s="167" t="s">
        <v>235</v>
      </c>
      <c r="AY169" s="167" t="s">
        <v>235</v>
      </c>
      <c r="AZ169" s="167" t="s">
        <v>235</v>
      </c>
      <c r="BA169" s="167" t="s">
        <v>235</v>
      </c>
      <c r="BB169" s="167" t="s">
        <v>235</v>
      </c>
      <c r="BC169" s="167" t="s">
        <v>235</v>
      </c>
      <c r="BD169" s="167" t="s">
        <v>235</v>
      </c>
      <c r="BE169" s="210" t="s">
        <v>235</v>
      </c>
      <c r="BF169" s="210" t="s">
        <v>235</v>
      </c>
      <c r="BG169" s="210" t="s">
        <v>235</v>
      </c>
      <c r="BH169" s="167" t="s">
        <v>235</v>
      </c>
      <c r="BI169" s="167" t="s">
        <v>235</v>
      </c>
      <c r="BJ169" s="167" t="s">
        <v>235</v>
      </c>
      <c r="BK169" s="167" t="s">
        <v>235</v>
      </c>
      <c r="BL169" s="167" t="s">
        <v>235</v>
      </c>
      <c r="BM169" s="167" t="s">
        <v>235</v>
      </c>
      <c r="BN169" s="167" t="s">
        <v>235</v>
      </c>
      <c r="BO169" s="167" t="s">
        <v>235</v>
      </c>
      <c r="BP169" s="210" t="s">
        <v>235</v>
      </c>
      <c r="BQ169" s="167" t="s">
        <v>235</v>
      </c>
      <c r="BR169" s="167" t="s">
        <v>235</v>
      </c>
      <c r="BS169" s="167" t="s">
        <v>235</v>
      </c>
      <c r="BT169" s="167" t="s">
        <v>235</v>
      </c>
      <c r="BU169" s="167" t="s">
        <v>235</v>
      </c>
      <c r="BV169" s="210" t="s">
        <v>235</v>
      </c>
      <c r="BW169" s="326"/>
      <c r="BX169" s="326"/>
      <c r="BY169" s="326"/>
      <c r="BZ169" s="326"/>
      <c r="CA169" s="326"/>
      <c r="CB169" s="326"/>
      <c r="CC169" s="326"/>
      <c r="CD169" s="326"/>
      <c r="CE169" s="326"/>
      <c r="CF169" s="326"/>
      <c r="CG169" s="326"/>
      <c r="CH169" s="326"/>
      <c r="CI169" s="326"/>
      <c r="CJ169" s="326"/>
      <c r="CK169" s="326"/>
      <c r="CL169" s="326"/>
      <c r="CM169" s="368"/>
      <c r="CN169" s="368"/>
      <c r="CO169" s="368"/>
      <c r="CP169" s="368"/>
      <c r="CQ169" s="368"/>
      <c r="CR169" s="368"/>
      <c r="CS169" s="371"/>
      <c r="CT169" s="361"/>
      <c r="CU169" s="368"/>
      <c r="CV169" s="293"/>
      <c r="CW169" s="374"/>
      <c r="CX169" s="374"/>
      <c r="CY169" s="374"/>
      <c r="CZ169" s="372"/>
      <c r="DA169" s="372"/>
      <c r="DB169" s="372"/>
      <c r="DC169" s="310"/>
      <c r="DD169" s="310"/>
      <c r="DE169" s="310"/>
      <c r="DF169" s="314"/>
      <c r="DG169" s="310"/>
      <c r="DH169" s="310"/>
      <c r="DI169" s="310"/>
      <c r="DJ169" s="310"/>
      <c r="DK169" s="312"/>
      <c r="DL169" s="312"/>
      <c r="DM169" s="312"/>
      <c r="DN169" s="312"/>
      <c r="DO169" s="312"/>
      <c r="DP169" s="312"/>
      <c r="DQ169" s="312"/>
      <c r="DR169" s="178" t="s">
        <v>235</v>
      </c>
      <c r="DS169" s="178" t="s">
        <v>235</v>
      </c>
      <c r="DT169" s="178" t="s">
        <v>235</v>
      </c>
      <c r="DU169" s="178" t="s">
        <v>235</v>
      </c>
      <c r="DV169" s="178" t="s">
        <v>235</v>
      </c>
      <c r="DW169" s="312"/>
      <c r="DX169" s="178" t="s">
        <v>235</v>
      </c>
      <c r="DY169" s="312"/>
      <c r="DZ169" s="178" t="s">
        <v>235</v>
      </c>
      <c r="EA169" s="178" t="s">
        <v>235</v>
      </c>
      <c r="EB169" s="178" t="s">
        <v>235</v>
      </c>
      <c r="EC169" s="178" t="s">
        <v>235</v>
      </c>
      <c r="ED169" s="178" t="s">
        <v>235</v>
      </c>
      <c r="EE169" s="178" t="s">
        <v>235</v>
      </c>
      <c r="EF169" s="178" t="s">
        <v>235</v>
      </c>
      <c r="EG169" s="178" t="s">
        <v>235</v>
      </c>
      <c r="EH169" s="178" t="s">
        <v>235</v>
      </c>
      <c r="EI169" s="178" t="s">
        <v>235</v>
      </c>
      <c r="EJ169" s="178" t="s">
        <v>235</v>
      </c>
      <c r="EK169" s="178" t="s">
        <v>235</v>
      </c>
      <c r="EL169" s="178" t="s">
        <v>235</v>
      </c>
      <c r="EM169" s="178" t="s">
        <v>235</v>
      </c>
      <c r="EN169" s="178" t="s">
        <v>235</v>
      </c>
      <c r="EO169" s="178" t="s">
        <v>235</v>
      </c>
      <c r="EP169" s="178" t="s">
        <v>235</v>
      </c>
      <c r="EQ169" s="178" t="s">
        <v>235</v>
      </c>
      <c r="ER169" s="178" t="s">
        <v>235</v>
      </c>
      <c r="ES169" s="178" t="s">
        <v>235</v>
      </c>
      <c r="ET169" s="178" t="s">
        <v>235</v>
      </c>
      <c r="EU169" s="178" t="s">
        <v>235</v>
      </c>
      <c r="EV169" s="178" t="s">
        <v>235</v>
      </c>
      <c r="EW169" s="178" t="s">
        <v>235</v>
      </c>
      <c r="EX169" s="178" t="s">
        <v>235</v>
      </c>
      <c r="EY169" s="178" t="s">
        <v>235</v>
      </c>
      <c r="EZ169" s="178" t="s">
        <v>235</v>
      </c>
      <c r="FA169" s="178" t="s">
        <v>235</v>
      </c>
      <c r="FB169" s="178" t="s">
        <v>235</v>
      </c>
      <c r="FC169" s="178" t="s">
        <v>235</v>
      </c>
      <c r="FD169" s="178" t="s">
        <v>235</v>
      </c>
      <c r="FE169" s="178" t="s">
        <v>235</v>
      </c>
      <c r="FF169" s="178" t="s">
        <v>235</v>
      </c>
      <c r="FG169" s="178" t="s">
        <v>235</v>
      </c>
      <c r="FH169" s="178" t="s">
        <v>235</v>
      </c>
    </row>
    <row r="170" spans="1:164" ht="47.4" customHeight="1" x14ac:dyDescent="0.3">
      <c r="A170" s="409">
        <v>63</v>
      </c>
      <c r="B170" s="410">
        <v>66</v>
      </c>
      <c r="C170" s="308" t="s">
        <v>217</v>
      </c>
      <c r="D170" s="308" t="s">
        <v>623</v>
      </c>
      <c r="E170" s="257" t="s">
        <v>624</v>
      </c>
      <c r="F170" s="257" t="s">
        <v>625</v>
      </c>
      <c r="G170" s="257" t="s">
        <v>626</v>
      </c>
      <c r="H170" s="257" t="s">
        <v>627</v>
      </c>
      <c r="I170" s="257" t="s">
        <v>628</v>
      </c>
      <c r="J170" s="308" t="s">
        <v>231</v>
      </c>
      <c r="K170" s="408" t="s">
        <v>629</v>
      </c>
      <c r="L170" s="257" t="s">
        <v>225</v>
      </c>
      <c r="M170" s="257" t="s">
        <v>630</v>
      </c>
      <c r="N170" s="257" t="s">
        <v>561</v>
      </c>
      <c r="O170" s="257" t="s">
        <v>631</v>
      </c>
      <c r="P170" s="257" t="s">
        <v>274</v>
      </c>
      <c r="Q170" s="257">
        <v>2</v>
      </c>
      <c r="R170" s="215" t="s">
        <v>359</v>
      </c>
      <c r="S170" s="215" t="s">
        <v>632</v>
      </c>
      <c r="T170" s="215" t="s">
        <v>632</v>
      </c>
      <c r="U170" s="215" t="s">
        <v>632</v>
      </c>
      <c r="V170" s="215">
        <v>139</v>
      </c>
      <c r="W170" s="308">
        <v>235</v>
      </c>
      <c r="X170" s="215" t="s">
        <v>231</v>
      </c>
      <c r="Y170" s="308" t="s">
        <v>231</v>
      </c>
      <c r="Z170" s="215" t="s">
        <v>231</v>
      </c>
      <c r="AA170" s="308" t="s">
        <v>231</v>
      </c>
      <c r="AB170" s="215" t="s">
        <v>231</v>
      </c>
      <c r="AC170" s="308" t="s">
        <v>231</v>
      </c>
      <c r="AD170" s="215" t="s">
        <v>633</v>
      </c>
      <c r="AE170" s="231" t="s">
        <v>633</v>
      </c>
      <c r="AF170" s="308" t="s">
        <v>235</v>
      </c>
      <c r="AG170" s="308" t="s">
        <v>235</v>
      </c>
      <c r="AH170" s="308" t="s">
        <v>235</v>
      </c>
      <c r="AI170" s="235" t="s">
        <v>235</v>
      </c>
      <c r="AJ170" s="308" t="s">
        <v>235</v>
      </c>
      <c r="AK170" s="215" t="s">
        <v>235</v>
      </c>
      <c r="AL170" s="215" t="s">
        <v>235</v>
      </c>
      <c r="AM170" s="215" t="s">
        <v>235</v>
      </c>
      <c r="AN170" s="215" t="s">
        <v>235</v>
      </c>
      <c r="AO170" s="215" t="s">
        <v>235</v>
      </c>
      <c r="AP170" s="215" t="s">
        <v>235</v>
      </c>
      <c r="AQ170" s="215" t="s">
        <v>235</v>
      </c>
      <c r="AR170" s="215" t="s">
        <v>235</v>
      </c>
      <c r="AS170" s="215" t="s">
        <v>235</v>
      </c>
      <c r="AT170" s="215" t="s">
        <v>235</v>
      </c>
      <c r="AU170" s="215" t="s">
        <v>235</v>
      </c>
      <c r="AV170" s="308" t="s">
        <v>235</v>
      </c>
      <c r="AW170" s="215" t="s">
        <v>235</v>
      </c>
      <c r="AX170" s="215" t="s">
        <v>235</v>
      </c>
      <c r="AY170" s="215" t="s">
        <v>235</v>
      </c>
      <c r="AZ170" s="215" t="s">
        <v>235</v>
      </c>
      <c r="BA170" s="215" t="s">
        <v>235</v>
      </c>
      <c r="BB170" s="215" t="s">
        <v>235</v>
      </c>
      <c r="BC170" s="215" t="s">
        <v>235</v>
      </c>
      <c r="BD170" s="215" t="s">
        <v>235</v>
      </c>
      <c r="BE170" s="215" t="s">
        <v>235</v>
      </c>
      <c r="BF170" s="215" t="s">
        <v>235</v>
      </c>
      <c r="BG170" s="215" t="s">
        <v>235</v>
      </c>
      <c r="BH170" s="215" t="s">
        <v>235</v>
      </c>
      <c r="BI170" s="215" t="s">
        <v>235</v>
      </c>
      <c r="BJ170" s="215" t="s">
        <v>235</v>
      </c>
      <c r="BK170" s="215" t="s">
        <v>235</v>
      </c>
      <c r="BL170" s="215" t="s">
        <v>235</v>
      </c>
      <c r="BM170" s="215" t="s">
        <v>235</v>
      </c>
      <c r="BN170" s="215" t="s">
        <v>235</v>
      </c>
      <c r="BO170" s="215" t="s">
        <v>235</v>
      </c>
      <c r="BP170" s="215" t="s">
        <v>235</v>
      </c>
      <c r="BQ170" s="215" t="s">
        <v>235</v>
      </c>
      <c r="BR170" s="215" t="s">
        <v>235</v>
      </c>
      <c r="BS170" s="215" t="s">
        <v>235</v>
      </c>
      <c r="BT170" s="215" t="s">
        <v>235</v>
      </c>
      <c r="BU170" s="215" t="s">
        <v>235</v>
      </c>
      <c r="BV170" s="215" t="s">
        <v>235</v>
      </c>
      <c r="BW170" s="308" t="s">
        <v>235</v>
      </c>
      <c r="BX170" s="308" t="s">
        <v>235</v>
      </c>
      <c r="BY170" s="308" t="s">
        <v>235</v>
      </c>
      <c r="BZ170" s="308" t="s">
        <v>235</v>
      </c>
      <c r="CA170" s="308" t="s">
        <v>235</v>
      </c>
      <c r="CB170" s="308" t="s">
        <v>235</v>
      </c>
      <c r="CC170" s="308" t="s">
        <v>235</v>
      </c>
      <c r="CD170" s="308" t="s">
        <v>235</v>
      </c>
      <c r="CE170" s="308" t="s">
        <v>235</v>
      </c>
      <c r="CF170" s="308" t="s">
        <v>235</v>
      </c>
      <c r="CG170" s="308" t="s">
        <v>235</v>
      </c>
      <c r="CH170" s="308" t="s">
        <v>235</v>
      </c>
      <c r="CI170" s="308" t="s">
        <v>235</v>
      </c>
      <c r="CJ170" s="308" t="s">
        <v>235</v>
      </c>
      <c r="CK170" s="308" t="s">
        <v>235</v>
      </c>
      <c r="CL170" s="308" t="s">
        <v>235</v>
      </c>
      <c r="CM170" s="308" t="s">
        <v>235</v>
      </c>
      <c r="CN170" s="308" t="s">
        <v>235</v>
      </c>
      <c r="CO170" s="308" t="s">
        <v>235</v>
      </c>
      <c r="CP170" s="308" t="s">
        <v>235</v>
      </c>
      <c r="CQ170" s="308" t="s">
        <v>235</v>
      </c>
      <c r="CR170" s="308" t="s">
        <v>235</v>
      </c>
      <c r="CS170" s="308" t="s">
        <v>235</v>
      </c>
      <c r="CT170" s="308" t="s">
        <v>235</v>
      </c>
      <c r="CU170" s="308" t="s">
        <v>235</v>
      </c>
      <c r="CV170" s="308" t="s">
        <v>235</v>
      </c>
      <c r="CW170" s="308" t="s">
        <v>235</v>
      </c>
      <c r="CX170" s="308" t="s">
        <v>235</v>
      </c>
      <c r="CY170" s="308" t="s">
        <v>235</v>
      </c>
      <c r="CZ170" s="308" t="s">
        <v>235</v>
      </c>
      <c r="DA170" s="308" t="s">
        <v>235</v>
      </c>
      <c r="DB170" s="308" t="s">
        <v>235</v>
      </c>
      <c r="DC170" s="308" t="s">
        <v>235</v>
      </c>
      <c r="DD170" s="308" t="s">
        <v>235</v>
      </c>
      <c r="DE170" s="308" t="s">
        <v>235</v>
      </c>
      <c r="DF170" s="308" t="s">
        <v>235</v>
      </c>
      <c r="DG170" s="308" t="s">
        <v>235</v>
      </c>
      <c r="DH170" s="308" t="s">
        <v>235</v>
      </c>
      <c r="DI170" s="308" t="s">
        <v>235</v>
      </c>
      <c r="DJ170" s="308" t="s">
        <v>235</v>
      </c>
      <c r="DK170" s="308" t="s">
        <v>485</v>
      </c>
      <c r="DL170" s="308" t="s">
        <v>634</v>
      </c>
      <c r="DM170" s="308" t="s">
        <v>560</v>
      </c>
      <c r="DN170" s="308" t="s">
        <v>635</v>
      </c>
      <c r="DO170" s="308" t="s">
        <v>635</v>
      </c>
      <c r="DP170" s="308" t="s">
        <v>635</v>
      </c>
      <c r="DQ170" s="257" t="s">
        <v>231</v>
      </c>
      <c r="DR170" s="257" t="s">
        <v>231</v>
      </c>
      <c r="DS170" s="215">
        <v>139</v>
      </c>
      <c r="DT170" s="308">
        <v>235</v>
      </c>
      <c r="DU170" s="218">
        <v>16.7</v>
      </c>
      <c r="DV170" s="218" t="s">
        <v>231</v>
      </c>
      <c r="DW170" s="218" t="s">
        <v>231</v>
      </c>
      <c r="DX170" s="218" t="s">
        <v>231</v>
      </c>
      <c r="DY170" s="218" t="s">
        <v>231</v>
      </c>
      <c r="DZ170" s="218" t="s">
        <v>231</v>
      </c>
      <c r="EA170" s="218" t="s">
        <v>231</v>
      </c>
      <c r="EB170" s="218" t="s">
        <v>231</v>
      </c>
      <c r="EC170" s="218" t="s">
        <v>231</v>
      </c>
      <c r="ED170" s="308" t="s">
        <v>233</v>
      </c>
      <c r="EE170" s="215">
        <v>139</v>
      </c>
      <c r="EF170" s="308">
        <v>235</v>
      </c>
      <c r="EG170" s="215">
        <v>5.2</v>
      </c>
      <c r="EH170" s="215" t="s">
        <v>231</v>
      </c>
      <c r="EI170" s="215" t="s">
        <v>231</v>
      </c>
      <c r="EJ170" s="215" t="s">
        <v>231</v>
      </c>
      <c r="EK170" s="215" t="s">
        <v>231</v>
      </c>
      <c r="EL170" s="218" t="s">
        <v>231</v>
      </c>
      <c r="EM170" s="218" t="s">
        <v>231</v>
      </c>
      <c r="EN170" s="218" t="s">
        <v>231</v>
      </c>
      <c r="EO170" s="218" t="s">
        <v>231</v>
      </c>
      <c r="EP170" s="215" t="s">
        <v>231</v>
      </c>
      <c r="EQ170" s="215" t="s">
        <v>231</v>
      </c>
      <c r="ER170" s="215">
        <v>139</v>
      </c>
      <c r="ES170" s="219">
        <f>49.6/100*ER170</f>
        <v>68.944000000000003</v>
      </c>
      <c r="ET170" s="215" t="s">
        <v>231</v>
      </c>
      <c r="EU170" s="215" t="s">
        <v>231</v>
      </c>
      <c r="EV170" s="215" t="s">
        <v>231</v>
      </c>
      <c r="EW170" s="215" t="s">
        <v>231</v>
      </c>
      <c r="EX170" s="215" t="s">
        <v>231</v>
      </c>
      <c r="EY170" s="215" t="s">
        <v>231</v>
      </c>
      <c r="EZ170" s="215" t="s">
        <v>231</v>
      </c>
      <c r="FA170" s="215" t="s">
        <v>231</v>
      </c>
      <c r="FB170" s="215" t="s">
        <v>231</v>
      </c>
      <c r="FC170" s="215" t="s">
        <v>231</v>
      </c>
      <c r="FD170" s="215" t="s">
        <v>231</v>
      </c>
      <c r="FE170" s="215" t="s">
        <v>231</v>
      </c>
      <c r="FF170" s="215" t="s">
        <v>231</v>
      </c>
      <c r="FG170" s="216" t="s">
        <v>231</v>
      </c>
      <c r="FH170" s="216" t="s">
        <v>231</v>
      </c>
    </row>
    <row r="171" spans="1:164" ht="16.5" customHeight="1" x14ac:dyDescent="0.3">
      <c r="A171" s="409"/>
      <c r="B171" s="411"/>
      <c r="C171" s="308"/>
      <c r="D171" s="308"/>
      <c r="E171" s="258"/>
      <c r="F171" s="258"/>
      <c r="G171" s="258"/>
      <c r="H171" s="258"/>
      <c r="I171" s="258"/>
      <c r="J171" s="308"/>
      <c r="K171" s="308"/>
      <c r="L171" s="258"/>
      <c r="M171" s="258"/>
      <c r="N171" s="258"/>
      <c r="O171" s="258"/>
      <c r="P171" s="258"/>
      <c r="Q171" s="258"/>
      <c r="R171" s="215" t="s">
        <v>431</v>
      </c>
      <c r="S171" s="215" t="s">
        <v>632</v>
      </c>
      <c r="T171" s="215" t="s">
        <v>632</v>
      </c>
      <c r="U171" s="215" t="s">
        <v>632</v>
      </c>
      <c r="V171" s="215">
        <v>96</v>
      </c>
      <c r="W171" s="308"/>
      <c r="X171" s="215" t="s">
        <v>231</v>
      </c>
      <c r="Y171" s="308"/>
      <c r="Z171" s="215" t="s">
        <v>231</v>
      </c>
      <c r="AA171" s="308"/>
      <c r="AB171" s="215" t="s">
        <v>231</v>
      </c>
      <c r="AC171" s="308"/>
      <c r="AD171" s="215" t="s">
        <v>636</v>
      </c>
      <c r="AE171" s="231" t="s">
        <v>636</v>
      </c>
      <c r="AF171" s="308"/>
      <c r="AG171" s="308"/>
      <c r="AH171" s="308"/>
      <c r="AI171" s="235" t="s">
        <v>235</v>
      </c>
      <c r="AJ171" s="308"/>
      <c r="AK171" s="215" t="s">
        <v>235</v>
      </c>
      <c r="AL171" s="215" t="s">
        <v>235</v>
      </c>
      <c r="AM171" s="215" t="s">
        <v>235</v>
      </c>
      <c r="AN171" s="215" t="s">
        <v>235</v>
      </c>
      <c r="AO171" s="215" t="s">
        <v>235</v>
      </c>
      <c r="AP171" s="215" t="s">
        <v>235</v>
      </c>
      <c r="AQ171" s="215" t="s">
        <v>235</v>
      </c>
      <c r="AR171" s="215" t="s">
        <v>235</v>
      </c>
      <c r="AS171" s="215" t="s">
        <v>235</v>
      </c>
      <c r="AT171" s="215" t="s">
        <v>235</v>
      </c>
      <c r="AU171" s="215" t="s">
        <v>235</v>
      </c>
      <c r="AV171" s="308"/>
      <c r="AW171" s="215" t="s">
        <v>235</v>
      </c>
      <c r="AX171" s="215" t="s">
        <v>235</v>
      </c>
      <c r="AY171" s="215" t="s">
        <v>235</v>
      </c>
      <c r="AZ171" s="215" t="s">
        <v>235</v>
      </c>
      <c r="BA171" s="215" t="s">
        <v>235</v>
      </c>
      <c r="BB171" s="215" t="s">
        <v>235</v>
      </c>
      <c r="BC171" s="215" t="s">
        <v>235</v>
      </c>
      <c r="BD171" s="215" t="s">
        <v>235</v>
      </c>
      <c r="BE171" s="215" t="s">
        <v>235</v>
      </c>
      <c r="BF171" s="215" t="s">
        <v>235</v>
      </c>
      <c r="BG171" s="215" t="s">
        <v>235</v>
      </c>
      <c r="BH171" s="215" t="s">
        <v>235</v>
      </c>
      <c r="BI171" s="215" t="s">
        <v>235</v>
      </c>
      <c r="BJ171" s="215" t="s">
        <v>235</v>
      </c>
      <c r="BK171" s="215" t="s">
        <v>235</v>
      </c>
      <c r="BL171" s="215" t="s">
        <v>235</v>
      </c>
      <c r="BM171" s="215" t="s">
        <v>235</v>
      </c>
      <c r="BN171" s="215" t="s">
        <v>235</v>
      </c>
      <c r="BO171" s="215" t="s">
        <v>235</v>
      </c>
      <c r="BP171" s="215" t="s">
        <v>235</v>
      </c>
      <c r="BQ171" s="215" t="s">
        <v>235</v>
      </c>
      <c r="BR171" s="215" t="s">
        <v>235</v>
      </c>
      <c r="BS171" s="215" t="s">
        <v>235</v>
      </c>
      <c r="BT171" s="215" t="s">
        <v>235</v>
      </c>
      <c r="BU171" s="215" t="s">
        <v>235</v>
      </c>
      <c r="BV171" s="215" t="s">
        <v>235</v>
      </c>
      <c r="BW171" s="308"/>
      <c r="BX171" s="308"/>
      <c r="BY171" s="308"/>
      <c r="BZ171" s="308"/>
      <c r="CA171" s="308"/>
      <c r="CB171" s="308"/>
      <c r="CC171" s="308"/>
      <c r="CD171" s="308"/>
      <c r="CE171" s="308"/>
      <c r="CF171" s="308"/>
      <c r="CG171" s="308"/>
      <c r="CH171" s="308"/>
      <c r="CI171" s="308"/>
      <c r="CJ171" s="308"/>
      <c r="CK171" s="308"/>
      <c r="CL171" s="308"/>
      <c r="CM171" s="308"/>
      <c r="CN171" s="308"/>
      <c r="CO171" s="308"/>
      <c r="CP171" s="308"/>
      <c r="CQ171" s="308"/>
      <c r="CR171" s="308"/>
      <c r="CS171" s="308"/>
      <c r="CT171" s="308"/>
      <c r="CU171" s="308"/>
      <c r="CV171" s="308"/>
      <c r="CW171" s="308"/>
      <c r="CX171" s="308"/>
      <c r="CY171" s="308"/>
      <c r="CZ171" s="308"/>
      <c r="DA171" s="308"/>
      <c r="DB171" s="308"/>
      <c r="DC171" s="308"/>
      <c r="DD171" s="308"/>
      <c r="DE171" s="308"/>
      <c r="DF171" s="308"/>
      <c r="DG171" s="308"/>
      <c r="DH171" s="308"/>
      <c r="DI171" s="308"/>
      <c r="DJ171" s="308"/>
      <c r="DK171" s="308"/>
      <c r="DL171" s="308"/>
      <c r="DM171" s="308"/>
      <c r="DN171" s="308"/>
      <c r="DO171" s="308"/>
      <c r="DP171" s="308"/>
      <c r="DQ171" s="258"/>
      <c r="DR171" s="258"/>
      <c r="DS171" s="215">
        <v>96</v>
      </c>
      <c r="DT171" s="308"/>
      <c r="DU171" s="218">
        <v>42.84</v>
      </c>
      <c r="DV171" s="218" t="s">
        <v>231</v>
      </c>
      <c r="DW171" s="218" t="s">
        <v>231</v>
      </c>
      <c r="DX171" s="218" t="s">
        <v>231</v>
      </c>
      <c r="DY171" s="218" t="s">
        <v>231</v>
      </c>
      <c r="DZ171" s="218" t="s">
        <v>231</v>
      </c>
      <c r="EA171" s="218" t="s">
        <v>231</v>
      </c>
      <c r="EB171" s="218" t="s">
        <v>231</v>
      </c>
      <c r="EC171" s="218" t="s">
        <v>231</v>
      </c>
      <c r="ED171" s="308"/>
      <c r="EE171" s="215">
        <v>96</v>
      </c>
      <c r="EF171" s="308"/>
      <c r="EG171" s="215">
        <v>10.49</v>
      </c>
      <c r="EH171" s="215" t="s">
        <v>231</v>
      </c>
      <c r="EI171" s="215" t="s">
        <v>231</v>
      </c>
      <c r="EJ171" s="215" t="s">
        <v>231</v>
      </c>
      <c r="EK171" s="215" t="s">
        <v>231</v>
      </c>
      <c r="EL171" s="218" t="s">
        <v>231</v>
      </c>
      <c r="EM171" s="218" t="s">
        <v>231</v>
      </c>
      <c r="EN171" s="218" t="s">
        <v>231</v>
      </c>
      <c r="EO171" s="218" t="s">
        <v>231</v>
      </c>
      <c r="EP171" s="215" t="s">
        <v>231</v>
      </c>
      <c r="EQ171" s="215" t="s">
        <v>231</v>
      </c>
      <c r="ER171" s="215">
        <v>96</v>
      </c>
      <c r="ES171" s="220">
        <f>0.671*ER171</f>
        <v>64.415999999999997</v>
      </c>
      <c r="ET171" s="215" t="s">
        <v>231</v>
      </c>
      <c r="EU171" s="215" t="s">
        <v>231</v>
      </c>
      <c r="EV171" s="215" t="s">
        <v>231</v>
      </c>
      <c r="EW171" s="215" t="s">
        <v>231</v>
      </c>
      <c r="EX171" s="215" t="s">
        <v>231</v>
      </c>
      <c r="EY171" s="215" t="s">
        <v>231</v>
      </c>
      <c r="EZ171" s="215" t="s">
        <v>231</v>
      </c>
      <c r="FA171" s="215" t="s">
        <v>231</v>
      </c>
      <c r="FB171" s="215" t="s">
        <v>231</v>
      </c>
      <c r="FC171" s="215" t="s">
        <v>231</v>
      </c>
      <c r="FD171" s="215" t="s">
        <v>231</v>
      </c>
      <c r="FE171" s="215" t="s">
        <v>231</v>
      </c>
      <c r="FF171" s="215" t="s">
        <v>231</v>
      </c>
      <c r="FG171" s="216" t="s">
        <v>231</v>
      </c>
      <c r="FH171" s="216" t="s">
        <v>231</v>
      </c>
    </row>
    <row r="172" spans="1:164" ht="16.5" customHeight="1" x14ac:dyDescent="0.3">
      <c r="A172" s="409"/>
      <c r="B172" s="411"/>
      <c r="C172" s="308"/>
      <c r="D172" s="308"/>
      <c r="E172" s="258"/>
      <c r="F172" s="258"/>
      <c r="G172" s="258"/>
      <c r="H172" s="258"/>
      <c r="I172" s="258"/>
      <c r="J172" s="308"/>
      <c r="K172" s="308"/>
      <c r="L172" s="258"/>
      <c r="M172" s="258"/>
      <c r="N172" s="258"/>
      <c r="O172" s="258"/>
      <c r="P172" s="258"/>
      <c r="Q172" s="258"/>
      <c r="R172" s="215" t="s">
        <v>235</v>
      </c>
      <c r="S172" s="215" t="s">
        <v>235</v>
      </c>
      <c r="T172" s="215" t="s">
        <v>235</v>
      </c>
      <c r="U172" s="215" t="s">
        <v>235</v>
      </c>
      <c r="V172" s="215" t="s">
        <v>235</v>
      </c>
      <c r="W172" s="308"/>
      <c r="X172" s="215" t="s">
        <v>235</v>
      </c>
      <c r="Y172" s="308"/>
      <c r="Z172" s="215" t="s">
        <v>235</v>
      </c>
      <c r="AA172" s="308"/>
      <c r="AB172" s="215" t="s">
        <v>235</v>
      </c>
      <c r="AC172" s="308"/>
      <c r="AD172" s="215" t="s">
        <v>235</v>
      </c>
      <c r="AE172" s="231" t="s">
        <v>235</v>
      </c>
      <c r="AF172" s="308"/>
      <c r="AG172" s="308"/>
      <c r="AH172" s="308"/>
      <c r="AI172" s="235" t="s">
        <v>235</v>
      </c>
      <c r="AJ172" s="308"/>
      <c r="AK172" s="215" t="s">
        <v>235</v>
      </c>
      <c r="AL172" s="215" t="s">
        <v>235</v>
      </c>
      <c r="AM172" s="215" t="s">
        <v>235</v>
      </c>
      <c r="AN172" s="215" t="s">
        <v>235</v>
      </c>
      <c r="AO172" s="215" t="s">
        <v>235</v>
      </c>
      <c r="AP172" s="215" t="s">
        <v>235</v>
      </c>
      <c r="AQ172" s="215" t="s">
        <v>235</v>
      </c>
      <c r="AR172" s="215" t="s">
        <v>235</v>
      </c>
      <c r="AS172" s="215" t="s">
        <v>235</v>
      </c>
      <c r="AT172" s="215" t="s">
        <v>235</v>
      </c>
      <c r="AU172" s="215" t="s">
        <v>235</v>
      </c>
      <c r="AV172" s="308"/>
      <c r="AW172" s="215" t="s">
        <v>235</v>
      </c>
      <c r="AX172" s="215" t="s">
        <v>235</v>
      </c>
      <c r="AY172" s="215" t="s">
        <v>235</v>
      </c>
      <c r="AZ172" s="215" t="s">
        <v>235</v>
      </c>
      <c r="BA172" s="215" t="s">
        <v>235</v>
      </c>
      <c r="BB172" s="215" t="s">
        <v>235</v>
      </c>
      <c r="BC172" s="215" t="s">
        <v>235</v>
      </c>
      <c r="BD172" s="215" t="s">
        <v>235</v>
      </c>
      <c r="BE172" s="215" t="s">
        <v>235</v>
      </c>
      <c r="BF172" s="215" t="s">
        <v>235</v>
      </c>
      <c r="BG172" s="215" t="s">
        <v>235</v>
      </c>
      <c r="BH172" s="215" t="s">
        <v>235</v>
      </c>
      <c r="BI172" s="215" t="s">
        <v>235</v>
      </c>
      <c r="BJ172" s="215" t="s">
        <v>235</v>
      </c>
      <c r="BK172" s="215" t="s">
        <v>235</v>
      </c>
      <c r="BL172" s="215" t="s">
        <v>235</v>
      </c>
      <c r="BM172" s="215" t="s">
        <v>235</v>
      </c>
      <c r="BN172" s="215" t="s">
        <v>235</v>
      </c>
      <c r="BO172" s="215" t="s">
        <v>235</v>
      </c>
      <c r="BP172" s="215" t="s">
        <v>235</v>
      </c>
      <c r="BQ172" s="215" t="s">
        <v>235</v>
      </c>
      <c r="BR172" s="215" t="s">
        <v>235</v>
      </c>
      <c r="BS172" s="215" t="s">
        <v>235</v>
      </c>
      <c r="BT172" s="215" t="s">
        <v>235</v>
      </c>
      <c r="BU172" s="215" t="s">
        <v>235</v>
      </c>
      <c r="BV172" s="215" t="s">
        <v>235</v>
      </c>
      <c r="BW172" s="308"/>
      <c r="BX172" s="308"/>
      <c r="BY172" s="308"/>
      <c r="BZ172" s="308"/>
      <c r="CA172" s="308"/>
      <c r="CB172" s="308"/>
      <c r="CC172" s="308"/>
      <c r="CD172" s="308"/>
      <c r="CE172" s="308"/>
      <c r="CF172" s="308"/>
      <c r="CG172" s="308"/>
      <c r="CH172" s="308"/>
      <c r="CI172" s="308"/>
      <c r="CJ172" s="308"/>
      <c r="CK172" s="308"/>
      <c r="CL172" s="308"/>
      <c r="CM172" s="308"/>
      <c r="CN172" s="308"/>
      <c r="CO172" s="308"/>
      <c r="CP172" s="308"/>
      <c r="CQ172" s="308"/>
      <c r="CR172" s="308"/>
      <c r="CS172" s="308"/>
      <c r="CT172" s="308"/>
      <c r="CU172" s="308"/>
      <c r="CV172" s="308"/>
      <c r="CW172" s="308"/>
      <c r="CX172" s="308"/>
      <c r="CY172" s="308"/>
      <c r="CZ172" s="308"/>
      <c r="DA172" s="308"/>
      <c r="DB172" s="308"/>
      <c r="DC172" s="308"/>
      <c r="DD172" s="308"/>
      <c r="DE172" s="308"/>
      <c r="DF172" s="308"/>
      <c r="DG172" s="308"/>
      <c r="DH172" s="308"/>
      <c r="DI172" s="308"/>
      <c r="DJ172" s="308"/>
      <c r="DK172" s="308"/>
      <c r="DL172" s="308"/>
      <c r="DM172" s="308"/>
      <c r="DN172" s="308"/>
      <c r="DO172" s="308"/>
      <c r="DP172" s="308"/>
      <c r="DQ172" s="258"/>
      <c r="DR172" s="258"/>
      <c r="DS172" s="215" t="s">
        <v>235</v>
      </c>
      <c r="DT172" s="308"/>
      <c r="DU172" s="215" t="s">
        <v>235</v>
      </c>
      <c r="DV172" s="215" t="s">
        <v>235</v>
      </c>
      <c r="DW172" s="215" t="s">
        <v>235</v>
      </c>
      <c r="DX172" s="215" t="s">
        <v>235</v>
      </c>
      <c r="DY172" s="215" t="s">
        <v>235</v>
      </c>
      <c r="DZ172" s="215" t="s">
        <v>235</v>
      </c>
      <c r="EA172" s="215" t="s">
        <v>235</v>
      </c>
      <c r="EB172" s="236" t="s">
        <v>235</v>
      </c>
      <c r="EC172" s="236" t="s">
        <v>235</v>
      </c>
      <c r="ED172" s="308"/>
      <c r="EE172" s="215" t="s">
        <v>235</v>
      </c>
      <c r="EF172" s="308"/>
      <c r="EG172" s="215" t="s">
        <v>235</v>
      </c>
      <c r="EH172" s="215" t="s">
        <v>235</v>
      </c>
      <c r="EI172" s="215" t="s">
        <v>235</v>
      </c>
      <c r="EJ172" s="215" t="s">
        <v>235</v>
      </c>
      <c r="EK172" s="215" t="s">
        <v>235</v>
      </c>
      <c r="EL172" s="215" t="s">
        <v>235</v>
      </c>
      <c r="EM172" s="215" t="s">
        <v>235</v>
      </c>
      <c r="EN172" s="215" t="s">
        <v>235</v>
      </c>
      <c r="EO172" s="215" t="s">
        <v>235</v>
      </c>
      <c r="EP172" s="215" t="s">
        <v>235</v>
      </c>
      <c r="EQ172" s="215" t="s">
        <v>235</v>
      </c>
      <c r="ER172" s="215" t="s">
        <v>235</v>
      </c>
      <c r="ES172" s="215" t="s">
        <v>235</v>
      </c>
      <c r="ET172" s="215" t="s">
        <v>235</v>
      </c>
      <c r="EU172" s="215" t="s">
        <v>235</v>
      </c>
      <c r="EV172" s="215" t="s">
        <v>235</v>
      </c>
      <c r="EW172" s="215" t="s">
        <v>235</v>
      </c>
      <c r="EX172" s="215" t="s">
        <v>235</v>
      </c>
      <c r="EY172" s="215" t="s">
        <v>235</v>
      </c>
      <c r="EZ172" s="215" t="s">
        <v>235</v>
      </c>
      <c r="FA172" s="215" t="s">
        <v>235</v>
      </c>
      <c r="FB172" s="215" t="s">
        <v>235</v>
      </c>
      <c r="FC172" s="215" t="s">
        <v>235</v>
      </c>
      <c r="FD172" s="215" t="s">
        <v>235</v>
      </c>
      <c r="FE172" s="215" t="s">
        <v>235</v>
      </c>
      <c r="FF172" s="215" t="s">
        <v>235</v>
      </c>
      <c r="FG172" s="216" t="s">
        <v>235</v>
      </c>
      <c r="FH172" s="216" t="s">
        <v>235</v>
      </c>
    </row>
    <row r="173" spans="1:164" ht="16.5" customHeight="1" x14ac:dyDescent="0.3">
      <c r="A173" s="409"/>
      <c r="B173" s="412"/>
      <c r="C173" s="308"/>
      <c r="D173" s="308"/>
      <c r="E173" s="259"/>
      <c r="F173" s="259"/>
      <c r="G173" s="259"/>
      <c r="H173" s="259"/>
      <c r="I173" s="259"/>
      <c r="J173" s="308"/>
      <c r="K173" s="308"/>
      <c r="L173" s="259"/>
      <c r="M173" s="259"/>
      <c r="N173" s="259"/>
      <c r="O173" s="259"/>
      <c r="P173" s="259"/>
      <c r="Q173" s="259"/>
      <c r="R173" s="215" t="s">
        <v>235</v>
      </c>
      <c r="S173" s="215" t="s">
        <v>235</v>
      </c>
      <c r="T173" s="215" t="s">
        <v>235</v>
      </c>
      <c r="U173" s="215" t="s">
        <v>235</v>
      </c>
      <c r="V173" s="215" t="s">
        <v>235</v>
      </c>
      <c r="W173" s="308"/>
      <c r="X173" s="215" t="s">
        <v>235</v>
      </c>
      <c r="Y173" s="308"/>
      <c r="Z173" s="215" t="s">
        <v>235</v>
      </c>
      <c r="AA173" s="308"/>
      <c r="AB173" s="215" t="s">
        <v>235</v>
      </c>
      <c r="AC173" s="308"/>
      <c r="AD173" s="215" t="s">
        <v>235</v>
      </c>
      <c r="AE173" s="231" t="s">
        <v>235</v>
      </c>
      <c r="AF173" s="308"/>
      <c r="AG173" s="308"/>
      <c r="AH173" s="308"/>
      <c r="AI173" s="235" t="s">
        <v>235</v>
      </c>
      <c r="AJ173" s="308"/>
      <c r="AK173" s="215" t="s">
        <v>235</v>
      </c>
      <c r="AL173" s="215" t="s">
        <v>235</v>
      </c>
      <c r="AM173" s="215" t="s">
        <v>235</v>
      </c>
      <c r="AN173" s="215" t="s">
        <v>235</v>
      </c>
      <c r="AO173" s="215" t="s">
        <v>235</v>
      </c>
      <c r="AP173" s="215" t="s">
        <v>235</v>
      </c>
      <c r="AQ173" s="215" t="s">
        <v>235</v>
      </c>
      <c r="AR173" s="215" t="s">
        <v>235</v>
      </c>
      <c r="AS173" s="215" t="s">
        <v>235</v>
      </c>
      <c r="AT173" s="215" t="s">
        <v>235</v>
      </c>
      <c r="AU173" s="215" t="s">
        <v>235</v>
      </c>
      <c r="AV173" s="308"/>
      <c r="AW173" s="215" t="s">
        <v>235</v>
      </c>
      <c r="AX173" s="215" t="s">
        <v>235</v>
      </c>
      <c r="AY173" s="215" t="s">
        <v>235</v>
      </c>
      <c r="AZ173" s="215" t="s">
        <v>235</v>
      </c>
      <c r="BA173" s="215" t="s">
        <v>235</v>
      </c>
      <c r="BB173" s="215" t="s">
        <v>235</v>
      </c>
      <c r="BC173" s="215" t="s">
        <v>235</v>
      </c>
      <c r="BD173" s="215" t="s">
        <v>235</v>
      </c>
      <c r="BE173" s="215" t="s">
        <v>235</v>
      </c>
      <c r="BF173" s="215" t="s">
        <v>235</v>
      </c>
      <c r="BG173" s="215" t="s">
        <v>235</v>
      </c>
      <c r="BH173" s="215" t="s">
        <v>235</v>
      </c>
      <c r="BI173" s="215" t="s">
        <v>235</v>
      </c>
      <c r="BJ173" s="215" t="s">
        <v>235</v>
      </c>
      <c r="BK173" s="215" t="s">
        <v>235</v>
      </c>
      <c r="BL173" s="215" t="s">
        <v>235</v>
      </c>
      <c r="BM173" s="215" t="s">
        <v>235</v>
      </c>
      <c r="BN173" s="215" t="s">
        <v>235</v>
      </c>
      <c r="BO173" s="215" t="s">
        <v>235</v>
      </c>
      <c r="BP173" s="215" t="s">
        <v>235</v>
      </c>
      <c r="BQ173" s="215" t="s">
        <v>235</v>
      </c>
      <c r="BR173" s="215" t="s">
        <v>235</v>
      </c>
      <c r="BS173" s="215" t="s">
        <v>235</v>
      </c>
      <c r="BT173" s="215" t="s">
        <v>235</v>
      </c>
      <c r="BU173" s="215" t="s">
        <v>235</v>
      </c>
      <c r="BV173" s="215" t="s">
        <v>235</v>
      </c>
      <c r="BW173" s="308"/>
      <c r="BX173" s="308"/>
      <c r="BY173" s="308"/>
      <c r="BZ173" s="308"/>
      <c r="CA173" s="308"/>
      <c r="CB173" s="308"/>
      <c r="CC173" s="308"/>
      <c r="CD173" s="308"/>
      <c r="CE173" s="308"/>
      <c r="CF173" s="308"/>
      <c r="CG173" s="308"/>
      <c r="CH173" s="308"/>
      <c r="CI173" s="308"/>
      <c r="CJ173" s="308"/>
      <c r="CK173" s="308"/>
      <c r="CL173" s="308"/>
      <c r="CM173" s="308"/>
      <c r="CN173" s="308"/>
      <c r="CO173" s="308"/>
      <c r="CP173" s="308"/>
      <c r="CQ173" s="308"/>
      <c r="CR173" s="308"/>
      <c r="CS173" s="308"/>
      <c r="CT173" s="308"/>
      <c r="CU173" s="308"/>
      <c r="CV173" s="308"/>
      <c r="CW173" s="308"/>
      <c r="CX173" s="308"/>
      <c r="CY173" s="308"/>
      <c r="CZ173" s="308"/>
      <c r="DA173" s="308"/>
      <c r="DB173" s="308"/>
      <c r="DC173" s="308"/>
      <c r="DD173" s="308"/>
      <c r="DE173" s="308"/>
      <c r="DF173" s="308"/>
      <c r="DG173" s="308"/>
      <c r="DH173" s="308"/>
      <c r="DI173" s="308"/>
      <c r="DJ173" s="308"/>
      <c r="DK173" s="308"/>
      <c r="DL173" s="308"/>
      <c r="DM173" s="308"/>
      <c r="DN173" s="308"/>
      <c r="DO173" s="308"/>
      <c r="DP173" s="308"/>
      <c r="DQ173" s="259"/>
      <c r="DR173" s="259"/>
      <c r="DS173" s="215" t="s">
        <v>235</v>
      </c>
      <c r="DT173" s="308"/>
      <c r="DU173" s="215" t="s">
        <v>235</v>
      </c>
      <c r="DV173" s="215" t="s">
        <v>235</v>
      </c>
      <c r="DW173" s="215" t="s">
        <v>235</v>
      </c>
      <c r="DX173" s="215" t="s">
        <v>235</v>
      </c>
      <c r="DY173" s="215" t="s">
        <v>235</v>
      </c>
      <c r="DZ173" s="215" t="s">
        <v>235</v>
      </c>
      <c r="EA173" s="215" t="s">
        <v>235</v>
      </c>
      <c r="EB173" s="236" t="s">
        <v>235</v>
      </c>
      <c r="EC173" s="236" t="s">
        <v>235</v>
      </c>
      <c r="ED173" s="308"/>
      <c r="EE173" s="215" t="s">
        <v>235</v>
      </c>
      <c r="EF173" s="308"/>
      <c r="EG173" s="215" t="s">
        <v>235</v>
      </c>
      <c r="EH173" s="215" t="s">
        <v>235</v>
      </c>
      <c r="EI173" s="215" t="s">
        <v>235</v>
      </c>
      <c r="EJ173" s="215" t="s">
        <v>235</v>
      </c>
      <c r="EK173" s="215" t="s">
        <v>235</v>
      </c>
      <c r="EL173" s="215" t="s">
        <v>235</v>
      </c>
      <c r="EM173" s="215" t="s">
        <v>235</v>
      </c>
      <c r="EN173" s="215" t="s">
        <v>235</v>
      </c>
      <c r="EO173" s="215" t="s">
        <v>235</v>
      </c>
      <c r="EP173" s="215" t="s">
        <v>235</v>
      </c>
      <c r="EQ173" s="215" t="s">
        <v>235</v>
      </c>
      <c r="ER173" s="215" t="s">
        <v>235</v>
      </c>
      <c r="ES173" s="215" t="s">
        <v>235</v>
      </c>
      <c r="ET173" s="215" t="s">
        <v>235</v>
      </c>
      <c r="EU173" s="215" t="s">
        <v>235</v>
      </c>
      <c r="EV173" s="215" t="s">
        <v>235</v>
      </c>
      <c r="EW173" s="215" t="s">
        <v>235</v>
      </c>
      <c r="EX173" s="215" t="s">
        <v>235</v>
      </c>
      <c r="EY173" s="215" t="s">
        <v>235</v>
      </c>
      <c r="EZ173" s="215" t="s">
        <v>235</v>
      </c>
      <c r="FA173" s="215" t="s">
        <v>235</v>
      </c>
      <c r="FB173" s="215" t="s">
        <v>235</v>
      </c>
      <c r="FC173" s="215" t="s">
        <v>235</v>
      </c>
      <c r="FD173" s="215" t="s">
        <v>235</v>
      </c>
      <c r="FE173" s="215" t="s">
        <v>235</v>
      </c>
      <c r="FF173" s="215" t="s">
        <v>235</v>
      </c>
      <c r="FG173" s="216" t="s">
        <v>235</v>
      </c>
      <c r="FH173" s="216" t="s">
        <v>235</v>
      </c>
    </row>
    <row r="174" spans="1:164" ht="16.5" customHeight="1" x14ac:dyDescent="0.3">
      <c r="A174" s="409">
        <v>63</v>
      </c>
      <c r="B174" s="410">
        <v>66</v>
      </c>
      <c r="C174" s="413" t="s">
        <v>319</v>
      </c>
      <c r="D174" s="308" t="s">
        <v>623</v>
      </c>
      <c r="E174" s="257" t="s">
        <v>624</v>
      </c>
      <c r="F174" s="257" t="s">
        <v>625</v>
      </c>
      <c r="G174" s="257" t="s">
        <v>626</v>
      </c>
      <c r="H174" s="257" t="s">
        <v>627</v>
      </c>
      <c r="I174" s="257" t="s">
        <v>628</v>
      </c>
      <c r="J174" s="308" t="s">
        <v>231</v>
      </c>
      <c r="K174" s="408" t="s">
        <v>629</v>
      </c>
      <c r="L174" s="257" t="s">
        <v>225</v>
      </c>
      <c r="M174" s="257" t="s">
        <v>630</v>
      </c>
      <c r="N174" s="257" t="s">
        <v>561</v>
      </c>
      <c r="O174" s="257" t="s">
        <v>631</v>
      </c>
      <c r="P174" s="257" t="s">
        <v>274</v>
      </c>
      <c r="Q174" s="257">
        <v>2</v>
      </c>
      <c r="R174" s="215" t="s">
        <v>359</v>
      </c>
      <c r="S174" s="215" t="s">
        <v>637</v>
      </c>
      <c r="T174" s="215" t="s">
        <v>637</v>
      </c>
      <c r="U174" s="215" t="s">
        <v>637</v>
      </c>
      <c r="V174" s="215" t="s">
        <v>231</v>
      </c>
      <c r="W174" s="308" t="s">
        <v>231</v>
      </c>
      <c r="X174" s="215" t="s">
        <v>231</v>
      </c>
      <c r="Y174" s="308" t="s">
        <v>231</v>
      </c>
      <c r="Z174" s="215" t="s">
        <v>231</v>
      </c>
      <c r="AA174" s="308" t="s">
        <v>231</v>
      </c>
      <c r="AB174" s="215" t="s">
        <v>231</v>
      </c>
      <c r="AC174" s="308" t="s">
        <v>231</v>
      </c>
      <c r="AD174" s="215" t="s">
        <v>231</v>
      </c>
      <c r="AE174" s="231" t="s">
        <v>231</v>
      </c>
      <c r="AF174" s="308" t="s">
        <v>235</v>
      </c>
      <c r="AG174" s="308" t="s">
        <v>235</v>
      </c>
      <c r="AH174" s="308" t="s">
        <v>235</v>
      </c>
      <c r="AI174" s="235" t="s">
        <v>235</v>
      </c>
      <c r="AJ174" s="257" t="s">
        <v>235</v>
      </c>
      <c r="AK174" s="215" t="s">
        <v>235</v>
      </c>
      <c r="AL174" s="215" t="s">
        <v>235</v>
      </c>
      <c r="AM174" s="215" t="s">
        <v>235</v>
      </c>
      <c r="AN174" s="215" t="s">
        <v>235</v>
      </c>
      <c r="AO174" s="215" t="s">
        <v>235</v>
      </c>
      <c r="AP174" s="215" t="s">
        <v>235</v>
      </c>
      <c r="AQ174" s="215" t="s">
        <v>235</v>
      </c>
      <c r="AR174" s="215" t="s">
        <v>235</v>
      </c>
      <c r="AS174" s="215" t="s">
        <v>235</v>
      </c>
      <c r="AT174" s="215" t="s">
        <v>235</v>
      </c>
      <c r="AU174" s="215" t="s">
        <v>235</v>
      </c>
      <c r="AV174" s="257" t="s">
        <v>235</v>
      </c>
      <c r="AW174" s="215" t="s">
        <v>235</v>
      </c>
      <c r="AX174" s="215" t="s">
        <v>235</v>
      </c>
      <c r="AY174" s="215" t="s">
        <v>235</v>
      </c>
      <c r="AZ174" s="215" t="s">
        <v>235</v>
      </c>
      <c r="BA174" s="215" t="s">
        <v>235</v>
      </c>
      <c r="BB174" s="215" t="s">
        <v>235</v>
      </c>
      <c r="BC174" s="215" t="s">
        <v>235</v>
      </c>
      <c r="BD174" s="215" t="s">
        <v>235</v>
      </c>
      <c r="BE174" s="215" t="s">
        <v>235</v>
      </c>
      <c r="BF174" s="215" t="s">
        <v>235</v>
      </c>
      <c r="BG174" s="215" t="s">
        <v>235</v>
      </c>
      <c r="BH174" s="215" t="s">
        <v>235</v>
      </c>
      <c r="BI174" s="215" t="s">
        <v>235</v>
      </c>
      <c r="BJ174" s="215" t="s">
        <v>235</v>
      </c>
      <c r="BK174" s="215" t="s">
        <v>235</v>
      </c>
      <c r="BL174" s="215" t="s">
        <v>235</v>
      </c>
      <c r="BM174" s="215" t="s">
        <v>235</v>
      </c>
      <c r="BN174" s="215" t="s">
        <v>235</v>
      </c>
      <c r="BO174" s="215" t="s">
        <v>235</v>
      </c>
      <c r="BP174" s="215" t="s">
        <v>235</v>
      </c>
      <c r="BQ174" s="215" t="s">
        <v>235</v>
      </c>
      <c r="BR174" s="215" t="s">
        <v>235</v>
      </c>
      <c r="BS174" s="215" t="s">
        <v>235</v>
      </c>
      <c r="BT174" s="215" t="s">
        <v>235</v>
      </c>
      <c r="BU174" s="215" t="s">
        <v>235</v>
      </c>
      <c r="BV174" s="215" t="s">
        <v>235</v>
      </c>
      <c r="BW174" s="257" t="s">
        <v>235</v>
      </c>
      <c r="BX174" s="257" t="s">
        <v>235</v>
      </c>
      <c r="BY174" s="257" t="s">
        <v>235</v>
      </c>
      <c r="BZ174" s="257" t="s">
        <v>235</v>
      </c>
      <c r="CA174" s="257" t="s">
        <v>235</v>
      </c>
      <c r="CB174" s="257" t="s">
        <v>235</v>
      </c>
      <c r="CC174" s="257" t="s">
        <v>235</v>
      </c>
      <c r="CD174" s="257" t="s">
        <v>235</v>
      </c>
      <c r="CE174" s="257" t="s">
        <v>235</v>
      </c>
      <c r="CF174" s="257" t="s">
        <v>235</v>
      </c>
      <c r="CG174" s="257" t="s">
        <v>235</v>
      </c>
      <c r="CH174" s="257" t="s">
        <v>235</v>
      </c>
      <c r="CI174" s="257" t="s">
        <v>235</v>
      </c>
      <c r="CJ174" s="257" t="s">
        <v>235</v>
      </c>
      <c r="CK174" s="257" t="s">
        <v>235</v>
      </c>
      <c r="CL174" s="257" t="s">
        <v>235</v>
      </c>
      <c r="CM174" s="257" t="s">
        <v>235</v>
      </c>
      <c r="CN174" s="257" t="s">
        <v>235</v>
      </c>
      <c r="CO174" s="257" t="s">
        <v>235</v>
      </c>
      <c r="CP174" s="257" t="s">
        <v>235</v>
      </c>
      <c r="CQ174" s="257" t="s">
        <v>235</v>
      </c>
      <c r="CR174" s="257" t="s">
        <v>235</v>
      </c>
      <c r="CS174" s="257" t="s">
        <v>235</v>
      </c>
      <c r="CT174" s="257" t="s">
        <v>235</v>
      </c>
      <c r="CU174" s="257" t="s">
        <v>235</v>
      </c>
      <c r="CV174" s="257" t="s">
        <v>235</v>
      </c>
      <c r="CW174" s="257" t="s">
        <v>235</v>
      </c>
      <c r="CX174" s="257" t="s">
        <v>235</v>
      </c>
      <c r="CY174" s="257" t="s">
        <v>235</v>
      </c>
      <c r="CZ174" s="257" t="s">
        <v>235</v>
      </c>
      <c r="DA174" s="257" t="s">
        <v>235</v>
      </c>
      <c r="DB174" s="257" t="s">
        <v>235</v>
      </c>
      <c r="DC174" s="257" t="s">
        <v>235</v>
      </c>
      <c r="DD174" s="257" t="s">
        <v>235</v>
      </c>
      <c r="DE174" s="257" t="s">
        <v>235</v>
      </c>
      <c r="DF174" s="257" t="s">
        <v>235</v>
      </c>
      <c r="DG174" s="257" t="s">
        <v>235</v>
      </c>
      <c r="DH174" s="257" t="s">
        <v>235</v>
      </c>
      <c r="DI174" s="257" t="s">
        <v>235</v>
      </c>
      <c r="DJ174" s="257" t="s">
        <v>235</v>
      </c>
      <c r="DK174" s="308" t="s">
        <v>485</v>
      </c>
      <c r="DL174" s="308" t="s">
        <v>634</v>
      </c>
      <c r="DM174" s="308" t="s">
        <v>560</v>
      </c>
      <c r="DN174" s="308" t="s">
        <v>635</v>
      </c>
      <c r="DO174" s="308" t="s">
        <v>635</v>
      </c>
      <c r="DP174" s="308" t="s">
        <v>635</v>
      </c>
      <c r="DQ174" s="257" t="s">
        <v>231</v>
      </c>
      <c r="DR174" s="257" t="s">
        <v>231</v>
      </c>
      <c r="DS174" s="218" t="s">
        <v>231</v>
      </c>
      <c r="DT174" s="308" t="s">
        <v>231</v>
      </c>
      <c r="DU174" s="218">
        <v>34</v>
      </c>
      <c r="DV174" s="218" t="s">
        <v>231</v>
      </c>
      <c r="DW174" s="218" t="s">
        <v>231</v>
      </c>
      <c r="DX174" s="218" t="s">
        <v>231</v>
      </c>
      <c r="DY174" s="218" t="s">
        <v>231</v>
      </c>
      <c r="DZ174" s="218" t="s">
        <v>231</v>
      </c>
      <c r="EA174" s="218" t="s">
        <v>231</v>
      </c>
      <c r="EB174" s="218" t="s">
        <v>231</v>
      </c>
      <c r="EC174" s="218" t="s">
        <v>231</v>
      </c>
      <c r="ED174" s="308" t="s">
        <v>233</v>
      </c>
      <c r="EE174" s="218" t="s">
        <v>231</v>
      </c>
      <c r="EF174" s="308" t="s">
        <v>231</v>
      </c>
      <c r="EG174" s="215">
        <v>7.92</v>
      </c>
      <c r="EH174" s="215" t="s">
        <v>231</v>
      </c>
      <c r="EI174" s="215" t="s">
        <v>231</v>
      </c>
      <c r="EJ174" s="215" t="s">
        <v>231</v>
      </c>
      <c r="EK174" s="215" t="s">
        <v>231</v>
      </c>
      <c r="EL174" s="218" t="s">
        <v>231</v>
      </c>
      <c r="EM174" s="218" t="s">
        <v>231</v>
      </c>
      <c r="EN174" s="218" t="s">
        <v>231</v>
      </c>
      <c r="EO174" s="218" t="s">
        <v>231</v>
      </c>
      <c r="EP174" s="215" t="s">
        <v>231</v>
      </c>
      <c r="EQ174" s="215" t="s">
        <v>231</v>
      </c>
      <c r="ER174" s="215" t="s">
        <v>231</v>
      </c>
      <c r="ES174" s="215" t="s">
        <v>231</v>
      </c>
      <c r="ET174" s="215" t="s">
        <v>231</v>
      </c>
      <c r="EU174" s="215" t="s">
        <v>231</v>
      </c>
      <c r="EV174" s="215" t="s">
        <v>231</v>
      </c>
      <c r="EW174" s="215" t="s">
        <v>231</v>
      </c>
      <c r="EX174" s="215" t="s">
        <v>231</v>
      </c>
      <c r="EY174" s="215" t="s">
        <v>231</v>
      </c>
      <c r="EZ174" s="215" t="s">
        <v>231</v>
      </c>
      <c r="FA174" s="215" t="s">
        <v>231</v>
      </c>
      <c r="FB174" s="215" t="s">
        <v>231</v>
      </c>
      <c r="FC174" s="215" t="s">
        <v>231</v>
      </c>
      <c r="FD174" s="215" t="s">
        <v>231</v>
      </c>
      <c r="FE174" s="215" t="s">
        <v>231</v>
      </c>
      <c r="FF174" s="215" t="s">
        <v>231</v>
      </c>
      <c r="FG174" s="216" t="s">
        <v>231</v>
      </c>
      <c r="FH174" s="216" t="s">
        <v>231</v>
      </c>
    </row>
    <row r="175" spans="1:164" ht="16.5" customHeight="1" x14ac:dyDescent="0.3">
      <c r="A175" s="409"/>
      <c r="B175" s="411"/>
      <c r="C175" s="413"/>
      <c r="D175" s="308"/>
      <c r="E175" s="258"/>
      <c r="F175" s="258"/>
      <c r="G175" s="258"/>
      <c r="H175" s="258"/>
      <c r="I175" s="258"/>
      <c r="J175" s="308"/>
      <c r="K175" s="308"/>
      <c r="L175" s="258"/>
      <c r="M175" s="258"/>
      <c r="N175" s="258"/>
      <c r="O175" s="258"/>
      <c r="P175" s="258"/>
      <c r="Q175" s="258"/>
      <c r="R175" s="215" t="s">
        <v>431</v>
      </c>
      <c r="S175" s="215" t="s">
        <v>637</v>
      </c>
      <c r="T175" s="215" t="s">
        <v>637</v>
      </c>
      <c r="U175" s="215" t="s">
        <v>637</v>
      </c>
      <c r="V175" s="215" t="s">
        <v>231</v>
      </c>
      <c r="W175" s="308"/>
      <c r="X175" s="215" t="s">
        <v>231</v>
      </c>
      <c r="Y175" s="308"/>
      <c r="Z175" s="215" t="s">
        <v>231</v>
      </c>
      <c r="AA175" s="308"/>
      <c r="AB175" s="215" t="s">
        <v>231</v>
      </c>
      <c r="AC175" s="308"/>
      <c r="AD175" s="215" t="s">
        <v>231</v>
      </c>
      <c r="AE175" s="231" t="s">
        <v>231</v>
      </c>
      <c r="AF175" s="308"/>
      <c r="AG175" s="308"/>
      <c r="AH175" s="308"/>
      <c r="AI175" s="235" t="s">
        <v>235</v>
      </c>
      <c r="AJ175" s="258"/>
      <c r="AK175" s="215" t="s">
        <v>235</v>
      </c>
      <c r="AL175" s="215" t="s">
        <v>235</v>
      </c>
      <c r="AM175" s="215" t="s">
        <v>235</v>
      </c>
      <c r="AN175" s="215" t="s">
        <v>235</v>
      </c>
      <c r="AO175" s="215" t="s">
        <v>235</v>
      </c>
      <c r="AP175" s="215" t="s">
        <v>235</v>
      </c>
      <c r="AQ175" s="215" t="s">
        <v>235</v>
      </c>
      <c r="AR175" s="215" t="s">
        <v>235</v>
      </c>
      <c r="AS175" s="215" t="s">
        <v>235</v>
      </c>
      <c r="AT175" s="215" t="s">
        <v>235</v>
      </c>
      <c r="AU175" s="215" t="s">
        <v>235</v>
      </c>
      <c r="AV175" s="258"/>
      <c r="AW175" s="215" t="s">
        <v>235</v>
      </c>
      <c r="AX175" s="215" t="s">
        <v>235</v>
      </c>
      <c r="AY175" s="215" t="s">
        <v>235</v>
      </c>
      <c r="AZ175" s="215" t="s">
        <v>235</v>
      </c>
      <c r="BA175" s="215" t="s">
        <v>235</v>
      </c>
      <c r="BB175" s="215" t="s">
        <v>235</v>
      </c>
      <c r="BC175" s="215" t="s">
        <v>235</v>
      </c>
      <c r="BD175" s="215" t="s">
        <v>235</v>
      </c>
      <c r="BE175" s="215" t="s">
        <v>235</v>
      </c>
      <c r="BF175" s="215" t="s">
        <v>235</v>
      </c>
      <c r="BG175" s="215" t="s">
        <v>235</v>
      </c>
      <c r="BH175" s="215" t="s">
        <v>235</v>
      </c>
      <c r="BI175" s="215" t="s">
        <v>235</v>
      </c>
      <c r="BJ175" s="215" t="s">
        <v>235</v>
      </c>
      <c r="BK175" s="215" t="s">
        <v>235</v>
      </c>
      <c r="BL175" s="215" t="s">
        <v>235</v>
      </c>
      <c r="BM175" s="215" t="s">
        <v>235</v>
      </c>
      <c r="BN175" s="215" t="s">
        <v>235</v>
      </c>
      <c r="BO175" s="215" t="s">
        <v>235</v>
      </c>
      <c r="BP175" s="215" t="s">
        <v>235</v>
      </c>
      <c r="BQ175" s="215" t="s">
        <v>235</v>
      </c>
      <c r="BR175" s="215" t="s">
        <v>235</v>
      </c>
      <c r="BS175" s="215" t="s">
        <v>235</v>
      </c>
      <c r="BT175" s="215" t="s">
        <v>235</v>
      </c>
      <c r="BU175" s="215" t="s">
        <v>235</v>
      </c>
      <c r="BV175" s="215" t="s">
        <v>235</v>
      </c>
      <c r="BW175" s="258"/>
      <c r="BX175" s="258"/>
      <c r="BY175" s="258"/>
      <c r="BZ175" s="258"/>
      <c r="CA175" s="258"/>
      <c r="CB175" s="258"/>
      <c r="CC175" s="258"/>
      <c r="CD175" s="258"/>
      <c r="CE175" s="258"/>
      <c r="CF175" s="258"/>
      <c r="CG175" s="258"/>
      <c r="CH175" s="258"/>
      <c r="CI175" s="258"/>
      <c r="CJ175" s="258"/>
      <c r="CK175" s="258"/>
      <c r="CL175" s="258"/>
      <c r="CM175" s="258"/>
      <c r="CN175" s="258"/>
      <c r="CO175" s="258"/>
      <c r="CP175" s="258"/>
      <c r="CQ175" s="258"/>
      <c r="CR175" s="258"/>
      <c r="CS175" s="258"/>
      <c r="CT175" s="258"/>
      <c r="CU175" s="258"/>
      <c r="CV175" s="258"/>
      <c r="CW175" s="258"/>
      <c r="CX175" s="258"/>
      <c r="CY175" s="258"/>
      <c r="CZ175" s="258"/>
      <c r="DA175" s="258"/>
      <c r="DB175" s="258"/>
      <c r="DC175" s="258"/>
      <c r="DD175" s="258"/>
      <c r="DE175" s="258"/>
      <c r="DF175" s="258"/>
      <c r="DG175" s="258"/>
      <c r="DH175" s="258"/>
      <c r="DI175" s="258"/>
      <c r="DJ175" s="258"/>
      <c r="DK175" s="308"/>
      <c r="DL175" s="308"/>
      <c r="DM175" s="308"/>
      <c r="DN175" s="308"/>
      <c r="DO175" s="308"/>
      <c r="DP175" s="308"/>
      <c r="DQ175" s="258"/>
      <c r="DR175" s="258"/>
      <c r="DS175" s="218" t="s">
        <v>231</v>
      </c>
      <c r="DT175" s="308"/>
      <c r="DU175" s="218">
        <v>42.84</v>
      </c>
      <c r="DV175" s="218" t="s">
        <v>231</v>
      </c>
      <c r="DW175" s="218" t="s">
        <v>231</v>
      </c>
      <c r="DX175" s="218" t="s">
        <v>231</v>
      </c>
      <c r="DY175" s="218" t="s">
        <v>231</v>
      </c>
      <c r="DZ175" s="218" t="s">
        <v>231</v>
      </c>
      <c r="EA175" s="218" t="s">
        <v>231</v>
      </c>
      <c r="EB175" s="218" t="s">
        <v>231</v>
      </c>
      <c r="EC175" s="218" t="s">
        <v>231</v>
      </c>
      <c r="ED175" s="308"/>
      <c r="EE175" s="218" t="s">
        <v>231</v>
      </c>
      <c r="EF175" s="308"/>
      <c r="EG175" s="215">
        <v>11.21</v>
      </c>
      <c r="EH175" s="215" t="s">
        <v>231</v>
      </c>
      <c r="EI175" s="215" t="s">
        <v>231</v>
      </c>
      <c r="EJ175" s="215" t="s">
        <v>231</v>
      </c>
      <c r="EK175" s="215" t="s">
        <v>231</v>
      </c>
      <c r="EL175" s="218" t="s">
        <v>231</v>
      </c>
      <c r="EM175" s="218" t="s">
        <v>231</v>
      </c>
      <c r="EN175" s="218" t="s">
        <v>231</v>
      </c>
      <c r="EO175" s="218" t="s">
        <v>231</v>
      </c>
      <c r="EP175" s="215" t="s">
        <v>231</v>
      </c>
      <c r="EQ175" s="215" t="s">
        <v>231</v>
      </c>
      <c r="ER175" s="215" t="s">
        <v>231</v>
      </c>
      <c r="ES175" s="215" t="s">
        <v>231</v>
      </c>
      <c r="ET175" s="215" t="s">
        <v>231</v>
      </c>
      <c r="EU175" s="215" t="s">
        <v>231</v>
      </c>
      <c r="EV175" s="215" t="s">
        <v>231</v>
      </c>
      <c r="EW175" s="215" t="s">
        <v>231</v>
      </c>
      <c r="EX175" s="215" t="s">
        <v>231</v>
      </c>
      <c r="EY175" s="215" t="s">
        <v>231</v>
      </c>
      <c r="EZ175" s="215" t="s">
        <v>231</v>
      </c>
      <c r="FA175" s="215" t="s">
        <v>231</v>
      </c>
      <c r="FB175" s="215" t="s">
        <v>231</v>
      </c>
      <c r="FC175" s="215" t="s">
        <v>231</v>
      </c>
      <c r="FD175" s="215" t="s">
        <v>231</v>
      </c>
      <c r="FE175" s="215" t="s">
        <v>231</v>
      </c>
      <c r="FF175" s="215" t="s">
        <v>231</v>
      </c>
      <c r="FG175" s="216" t="s">
        <v>231</v>
      </c>
      <c r="FH175" s="216" t="s">
        <v>231</v>
      </c>
    </row>
    <row r="176" spans="1:164" ht="16.5" customHeight="1" x14ac:dyDescent="0.3">
      <c r="A176" s="409"/>
      <c r="B176" s="411"/>
      <c r="C176" s="413"/>
      <c r="D176" s="308"/>
      <c r="E176" s="258"/>
      <c r="F176" s="258"/>
      <c r="G176" s="258"/>
      <c r="H176" s="258"/>
      <c r="I176" s="258"/>
      <c r="J176" s="308"/>
      <c r="K176" s="308"/>
      <c r="L176" s="258"/>
      <c r="M176" s="258"/>
      <c r="N176" s="258"/>
      <c r="O176" s="258"/>
      <c r="P176" s="258"/>
      <c r="Q176" s="258"/>
      <c r="R176" s="215" t="s">
        <v>235</v>
      </c>
      <c r="S176" s="215" t="s">
        <v>235</v>
      </c>
      <c r="T176" s="215" t="s">
        <v>235</v>
      </c>
      <c r="U176" s="215" t="s">
        <v>235</v>
      </c>
      <c r="V176" s="215" t="s">
        <v>235</v>
      </c>
      <c r="W176" s="308"/>
      <c r="X176" s="215" t="s">
        <v>235</v>
      </c>
      <c r="Y176" s="308"/>
      <c r="Z176" s="215" t="s">
        <v>235</v>
      </c>
      <c r="AA176" s="308"/>
      <c r="AB176" s="215" t="s">
        <v>235</v>
      </c>
      <c r="AC176" s="308"/>
      <c r="AD176" s="215" t="s">
        <v>235</v>
      </c>
      <c r="AE176" s="231" t="s">
        <v>235</v>
      </c>
      <c r="AF176" s="308"/>
      <c r="AG176" s="308"/>
      <c r="AH176" s="308"/>
      <c r="AI176" s="235" t="s">
        <v>235</v>
      </c>
      <c r="AJ176" s="258"/>
      <c r="AK176" s="215" t="s">
        <v>235</v>
      </c>
      <c r="AL176" s="215" t="s">
        <v>235</v>
      </c>
      <c r="AM176" s="215" t="s">
        <v>235</v>
      </c>
      <c r="AN176" s="215" t="s">
        <v>235</v>
      </c>
      <c r="AO176" s="215" t="s">
        <v>235</v>
      </c>
      <c r="AP176" s="215" t="s">
        <v>235</v>
      </c>
      <c r="AQ176" s="215" t="s">
        <v>235</v>
      </c>
      <c r="AR176" s="215" t="s">
        <v>235</v>
      </c>
      <c r="AS176" s="215" t="s">
        <v>235</v>
      </c>
      <c r="AT176" s="215" t="s">
        <v>235</v>
      </c>
      <c r="AU176" s="215" t="s">
        <v>235</v>
      </c>
      <c r="AV176" s="258"/>
      <c r="AW176" s="215" t="s">
        <v>235</v>
      </c>
      <c r="AX176" s="215" t="s">
        <v>235</v>
      </c>
      <c r="AY176" s="215" t="s">
        <v>235</v>
      </c>
      <c r="AZ176" s="215" t="s">
        <v>235</v>
      </c>
      <c r="BA176" s="215" t="s">
        <v>235</v>
      </c>
      <c r="BB176" s="215" t="s">
        <v>235</v>
      </c>
      <c r="BC176" s="215" t="s">
        <v>235</v>
      </c>
      <c r="BD176" s="215" t="s">
        <v>235</v>
      </c>
      <c r="BE176" s="215" t="s">
        <v>235</v>
      </c>
      <c r="BF176" s="215" t="s">
        <v>235</v>
      </c>
      <c r="BG176" s="215" t="s">
        <v>235</v>
      </c>
      <c r="BH176" s="215" t="s">
        <v>235</v>
      </c>
      <c r="BI176" s="215" t="s">
        <v>235</v>
      </c>
      <c r="BJ176" s="215" t="s">
        <v>235</v>
      </c>
      <c r="BK176" s="215" t="s">
        <v>235</v>
      </c>
      <c r="BL176" s="215" t="s">
        <v>235</v>
      </c>
      <c r="BM176" s="215" t="s">
        <v>235</v>
      </c>
      <c r="BN176" s="215" t="s">
        <v>235</v>
      </c>
      <c r="BO176" s="215" t="s">
        <v>235</v>
      </c>
      <c r="BP176" s="215" t="s">
        <v>235</v>
      </c>
      <c r="BQ176" s="215" t="s">
        <v>235</v>
      </c>
      <c r="BR176" s="215" t="s">
        <v>235</v>
      </c>
      <c r="BS176" s="215" t="s">
        <v>235</v>
      </c>
      <c r="BT176" s="215" t="s">
        <v>235</v>
      </c>
      <c r="BU176" s="215" t="s">
        <v>235</v>
      </c>
      <c r="BV176" s="215" t="s">
        <v>235</v>
      </c>
      <c r="BW176" s="258"/>
      <c r="BX176" s="258"/>
      <c r="BY176" s="258"/>
      <c r="BZ176" s="258"/>
      <c r="CA176" s="258"/>
      <c r="CB176" s="258"/>
      <c r="CC176" s="258"/>
      <c r="CD176" s="258"/>
      <c r="CE176" s="258"/>
      <c r="CF176" s="258"/>
      <c r="CG176" s="258"/>
      <c r="CH176" s="258"/>
      <c r="CI176" s="258"/>
      <c r="CJ176" s="258"/>
      <c r="CK176" s="258"/>
      <c r="CL176" s="258"/>
      <c r="CM176" s="258"/>
      <c r="CN176" s="258"/>
      <c r="CO176" s="258"/>
      <c r="CP176" s="258"/>
      <c r="CQ176" s="258"/>
      <c r="CR176" s="258"/>
      <c r="CS176" s="258"/>
      <c r="CT176" s="258"/>
      <c r="CU176" s="258"/>
      <c r="CV176" s="258"/>
      <c r="CW176" s="258"/>
      <c r="CX176" s="258"/>
      <c r="CY176" s="258"/>
      <c r="CZ176" s="258"/>
      <c r="DA176" s="258"/>
      <c r="DB176" s="258"/>
      <c r="DC176" s="258"/>
      <c r="DD176" s="258"/>
      <c r="DE176" s="258"/>
      <c r="DF176" s="258"/>
      <c r="DG176" s="258"/>
      <c r="DH176" s="258"/>
      <c r="DI176" s="258"/>
      <c r="DJ176" s="258"/>
      <c r="DK176" s="308"/>
      <c r="DL176" s="308"/>
      <c r="DM176" s="308"/>
      <c r="DN176" s="308"/>
      <c r="DO176" s="308"/>
      <c r="DP176" s="308"/>
      <c r="DQ176" s="258"/>
      <c r="DR176" s="258"/>
      <c r="DS176" s="215" t="s">
        <v>235</v>
      </c>
      <c r="DT176" s="308"/>
      <c r="DU176" s="215" t="s">
        <v>235</v>
      </c>
      <c r="DV176" s="215" t="s">
        <v>235</v>
      </c>
      <c r="DW176" s="215" t="s">
        <v>235</v>
      </c>
      <c r="DX176" s="215" t="s">
        <v>235</v>
      </c>
      <c r="DY176" s="215" t="s">
        <v>235</v>
      </c>
      <c r="DZ176" s="215" t="s">
        <v>235</v>
      </c>
      <c r="EA176" s="215" t="s">
        <v>235</v>
      </c>
      <c r="EB176" s="236" t="s">
        <v>235</v>
      </c>
      <c r="EC176" s="236" t="s">
        <v>235</v>
      </c>
      <c r="ED176" s="308"/>
      <c r="EE176" s="215" t="s">
        <v>235</v>
      </c>
      <c r="EF176" s="308"/>
      <c r="EG176" s="215" t="s">
        <v>235</v>
      </c>
      <c r="EH176" s="215" t="s">
        <v>235</v>
      </c>
      <c r="EI176" s="215" t="s">
        <v>235</v>
      </c>
      <c r="EJ176" s="215" t="s">
        <v>235</v>
      </c>
      <c r="EK176" s="215" t="s">
        <v>235</v>
      </c>
      <c r="EL176" s="215" t="s">
        <v>235</v>
      </c>
      <c r="EM176" s="215" t="s">
        <v>235</v>
      </c>
      <c r="EN176" s="215" t="s">
        <v>235</v>
      </c>
      <c r="EO176" s="215" t="s">
        <v>235</v>
      </c>
      <c r="EP176" s="215" t="s">
        <v>235</v>
      </c>
      <c r="EQ176" s="215" t="s">
        <v>235</v>
      </c>
      <c r="ER176" s="215" t="s">
        <v>235</v>
      </c>
      <c r="ES176" s="215" t="s">
        <v>235</v>
      </c>
      <c r="ET176" s="215" t="s">
        <v>235</v>
      </c>
      <c r="EU176" s="215" t="s">
        <v>235</v>
      </c>
      <c r="EV176" s="215" t="s">
        <v>235</v>
      </c>
      <c r="EW176" s="215" t="s">
        <v>235</v>
      </c>
      <c r="EX176" s="215" t="s">
        <v>235</v>
      </c>
      <c r="EY176" s="215" t="s">
        <v>235</v>
      </c>
      <c r="EZ176" s="215" t="s">
        <v>235</v>
      </c>
      <c r="FA176" s="215" t="s">
        <v>235</v>
      </c>
      <c r="FB176" s="215" t="s">
        <v>235</v>
      </c>
      <c r="FC176" s="215" t="s">
        <v>235</v>
      </c>
      <c r="FD176" s="215" t="s">
        <v>235</v>
      </c>
      <c r="FE176" s="215" t="s">
        <v>235</v>
      </c>
      <c r="FF176" s="215" t="s">
        <v>235</v>
      </c>
      <c r="FG176" s="216" t="s">
        <v>235</v>
      </c>
      <c r="FH176" s="216" t="s">
        <v>235</v>
      </c>
    </row>
    <row r="177" spans="1:164" ht="16.5" customHeight="1" x14ac:dyDescent="0.3">
      <c r="A177" s="409"/>
      <c r="B177" s="412"/>
      <c r="C177" s="413"/>
      <c r="D177" s="308"/>
      <c r="E177" s="259"/>
      <c r="F177" s="259"/>
      <c r="G177" s="259"/>
      <c r="H177" s="259"/>
      <c r="I177" s="259"/>
      <c r="J177" s="308"/>
      <c r="K177" s="308"/>
      <c r="L177" s="259"/>
      <c r="M177" s="259"/>
      <c r="N177" s="259"/>
      <c r="O177" s="259"/>
      <c r="P177" s="259"/>
      <c r="Q177" s="259"/>
      <c r="R177" s="215" t="s">
        <v>235</v>
      </c>
      <c r="S177" s="215" t="s">
        <v>235</v>
      </c>
      <c r="T177" s="215" t="s">
        <v>235</v>
      </c>
      <c r="U177" s="215" t="s">
        <v>235</v>
      </c>
      <c r="V177" s="215" t="s">
        <v>235</v>
      </c>
      <c r="W177" s="308"/>
      <c r="X177" s="215" t="s">
        <v>235</v>
      </c>
      <c r="Y177" s="308"/>
      <c r="Z177" s="215" t="s">
        <v>235</v>
      </c>
      <c r="AA177" s="308"/>
      <c r="AB177" s="215" t="s">
        <v>235</v>
      </c>
      <c r="AC177" s="308"/>
      <c r="AD177" s="215" t="s">
        <v>235</v>
      </c>
      <c r="AE177" s="231" t="s">
        <v>235</v>
      </c>
      <c r="AF177" s="308"/>
      <c r="AG177" s="308"/>
      <c r="AH177" s="308"/>
      <c r="AI177" s="235" t="s">
        <v>235</v>
      </c>
      <c r="AJ177" s="259"/>
      <c r="AK177" s="215" t="s">
        <v>235</v>
      </c>
      <c r="AL177" s="215" t="s">
        <v>235</v>
      </c>
      <c r="AM177" s="215" t="s">
        <v>235</v>
      </c>
      <c r="AN177" s="215" t="s">
        <v>235</v>
      </c>
      <c r="AO177" s="215" t="s">
        <v>235</v>
      </c>
      <c r="AP177" s="215" t="s">
        <v>235</v>
      </c>
      <c r="AQ177" s="215" t="s">
        <v>235</v>
      </c>
      <c r="AR177" s="215" t="s">
        <v>235</v>
      </c>
      <c r="AS177" s="215" t="s">
        <v>235</v>
      </c>
      <c r="AT177" s="215" t="s">
        <v>235</v>
      </c>
      <c r="AU177" s="215" t="s">
        <v>235</v>
      </c>
      <c r="AV177" s="259"/>
      <c r="AW177" s="215" t="s">
        <v>235</v>
      </c>
      <c r="AX177" s="215" t="s">
        <v>235</v>
      </c>
      <c r="AY177" s="215" t="s">
        <v>235</v>
      </c>
      <c r="AZ177" s="215" t="s">
        <v>235</v>
      </c>
      <c r="BA177" s="215" t="s">
        <v>235</v>
      </c>
      <c r="BB177" s="215" t="s">
        <v>235</v>
      </c>
      <c r="BC177" s="215" t="s">
        <v>235</v>
      </c>
      <c r="BD177" s="215" t="s">
        <v>235</v>
      </c>
      <c r="BE177" s="215" t="s">
        <v>235</v>
      </c>
      <c r="BF177" s="215" t="s">
        <v>235</v>
      </c>
      <c r="BG177" s="215" t="s">
        <v>235</v>
      </c>
      <c r="BH177" s="215" t="s">
        <v>235</v>
      </c>
      <c r="BI177" s="215" t="s">
        <v>235</v>
      </c>
      <c r="BJ177" s="215" t="s">
        <v>235</v>
      </c>
      <c r="BK177" s="215" t="s">
        <v>235</v>
      </c>
      <c r="BL177" s="215" t="s">
        <v>235</v>
      </c>
      <c r="BM177" s="215" t="s">
        <v>235</v>
      </c>
      <c r="BN177" s="215" t="s">
        <v>235</v>
      </c>
      <c r="BO177" s="215" t="s">
        <v>235</v>
      </c>
      <c r="BP177" s="215" t="s">
        <v>235</v>
      </c>
      <c r="BQ177" s="215" t="s">
        <v>235</v>
      </c>
      <c r="BR177" s="215" t="s">
        <v>235</v>
      </c>
      <c r="BS177" s="215" t="s">
        <v>235</v>
      </c>
      <c r="BT177" s="215" t="s">
        <v>235</v>
      </c>
      <c r="BU177" s="215" t="s">
        <v>235</v>
      </c>
      <c r="BV177" s="215" t="s">
        <v>235</v>
      </c>
      <c r="BW177" s="259"/>
      <c r="BX177" s="259"/>
      <c r="BY177" s="259"/>
      <c r="BZ177" s="259"/>
      <c r="CA177" s="259"/>
      <c r="CB177" s="259"/>
      <c r="CC177" s="259"/>
      <c r="CD177" s="259"/>
      <c r="CE177" s="259"/>
      <c r="CF177" s="259"/>
      <c r="CG177" s="259"/>
      <c r="CH177" s="259"/>
      <c r="CI177" s="259"/>
      <c r="CJ177" s="259"/>
      <c r="CK177" s="259"/>
      <c r="CL177" s="259"/>
      <c r="CM177" s="259"/>
      <c r="CN177" s="259"/>
      <c r="CO177" s="259"/>
      <c r="CP177" s="259"/>
      <c r="CQ177" s="259"/>
      <c r="CR177" s="259"/>
      <c r="CS177" s="259"/>
      <c r="CT177" s="259"/>
      <c r="CU177" s="259"/>
      <c r="CV177" s="259"/>
      <c r="CW177" s="259"/>
      <c r="CX177" s="259"/>
      <c r="CY177" s="259"/>
      <c r="CZ177" s="259"/>
      <c r="DA177" s="259"/>
      <c r="DB177" s="259"/>
      <c r="DC177" s="259"/>
      <c r="DD177" s="259"/>
      <c r="DE177" s="259"/>
      <c r="DF177" s="259"/>
      <c r="DG177" s="259"/>
      <c r="DH177" s="259"/>
      <c r="DI177" s="259"/>
      <c r="DJ177" s="259"/>
      <c r="DK177" s="308"/>
      <c r="DL177" s="308"/>
      <c r="DM177" s="308"/>
      <c r="DN177" s="308"/>
      <c r="DO177" s="308"/>
      <c r="DP177" s="308"/>
      <c r="DQ177" s="259"/>
      <c r="DR177" s="259"/>
      <c r="DS177" s="215" t="s">
        <v>235</v>
      </c>
      <c r="DT177" s="308"/>
      <c r="DU177" s="215" t="s">
        <v>235</v>
      </c>
      <c r="DV177" s="215" t="s">
        <v>235</v>
      </c>
      <c r="DW177" s="215" t="s">
        <v>235</v>
      </c>
      <c r="DX177" s="215" t="s">
        <v>235</v>
      </c>
      <c r="DY177" s="215" t="s">
        <v>235</v>
      </c>
      <c r="DZ177" s="215" t="s">
        <v>235</v>
      </c>
      <c r="EA177" s="215" t="s">
        <v>235</v>
      </c>
      <c r="EB177" s="236" t="s">
        <v>235</v>
      </c>
      <c r="EC177" s="236" t="s">
        <v>235</v>
      </c>
      <c r="ED177" s="308"/>
      <c r="EE177" s="215" t="s">
        <v>235</v>
      </c>
      <c r="EF177" s="308"/>
      <c r="EG177" s="215" t="s">
        <v>235</v>
      </c>
      <c r="EH177" s="215" t="s">
        <v>235</v>
      </c>
      <c r="EI177" s="215" t="s">
        <v>235</v>
      </c>
      <c r="EJ177" s="215" t="s">
        <v>235</v>
      </c>
      <c r="EK177" s="215" t="s">
        <v>235</v>
      </c>
      <c r="EL177" s="215" t="s">
        <v>235</v>
      </c>
      <c r="EM177" s="215" t="s">
        <v>235</v>
      </c>
      <c r="EN177" s="215" t="s">
        <v>235</v>
      </c>
      <c r="EO177" s="215" t="s">
        <v>235</v>
      </c>
      <c r="EP177" s="215" t="s">
        <v>235</v>
      </c>
      <c r="EQ177" s="215" t="s">
        <v>235</v>
      </c>
      <c r="ER177" s="215" t="s">
        <v>235</v>
      </c>
      <c r="ES177" s="215" t="s">
        <v>235</v>
      </c>
      <c r="ET177" s="215" t="s">
        <v>235</v>
      </c>
      <c r="EU177" s="215" t="s">
        <v>235</v>
      </c>
      <c r="EV177" s="215" t="s">
        <v>235</v>
      </c>
      <c r="EW177" s="215" t="s">
        <v>235</v>
      </c>
      <c r="EX177" s="215" t="s">
        <v>235</v>
      </c>
      <c r="EY177" s="215" t="s">
        <v>235</v>
      </c>
      <c r="EZ177" s="215" t="s">
        <v>235</v>
      </c>
      <c r="FA177" s="215" t="s">
        <v>235</v>
      </c>
      <c r="FB177" s="215" t="s">
        <v>235</v>
      </c>
      <c r="FC177" s="215" t="s">
        <v>235</v>
      </c>
      <c r="FD177" s="215" t="s">
        <v>235</v>
      </c>
      <c r="FE177" s="215" t="s">
        <v>235</v>
      </c>
      <c r="FF177" s="215" t="s">
        <v>235</v>
      </c>
      <c r="FG177" s="216" t="s">
        <v>235</v>
      </c>
      <c r="FH177" s="216" t="s">
        <v>235</v>
      </c>
    </row>
    <row r="178" spans="1:164" ht="16.5" customHeight="1" x14ac:dyDescent="0.3">
      <c r="A178" s="409">
        <v>63</v>
      </c>
      <c r="B178" s="410">
        <v>66</v>
      </c>
      <c r="C178" s="413" t="s">
        <v>238</v>
      </c>
      <c r="D178" s="308" t="s">
        <v>623</v>
      </c>
      <c r="E178" s="257" t="s">
        <v>624</v>
      </c>
      <c r="F178" s="257" t="s">
        <v>625</v>
      </c>
      <c r="G178" s="257" t="s">
        <v>626</v>
      </c>
      <c r="H178" s="257" t="s">
        <v>627</v>
      </c>
      <c r="I178" s="257" t="s">
        <v>628</v>
      </c>
      <c r="J178" s="308" t="s">
        <v>231</v>
      </c>
      <c r="K178" s="408" t="s">
        <v>629</v>
      </c>
      <c r="L178" s="257" t="s">
        <v>225</v>
      </c>
      <c r="M178" s="257" t="s">
        <v>630</v>
      </c>
      <c r="N178" s="257" t="s">
        <v>561</v>
      </c>
      <c r="O178" s="257" t="s">
        <v>631</v>
      </c>
      <c r="P178" s="257" t="s">
        <v>274</v>
      </c>
      <c r="Q178" s="257">
        <v>2</v>
      </c>
      <c r="R178" s="215" t="s">
        <v>359</v>
      </c>
      <c r="S178" s="215" t="s">
        <v>638</v>
      </c>
      <c r="T178" s="215" t="s">
        <v>638</v>
      </c>
      <c r="U178" s="215" t="s">
        <v>638</v>
      </c>
      <c r="V178" s="215" t="s">
        <v>231</v>
      </c>
      <c r="W178" s="308" t="s">
        <v>231</v>
      </c>
      <c r="X178" s="215" t="s">
        <v>231</v>
      </c>
      <c r="Y178" s="308" t="s">
        <v>231</v>
      </c>
      <c r="Z178" s="215" t="s">
        <v>231</v>
      </c>
      <c r="AA178" s="308" t="s">
        <v>231</v>
      </c>
      <c r="AB178" s="215" t="s">
        <v>231</v>
      </c>
      <c r="AC178" s="308" t="s">
        <v>231</v>
      </c>
      <c r="AD178" s="215" t="s">
        <v>231</v>
      </c>
      <c r="AE178" s="231" t="s">
        <v>231</v>
      </c>
      <c r="AF178" s="308" t="s">
        <v>235</v>
      </c>
      <c r="AG178" s="308" t="s">
        <v>235</v>
      </c>
      <c r="AH178" s="308" t="s">
        <v>235</v>
      </c>
      <c r="AI178" s="235" t="s">
        <v>235</v>
      </c>
      <c r="AJ178" s="308" t="s">
        <v>235</v>
      </c>
      <c r="AK178" s="215" t="s">
        <v>235</v>
      </c>
      <c r="AL178" s="215" t="s">
        <v>235</v>
      </c>
      <c r="AM178" s="215" t="s">
        <v>235</v>
      </c>
      <c r="AN178" s="215" t="s">
        <v>235</v>
      </c>
      <c r="AO178" s="215" t="s">
        <v>235</v>
      </c>
      <c r="AP178" s="215" t="s">
        <v>235</v>
      </c>
      <c r="AQ178" s="215" t="s">
        <v>235</v>
      </c>
      <c r="AR178" s="215" t="s">
        <v>235</v>
      </c>
      <c r="AS178" s="215" t="s">
        <v>235</v>
      </c>
      <c r="AT178" s="215" t="s">
        <v>235</v>
      </c>
      <c r="AU178" s="215" t="s">
        <v>235</v>
      </c>
      <c r="AV178" s="308" t="s">
        <v>235</v>
      </c>
      <c r="AW178" s="215" t="s">
        <v>235</v>
      </c>
      <c r="AX178" s="215" t="s">
        <v>235</v>
      </c>
      <c r="AY178" s="215" t="s">
        <v>235</v>
      </c>
      <c r="AZ178" s="215" t="s">
        <v>235</v>
      </c>
      <c r="BA178" s="215" t="s">
        <v>235</v>
      </c>
      <c r="BB178" s="215" t="s">
        <v>235</v>
      </c>
      <c r="BC178" s="215" t="s">
        <v>235</v>
      </c>
      <c r="BD178" s="215" t="s">
        <v>235</v>
      </c>
      <c r="BE178" s="215" t="s">
        <v>235</v>
      </c>
      <c r="BF178" s="215" t="s">
        <v>235</v>
      </c>
      <c r="BG178" s="215" t="s">
        <v>235</v>
      </c>
      <c r="BH178" s="215" t="s">
        <v>235</v>
      </c>
      <c r="BI178" s="215" t="s">
        <v>235</v>
      </c>
      <c r="BJ178" s="215" t="s">
        <v>235</v>
      </c>
      <c r="BK178" s="215" t="s">
        <v>235</v>
      </c>
      <c r="BL178" s="215" t="s">
        <v>235</v>
      </c>
      <c r="BM178" s="215" t="s">
        <v>235</v>
      </c>
      <c r="BN178" s="215" t="s">
        <v>235</v>
      </c>
      <c r="BO178" s="215" t="s">
        <v>235</v>
      </c>
      <c r="BP178" s="215" t="s">
        <v>235</v>
      </c>
      <c r="BQ178" s="215" t="s">
        <v>235</v>
      </c>
      <c r="BR178" s="215" t="s">
        <v>235</v>
      </c>
      <c r="BS178" s="215" t="s">
        <v>235</v>
      </c>
      <c r="BT178" s="215" t="s">
        <v>235</v>
      </c>
      <c r="BU178" s="215" t="s">
        <v>235</v>
      </c>
      <c r="BV178" s="215" t="s">
        <v>235</v>
      </c>
      <c r="BW178" s="308" t="s">
        <v>235</v>
      </c>
      <c r="BX178" s="308" t="s">
        <v>235</v>
      </c>
      <c r="BY178" s="308" t="s">
        <v>235</v>
      </c>
      <c r="BZ178" s="308" t="s">
        <v>235</v>
      </c>
      <c r="CA178" s="308" t="s">
        <v>235</v>
      </c>
      <c r="CB178" s="308" t="s">
        <v>235</v>
      </c>
      <c r="CC178" s="308" t="s">
        <v>235</v>
      </c>
      <c r="CD178" s="308" t="s">
        <v>235</v>
      </c>
      <c r="CE178" s="308" t="s">
        <v>235</v>
      </c>
      <c r="CF178" s="308" t="s">
        <v>235</v>
      </c>
      <c r="CG178" s="308" t="s">
        <v>235</v>
      </c>
      <c r="CH178" s="308" t="s">
        <v>235</v>
      </c>
      <c r="CI178" s="308" t="s">
        <v>235</v>
      </c>
      <c r="CJ178" s="308" t="s">
        <v>235</v>
      </c>
      <c r="CK178" s="308" t="s">
        <v>235</v>
      </c>
      <c r="CL178" s="308" t="s">
        <v>235</v>
      </c>
      <c r="CM178" s="308" t="s">
        <v>235</v>
      </c>
      <c r="CN178" s="308" t="s">
        <v>235</v>
      </c>
      <c r="CO178" s="308" t="s">
        <v>235</v>
      </c>
      <c r="CP178" s="308" t="s">
        <v>235</v>
      </c>
      <c r="CQ178" s="308" t="s">
        <v>235</v>
      </c>
      <c r="CR178" s="308" t="s">
        <v>235</v>
      </c>
      <c r="CS178" s="308" t="s">
        <v>235</v>
      </c>
      <c r="CT178" s="308" t="s">
        <v>235</v>
      </c>
      <c r="CU178" s="308" t="s">
        <v>235</v>
      </c>
      <c r="CV178" s="308" t="s">
        <v>235</v>
      </c>
      <c r="CW178" s="308" t="s">
        <v>235</v>
      </c>
      <c r="CX178" s="308" t="s">
        <v>235</v>
      </c>
      <c r="CY178" s="308" t="s">
        <v>235</v>
      </c>
      <c r="CZ178" s="308" t="s">
        <v>235</v>
      </c>
      <c r="DA178" s="308" t="s">
        <v>235</v>
      </c>
      <c r="DB178" s="308" t="s">
        <v>235</v>
      </c>
      <c r="DC178" s="308" t="s">
        <v>235</v>
      </c>
      <c r="DD178" s="308" t="s">
        <v>235</v>
      </c>
      <c r="DE178" s="308" t="s">
        <v>235</v>
      </c>
      <c r="DF178" s="308" t="s">
        <v>235</v>
      </c>
      <c r="DG178" s="308" t="s">
        <v>235</v>
      </c>
      <c r="DH178" s="308" t="s">
        <v>235</v>
      </c>
      <c r="DI178" s="308" t="s">
        <v>235</v>
      </c>
      <c r="DJ178" s="308" t="s">
        <v>235</v>
      </c>
      <c r="DK178" s="308" t="s">
        <v>485</v>
      </c>
      <c r="DL178" s="308" t="s">
        <v>634</v>
      </c>
      <c r="DM178" s="308" t="s">
        <v>560</v>
      </c>
      <c r="DN178" s="308" t="s">
        <v>635</v>
      </c>
      <c r="DO178" s="308" t="s">
        <v>635</v>
      </c>
      <c r="DP178" s="308" t="s">
        <v>635</v>
      </c>
      <c r="DQ178" s="257" t="s">
        <v>231</v>
      </c>
      <c r="DR178" s="257" t="s">
        <v>231</v>
      </c>
      <c r="DS178" s="218" t="s">
        <v>231</v>
      </c>
      <c r="DT178" s="308" t="s">
        <v>231</v>
      </c>
      <c r="DU178" s="218">
        <v>19.690000000000001</v>
      </c>
      <c r="DV178" s="218" t="s">
        <v>231</v>
      </c>
      <c r="DW178" s="218" t="s">
        <v>231</v>
      </c>
      <c r="DX178" s="218" t="s">
        <v>231</v>
      </c>
      <c r="DY178" s="218" t="s">
        <v>231</v>
      </c>
      <c r="DZ178" s="218" t="s">
        <v>231</v>
      </c>
      <c r="EA178" s="218" t="s">
        <v>231</v>
      </c>
      <c r="EB178" s="218" t="s">
        <v>231</v>
      </c>
      <c r="EC178" s="218" t="s">
        <v>231</v>
      </c>
      <c r="ED178" s="308" t="s">
        <v>233</v>
      </c>
      <c r="EE178" s="218" t="s">
        <v>231</v>
      </c>
      <c r="EF178" s="308" t="s">
        <v>231</v>
      </c>
      <c r="EG178" s="215">
        <v>4.8</v>
      </c>
      <c r="EH178" s="215" t="s">
        <v>231</v>
      </c>
      <c r="EI178" s="215" t="s">
        <v>231</v>
      </c>
      <c r="EJ178" s="215" t="s">
        <v>231</v>
      </c>
      <c r="EK178" s="215" t="s">
        <v>231</v>
      </c>
      <c r="EL178" s="218" t="s">
        <v>231</v>
      </c>
      <c r="EM178" s="218" t="s">
        <v>231</v>
      </c>
      <c r="EN178" s="218" t="s">
        <v>231</v>
      </c>
      <c r="EO178" s="218" t="s">
        <v>231</v>
      </c>
      <c r="EP178" s="215" t="s">
        <v>231</v>
      </c>
      <c r="EQ178" s="215" t="s">
        <v>231</v>
      </c>
      <c r="ER178" s="215" t="s">
        <v>231</v>
      </c>
      <c r="ES178" s="215" t="s">
        <v>231</v>
      </c>
      <c r="ET178" s="215" t="s">
        <v>231</v>
      </c>
      <c r="EU178" s="215" t="s">
        <v>231</v>
      </c>
      <c r="EV178" s="215" t="s">
        <v>231</v>
      </c>
      <c r="EW178" s="215" t="s">
        <v>231</v>
      </c>
      <c r="EX178" s="215" t="s">
        <v>231</v>
      </c>
      <c r="EY178" s="215" t="s">
        <v>231</v>
      </c>
      <c r="EZ178" s="215" t="s">
        <v>231</v>
      </c>
      <c r="FA178" s="215" t="s">
        <v>231</v>
      </c>
      <c r="FB178" s="215" t="s">
        <v>231</v>
      </c>
      <c r="FC178" s="215" t="s">
        <v>231</v>
      </c>
      <c r="FD178" s="215" t="s">
        <v>231</v>
      </c>
      <c r="FE178" s="215" t="s">
        <v>231</v>
      </c>
      <c r="FF178" s="215" t="s">
        <v>231</v>
      </c>
      <c r="FG178" s="216" t="s">
        <v>231</v>
      </c>
      <c r="FH178" s="216" t="s">
        <v>231</v>
      </c>
    </row>
    <row r="179" spans="1:164" ht="16.5" customHeight="1" x14ac:dyDescent="0.3">
      <c r="A179" s="409"/>
      <c r="B179" s="411"/>
      <c r="C179" s="413"/>
      <c r="D179" s="308"/>
      <c r="E179" s="258"/>
      <c r="F179" s="258"/>
      <c r="G179" s="258"/>
      <c r="H179" s="258"/>
      <c r="I179" s="258"/>
      <c r="J179" s="308"/>
      <c r="K179" s="308"/>
      <c r="L179" s="258"/>
      <c r="M179" s="258"/>
      <c r="N179" s="258"/>
      <c r="O179" s="258"/>
      <c r="P179" s="258"/>
      <c r="Q179" s="258"/>
      <c r="R179" s="215" t="s">
        <v>431</v>
      </c>
      <c r="S179" s="215" t="s">
        <v>638</v>
      </c>
      <c r="T179" s="215" t="s">
        <v>638</v>
      </c>
      <c r="U179" s="215" t="s">
        <v>638</v>
      </c>
      <c r="V179" s="215" t="s">
        <v>231</v>
      </c>
      <c r="W179" s="308"/>
      <c r="X179" s="215" t="s">
        <v>231</v>
      </c>
      <c r="Y179" s="308"/>
      <c r="Z179" s="215" t="s">
        <v>231</v>
      </c>
      <c r="AA179" s="308"/>
      <c r="AB179" s="215" t="s">
        <v>231</v>
      </c>
      <c r="AC179" s="308"/>
      <c r="AD179" s="215" t="s">
        <v>231</v>
      </c>
      <c r="AE179" s="231" t="s">
        <v>231</v>
      </c>
      <c r="AF179" s="308"/>
      <c r="AG179" s="308"/>
      <c r="AH179" s="308"/>
      <c r="AI179" s="235" t="s">
        <v>235</v>
      </c>
      <c r="AJ179" s="308"/>
      <c r="AK179" s="215" t="s">
        <v>235</v>
      </c>
      <c r="AL179" s="215" t="s">
        <v>235</v>
      </c>
      <c r="AM179" s="215" t="s">
        <v>235</v>
      </c>
      <c r="AN179" s="215" t="s">
        <v>235</v>
      </c>
      <c r="AO179" s="215" t="s">
        <v>235</v>
      </c>
      <c r="AP179" s="215" t="s">
        <v>235</v>
      </c>
      <c r="AQ179" s="215" t="s">
        <v>235</v>
      </c>
      <c r="AR179" s="215" t="s">
        <v>235</v>
      </c>
      <c r="AS179" s="215" t="s">
        <v>235</v>
      </c>
      <c r="AT179" s="215" t="s">
        <v>235</v>
      </c>
      <c r="AU179" s="215" t="s">
        <v>235</v>
      </c>
      <c r="AV179" s="308"/>
      <c r="AW179" s="215" t="s">
        <v>235</v>
      </c>
      <c r="AX179" s="215" t="s">
        <v>235</v>
      </c>
      <c r="AY179" s="215" t="s">
        <v>235</v>
      </c>
      <c r="AZ179" s="215" t="s">
        <v>235</v>
      </c>
      <c r="BA179" s="215" t="s">
        <v>235</v>
      </c>
      <c r="BB179" s="215" t="s">
        <v>235</v>
      </c>
      <c r="BC179" s="215" t="s">
        <v>235</v>
      </c>
      <c r="BD179" s="215" t="s">
        <v>235</v>
      </c>
      <c r="BE179" s="215" t="s">
        <v>235</v>
      </c>
      <c r="BF179" s="215" t="s">
        <v>235</v>
      </c>
      <c r="BG179" s="215" t="s">
        <v>235</v>
      </c>
      <c r="BH179" s="215" t="s">
        <v>235</v>
      </c>
      <c r="BI179" s="215" t="s">
        <v>235</v>
      </c>
      <c r="BJ179" s="215" t="s">
        <v>235</v>
      </c>
      <c r="BK179" s="215" t="s">
        <v>235</v>
      </c>
      <c r="BL179" s="215" t="s">
        <v>235</v>
      </c>
      <c r="BM179" s="215" t="s">
        <v>235</v>
      </c>
      <c r="BN179" s="215" t="s">
        <v>235</v>
      </c>
      <c r="BO179" s="215" t="s">
        <v>235</v>
      </c>
      <c r="BP179" s="215" t="s">
        <v>235</v>
      </c>
      <c r="BQ179" s="215" t="s">
        <v>235</v>
      </c>
      <c r="BR179" s="215" t="s">
        <v>235</v>
      </c>
      <c r="BS179" s="215" t="s">
        <v>235</v>
      </c>
      <c r="BT179" s="215" t="s">
        <v>235</v>
      </c>
      <c r="BU179" s="215" t="s">
        <v>235</v>
      </c>
      <c r="BV179" s="215" t="s">
        <v>235</v>
      </c>
      <c r="BW179" s="308"/>
      <c r="BX179" s="308"/>
      <c r="BY179" s="308"/>
      <c r="BZ179" s="308"/>
      <c r="CA179" s="308"/>
      <c r="CB179" s="308"/>
      <c r="CC179" s="308"/>
      <c r="CD179" s="308"/>
      <c r="CE179" s="308"/>
      <c r="CF179" s="308"/>
      <c r="CG179" s="308"/>
      <c r="CH179" s="308"/>
      <c r="CI179" s="308"/>
      <c r="CJ179" s="308"/>
      <c r="CK179" s="308"/>
      <c r="CL179" s="308"/>
      <c r="CM179" s="308"/>
      <c r="CN179" s="308"/>
      <c r="CO179" s="308"/>
      <c r="CP179" s="308"/>
      <c r="CQ179" s="308"/>
      <c r="CR179" s="308"/>
      <c r="CS179" s="308"/>
      <c r="CT179" s="308"/>
      <c r="CU179" s="308"/>
      <c r="CV179" s="308"/>
      <c r="CW179" s="308"/>
      <c r="CX179" s="308"/>
      <c r="CY179" s="308"/>
      <c r="CZ179" s="308"/>
      <c r="DA179" s="308"/>
      <c r="DB179" s="308"/>
      <c r="DC179" s="308"/>
      <c r="DD179" s="308"/>
      <c r="DE179" s="308"/>
      <c r="DF179" s="308"/>
      <c r="DG179" s="308"/>
      <c r="DH179" s="308"/>
      <c r="DI179" s="308"/>
      <c r="DJ179" s="308"/>
      <c r="DK179" s="308"/>
      <c r="DL179" s="308"/>
      <c r="DM179" s="308"/>
      <c r="DN179" s="308"/>
      <c r="DO179" s="308"/>
      <c r="DP179" s="308"/>
      <c r="DQ179" s="258"/>
      <c r="DR179" s="258"/>
      <c r="DS179" s="218" t="s">
        <v>231</v>
      </c>
      <c r="DT179" s="308"/>
      <c r="DU179" s="218">
        <v>15.52</v>
      </c>
      <c r="DV179" s="218" t="s">
        <v>231</v>
      </c>
      <c r="DW179" s="218" t="s">
        <v>231</v>
      </c>
      <c r="DX179" s="218" t="s">
        <v>231</v>
      </c>
      <c r="DY179" s="218" t="s">
        <v>231</v>
      </c>
      <c r="DZ179" s="218" t="s">
        <v>231</v>
      </c>
      <c r="EA179" s="218" t="s">
        <v>231</v>
      </c>
      <c r="EB179" s="218" t="s">
        <v>231</v>
      </c>
      <c r="EC179" s="218" t="s">
        <v>231</v>
      </c>
      <c r="ED179" s="308"/>
      <c r="EE179" s="218" t="s">
        <v>231</v>
      </c>
      <c r="EF179" s="308"/>
      <c r="EG179" s="215">
        <v>5.61</v>
      </c>
      <c r="EH179" s="215" t="s">
        <v>231</v>
      </c>
      <c r="EI179" s="215" t="s">
        <v>231</v>
      </c>
      <c r="EJ179" s="215" t="s">
        <v>231</v>
      </c>
      <c r="EK179" s="215" t="s">
        <v>231</v>
      </c>
      <c r="EL179" s="218" t="s">
        <v>231</v>
      </c>
      <c r="EM179" s="218" t="s">
        <v>231</v>
      </c>
      <c r="EN179" s="218" t="s">
        <v>231</v>
      </c>
      <c r="EO179" s="218" t="s">
        <v>231</v>
      </c>
      <c r="EP179" s="215" t="s">
        <v>231</v>
      </c>
      <c r="EQ179" s="215" t="s">
        <v>231</v>
      </c>
      <c r="ER179" s="215" t="s">
        <v>231</v>
      </c>
      <c r="ES179" s="215" t="s">
        <v>231</v>
      </c>
      <c r="ET179" s="215" t="s">
        <v>231</v>
      </c>
      <c r="EU179" s="215" t="s">
        <v>231</v>
      </c>
      <c r="EV179" s="215" t="s">
        <v>231</v>
      </c>
      <c r="EW179" s="215" t="s">
        <v>231</v>
      </c>
      <c r="EX179" s="215" t="s">
        <v>231</v>
      </c>
      <c r="EY179" s="215" t="s">
        <v>231</v>
      </c>
      <c r="EZ179" s="215" t="s">
        <v>231</v>
      </c>
      <c r="FA179" s="215" t="s">
        <v>231</v>
      </c>
      <c r="FB179" s="215" t="s">
        <v>231</v>
      </c>
      <c r="FC179" s="215" t="s">
        <v>231</v>
      </c>
      <c r="FD179" s="215" t="s">
        <v>231</v>
      </c>
      <c r="FE179" s="215" t="s">
        <v>231</v>
      </c>
      <c r="FF179" s="215" t="s">
        <v>231</v>
      </c>
      <c r="FG179" s="216" t="s">
        <v>231</v>
      </c>
      <c r="FH179" s="216" t="s">
        <v>231</v>
      </c>
    </row>
    <row r="180" spans="1:164" ht="16.5" customHeight="1" x14ac:dyDescent="0.3">
      <c r="A180" s="409"/>
      <c r="B180" s="411"/>
      <c r="C180" s="413"/>
      <c r="D180" s="308"/>
      <c r="E180" s="258"/>
      <c r="F180" s="258"/>
      <c r="G180" s="258"/>
      <c r="H180" s="258"/>
      <c r="I180" s="258"/>
      <c r="J180" s="308"/>
      <c r="K180" s="308"/>
      <c r="L180" s="258"/>
      <c r="M180" s="258"/>
      <c r="N180" s="258"/>
      <c r="O180" s="258"/>
      <c r="P180" s="258"/>
      <c r="Q180" s="258"/>
      <c r="R180" s="215" t="s">
        <v>235</v>
      </c>
      <c r="S180" s="215" t="s">
        <v>235</v>
      </c>
      <c r="T180" s="215" t="s">
        <v>235</v>
      </c>
      <c r="U180" s="215" t="s">
        <v>235</v>
      </c>
      <c r="V180" s="215" t="s">
        <v>235</v>
      </c>
      <c r="W180" s="308"/>
      <c r="X180" s="215" t="s">
        <v>235</v>
      </c>
      <c r="Y180" s="308"/>
      <c r="Z180" s="215" t="s">
        <v>235</v>
      </c>
      <c r="AA180" s="308"/>
      <c r="AB180" s="215" t="s">
        <v>235</v>
      </c>
      <c r="AC180" s="308"/>
      <c r="AD180" s="215" t="s">
        <v>235</v>
      </c>
      <c r="AE180" s="231" t="s">
        <v>235</v>
      </c>
      <c r="AF180" s="308"/>
      <c r="AG180" s="308"/>
      <c r="AH180" s="308"/>
      <c r="AI180" s="235" t="s">
        <v>235</v>
      </c>
      <c r="AJ180" s="308"/>
      <c r="AK180" s="215" t="s">
        <v>235</v>
      </c>
      <c r="AL180" s="215" t="s">
        <v>235</v>
      </c>
      <c r="AM180" s="215" t="s">
        <v>235</v>
      </c>
      <c r="AN180" s="215" t="s">
        <v>235</v>
      </c>
      <c r="AO180" s="215" t="s">
        <v>235</v>
      </c>
      <c r="AP180" s="215" t="s">
        <v>235</v>
      </c>
      <c r="AQ180" s="215" t="s">
        <v>235</v>
      </c>
      <c r="AR180" s="215" t="s">
        <v>235</v>
      </c>
      <c r="AS180" s="215" t="s">
        <v>235</v>
      </c>
      <c r="AT180" s="215" t="s">
        <v>235</v>
      </c>
      <c r="AU180" s="215" t="s">
        <v>235</v>
      </c>
      <c r="AV180" s="308"/>
      <c r="AW180" s="215" t="s">
        <v>235</v>
      </c>
      <c r="AX180" s="215" t="s">
        <v>235</v>
      </c>
      <c r="AY180" s="215" t="s">
        <v>235</v>
      </c>
      <c r="AZ180" s="215" t="s">
        <v>235</v>
      </c>
      <c r="BA180" s="215" t="s">
        <v>235</v>
      </c>
      <c r="BB180" s="215" t="s">
        <v>235</v>
      </c>
      <c r="BC180" s="215" t="s">
        <v>235</v>
      </c>
      <c r="BD180" s="215" t="s">
        <v>235</v>
      </c>
      <c r="BE180" s="215" t="s">
        <v>235</v>
      </c>
      <c r="BF180" s="215" t="s">
        <v>235</v>
      </c>
      <c r="BG180" s="215" t="s">
        <v>235</v>
      </c>
      <c r="BH180" s="215" t="s">
        <v>235</v>
      </c>
      <c r="BI180" s="215" t="s">
        <v>235</v>
      </c>
      <c r="BJ180" s="215" t="s">
        <v>235</v>
      </c>
      <c r="BK180" s="215" t="s">
        <v>235</v>
      </c>
      <c r="BL180" s="215" t="s">
        <v>235</v>
      </c>
      <c r="BM180" s="215" t="s">
        <v>235</v>
      </c>
      <c r="BN180" s="215" t="s">
        <v>235</v>
      </c>
      <c r="BO180" s="215" t="s">
        <v>235</v>
      </c>
      <c r="BP180" s="215" t="s">
        <v>235</v>
      </c>
      <c r="BQ180" s="215" t="s">
        <v>235</v>
      </c>
      <c r="BR180" s="215" t="s">
        <v>235</v>
      </c>
      <c r="BS180" s="215" t="s">
        <v>235</v>
      </c>
      <c r="BT180" s="215" t="s">
        <v>235</v>
      </c>
      <c r="BU180" s="215" t="s">
        <v>235</v>
      </c>
      <c r="BV180" s="215" t="s">
        <v>235</v>
      </c>
      <c r="BW180" s="308"/>
      <c r="BX180" s="308"/>
      <c r="BY180" s="308"/>
      <c r="BZ180" s="308"/>
      <c r="CA180" s="308"/>
      <c r="CB180" s="308"/>
      <c r="CC180" s="308"/>
      <c r="CD180" s="308"/>
      <c r="CE180" s="308"/>
      <c r="CF180" s="308"/>
      <c r="CG180" s="308"/>
      <c r="CH180" s="308"/>
      <c r="CI180" s="308"/>
      <c r="CJ180" s="308"/>
      <c r="CK180" s="308"/>
      <c r="CL180" s="308"/>
      <c r="CM180" s="308"/>
      <c r="CN180" s="308"/>
      <c r="CO180" s="308"/>
      <c r="CP180" s="308"/>
      <c r="CQ180" s="308"/>
      <c r="CR180" s="308"/>
      <c r="CS180" s="308"/>
      <c r="CT180" s="308"/>
      <c r="CU180" s="308"/>
      <c r="CV180" s="308"/>
      <c r="CW180" s="308"/>
      <c r="CX180" s="308"/>
      <c r="CY180" s="308"/>
      <c r="CZ180" s="308"/>
      <c r="DA180" s="308"/>
      <c r="DB180" s="308"/>
      <c r="DC180" s="308"/>
      <c r="DD180" s="308"/>
      <c r="DE180" s="308"/>
      <c r="DF180" s="308"/>
      <c r="DG180" s="308"/>
      <c r="DH180" s="308"/>
      <c r="DI180" s="308"/>
      <c r="DJ180" s="308"/>
      <c r="DK180" s="308"/>
      <c r="DL180" s="308"/>
      <c r="DM180" s="308"/>
      <c r="DN180" s="308"/>
      <c r="DO180" s="308"/>
      <c r="DP180" s="308"/>
      <c r="DQ180" s="258"/>
      <c r="DR180" s="258"/>
      <c r="DS180" s="215" t="s">
        <v>235</v>
      </c>
      <c r="DT180" s="308"/>
      <c r="DU180" s="215" t="s">
        <v>235</v>
      </c>
      <c r="DV180" s="215" t="s">
        <v>235</v>
      </c>
      <c r="DW180" s="215" t="s">
        <v>235</v>
      </c>
      <c r="DX180" s="215" t="s">
        <v>235</v>
      </c>
      <c r="DY180" s="215" t="s">
        <v>235</v>
      </c>
      <c r="DZ180" s="215" t="s">
        <v>235</v>
      </c>
      <c r="EA180" s="215" t="s">
        <v>235</v>
      </c>
      <c r="EB180" s="236" t="s">
        <v>235</v>
      </c>
      <c r="EC180" s="236" t="s">
        <v>235</v>
      </c>
      <c r="ED180" s="308"/>
      <c r="EE180" s="215" t="s">
        <v>235</v>
      </c>
      <c r="EF180" s="308"/>
      <c r="EG180" s="215" t="s">
        <v>235</v>
      </c>
      <c r="EH180" s="215" t="s">
        <v>235</v>
      </c>
      <c r="EI180" s="215" t="s">
        <v>235</v>
      </c>
      <c r="EJ180" s="215" t="s">
        <v>235</v>
      </c>
      <c r="EK180" s="215" t="s">
        <v>235</v>
      </c>
      <c r="EL180" s="215" t="s">
        <v>235</v>
      </c>
      <c r="EM180" s="215" t="s">
        <v>235</v>
      </c>
      <c r="EN180" s="215" t="s">
        <v>235</v>
      </c>
      <c r="EO180" s="215" t="s">
        <v>235</v>
      </c>
      <c r="EP180" s="215" t="s">
        <v>235</v>
      </c>
      <c r="EQ180" s="215" t="s">
        <v>235</v>
      </c>
      <c r="ER180" s="215" t="s">
        <v>235</v>
      </c>
      <c r="ES180" s="215" t="s">
        <v>235</v>
      </c>
      <c r="ET180" s="215" t="s">
        <v>235</v>
      </c>
      <c r="EU180" s="215" t="s">
        <v>235</v>
      </c>
      <c r="EV180" s="215" t="s">
        <v>235</v>
      </c>
      <c r="EW180" s="215" t="s">
        <v>235</v>
      </c>
      <c r="EX180" s="215" t="s">
        <v>235</v>
      </c>
      <c r="EY180" s="215" t="s">
        <v>235</v>
      </c>
      <c r="EZ180" s="215" t="s">
        <v>235</v>
      </c>
      <c r="FA180" s="215" t="s">
        <v>235</v>
      </c>
      <c r="FB180" s="215" t="s">
        <v>235</v>
      </c>
      <c r="FC180" s="215" t="s">
        <v>235</v>
      </c>
      <c r="FD180" s="215" t="s">
        <v>235</v>
      </c>
      <c r="FE180" s="215" t="s">
        <v>235</v>
      </c>
      <c r="FF180" s="215" t="s">
        <v>235</v>
      </c>
      <c r="FG180" s="216" t="s">
        <v>235</v>
      </c>
      <c r="FH180" s="216" t="s">
        <v>235</v>
      </c>
    </row>
    <row r="181" spans="1:164" ht="16.5" customHeight="1" x14ac:dyDescent="0.3">
      <c r="A181" s="409"/>
      <c r="B181" s="412"/>
      <c r="C181" s="413"/>
      <c r="D181" s="308"/>
      <c r="E181" s="259"/>
      <c r="F181" s="259"/>
      <c r="G181" s="259"/>
      <c r="H181" s="259"/>
      <c r="I181" s="259"/>
      <c r="J181" s="308"/>
      <c r="K181" s="308"/>
      <c r="L181" s="259"/>
      <c r="M181" s="259"/>
      <c r="N181" s="259"/>
      <c r="O181" s="259"/>
      <c r="P181" s="259"/>
      <c r="Q181" s="259"/>
      <c r="R181" s="215" t="s">
        <v>235</v>
      </c>
      <c r="S181" s="215" t="s">
        <v>235</v>
      </c>
      <c r="T181" s="215" t="s">
        <v>235</v>
      </c>
      <c r="U181" s="215" t="s">
        <v>235</v>
      </c>
      <c r="V181" s="215" t="s">
        <v>235</v>
      </c>
      <c r="W181" s="308"/>
      <c r="X181" s="215" t="s">
        <v>235</v>
      </c>
      <c r="Y181" s="308"/>
      <c r="Z181" s="215" t="s">
        <v>235</v>
      </c>
      <c r="AA181" s="308"/>
      <c r="AB181" s="215" t="s">
        <v>235</v>
      </c>
      <c r="AC181" s="308"/>
      <c r="AD181" s="215" t="s">
        <v>235</v>
      </c>
      <c r="AE181" s="231" t="s">
        <v>235</v>
      </c>
      <c r="AF181" s="308"/>
      <c r="AG181" s="308"/>
      <c r="AH181" s="308"/>
      <c r="AI181" s="235" t="s">
        <v>235</v>
      </c>
      <c r="AJ181" s="308"/>
      <c r="AK181" s="215" t="s">
        <v>235</v>
      </c>
      <c r="AL181" s="215" t="s">
        <v>235</v>
      </c>
      <c r="AM181" s="215" t="s">
        <v>235</v>
      </c>
      <c r="AN181" s="215" t="s">
        <v>235</v>
      </c>
      <c r="AO181" s="215" t="s">
        <v>235</v>
      </c>
      <c r="AP181" s="215" t="s">
        <v>235</v>
      </c>
      <c r="AQ181" s="215" t="s">
        <v>235</v>
      </c>
      <c r="AR181" s="215" t="s">
        <v>235</v>
      </c>
      <c r="AS181" s="215" t="s">
        <v>235</v>
      </c>
      <c r="AT181" s="215" t="s">
        <v>235</v>
      </c>
      <c r="AU181" s="215" t="s">
        <v>235</v>
      </c>
      <c r="AV181" s="308"/>
      <c r="AW181" s="215" t="s">
        <v>235</v>
      </c>
      <c r="AX181" s="215" t="s">
        <v>235</v>
      </c>
      <c r="AY181" s="215" t="s">
        <v>235</v>
      </c>
      <c r="AZ181" s="215" t="s">
        <v>235</v>
      </c>
      <c r="BA181" s="215" t="s">
        <v>235</v>
      </c>
      <c r="BB181" s="215" t="s">
        <v>235</v>
      </c>
      <c r="BC181" s="215" t="s">
        <v>235</v>
      </c>
      <c r="BD181" s="215" t="s">
        <v>235</v>
      </c>
      <c r="BE181" s="215" t="s">
        <v>235</v>
      </c>
      <c r="BF181" s="215" t="s">
        <v>235</v>
      </c>
      <c r="BG181" s="215" t="s">
        <v>235</v>
      </c>
      <c r="BH181" s="215" t="s">
        <v>235</v>
      </c>
      <c r="BI181" s="215" t="s">
        <v>235</v>
      </c>
      <c r="BJ181" s="215" t="s">
        <v>235</v>
      </c>
      <c r="BK181" s="215" t="s">
        <v>235</v>
      </c>
      <c r="BL181" s="215" t="s">
        <v>235</v>
      </c>
      <c r="BM181" s="215" t="s">
        <v>235</v>
      </c>
      <c r="BN181" s="215" t="s">
        <v>235</v>
      </c>
      <c r="BO181" s="215" t="s">
        <v>235</v>
      </c>
      <c r="BP181" s="215" t="s">
        <v>235</v>
      </c>
      <c r="BQ181" s="215" t="s">
        <v>235</v>
      </c>
      <c r="BR181" s="215" t="s">
        <v>235</v>
      </c>
      <c r="BS181" s="215" t="s">
        <v>235</v>
      </c>
      <c r="BT181" s="215" t="s">
        <v>235</v>
      </c>
      <c r="BU181" s="215" t="s">
        <v>235</v>
      </c>
      <c r="BV181" s="215" t="s">
        <v>235</v>
      </c>
      <c r="BW181" s="308"/>
      <c r="BX181" s="308"/>
      <c r="BY181" s="308"/>
      <c r="BZ181" s="308"/>
      <c r="CA181" s="308"/>
      <c r="CB181" s="308"/>
      <c r="CC181" s="308"/>
      <c r="CD181" s="308"/>
      <c r="CE181" s="308"/>
      <c r="CF181" s="308"/>
      <c r="CG181" s="308"/>
      <c r="CH181" s="308"/>
      <c r="CI181" s="308"/>
      <c r="CJ181" s="308"/>
      <c r="CK181" s="308"/>
      <c r="CL181" s="308"/>
      <c r="CM181" s="308"/>
      <c r="CN181" s="308"/>
      <c r="CO181" s="308"/>
      <c r="CP181" s="308"/>
      <c r="CQ181" s="308"/>
      <c r="CR181" s="308"/>
      <c r="CS181" s="308"/>
      <c r="CT181" s="308"/>
      <c r="CU181" s="308"/>
      <c r="CV181" s="308"/>
      <c r="CW181" s="308"/>
      <c r="CX181" s="308"/>
      <c r="CY181" s="308"/>
      <c r="CZ181" s="308"/>
      <c r="DA181" s="308"/>
      <c r="DB181" s="308"/>
      <c r="DC181" s="308"/>
      <c r="DD181" s="308"/>
      <c r="DE181" s="308"/>
      <c r="DF181" s="308"/>
      <c r="DG181" s="308"/>
      <c r="DH181" s="308"/>
      <c r="DI181" s="308"/>
      <c r="DJ181" s="308"/>
      <c r="DK181" s="308"/>
      <c r="DL181" s="308"/>
      <c r="DM181" s="308"/>
      <c r="DN181" s="308"/>
      <c r="DO181" s="308"/>
      <c r="DP181" s="308"/>
      <c r="DQ181" s="259"/>
      <c r="DR181" s="259"/>
      <c r="DS181" s="215" t="s">
        <v>235</v>
      </c>
      <c r="DT181" s="308"/>
      <c r="DU181" s="215" t="s">
        <v>235</v>
      </c>
      <c r="DV181" s="215" t="s">
        <v>235</v>
      </c>
      <c r="DW181" s="215" t="s">
        <v>235</v>
      </c>
      <c r="DX181" s="215" t="s">
        <v>235</v>
      </c>
      <c r="DY181" s="215" t="s">
        <v>235</v>
      </c>
      <c r="DZ181" s="215" t="s">
        <v>235</v>
      </c>
      <c r="EA181" s="215" t="s">
        <v>235</v>
      </c>
      <c r="EB181" s="236" t="s">
        <v>235</v>
      </c>
      <c r="EC181" s="236" t="s">
        <v>235</v>
      </c>
      <c r="ED181" s="308"/>
      <c r="EE181" s="215" t="s">
        <v>235</v>
      </c>
      <c r="EF181" s="308"/>
      <c r="EG181" s="215" t="s">
        <v>235</v>
      </c>
      <c r="EH181" s="215" t="s">
        <v>235</v>
      </c>
      <c r="EI181" s="215" t="s">
        <v>235</v>
      </c>
      <c r="EJ181" s="215" t="s">
        <v>235</v>
      </c>
      <c r="EK181" s="215" t="s">
        <v>235</v>
      </c>
      <c r="EL181" s="215" t="s">
        <v>235</v>
      </c>
      <c r="EM181" s="215" t="s">
        <v>235</v>
      </c>
      <c r="EN181" s="215" t="s">
        <v>235</v>
      </c>
      <c r="EO181" s="215" t="s">
        <v>235</v>
      </c>
      <c r="EP181" s="215" t="s">
        <v>235</v>
      </c>
      <c r="EQ181" s="215" t="s">
        <v>235</v>
      </c>
      <c r="ER181" s="215" t="s">
        <v>235</v>
      </c>
      <c r="ES181" s="215" t="s">
        <v>235</v>
      </c>
      <c r="ET181" s="215" t="s">
        <v>235</v>
      </c>
      <c r="EU181" s="215" t="s">
        <v>235</v>
      </c>
      <c r="EV181" s="215" t="s">
        <v>235</v>
      </c>
      <c r="EW181" s="215" t="s">
        <v>235</v>
      </c>
      <c r="EX181" s="215" t="s">
        <v>235</v>
      </c>
      <c r="EY181" s="215" t="s">
        <v>235</v>
      </c>
      <c r="EZ181" s="215" t="s">
        <v>235</v>
      </c>
      <c r="FA181" s="215" t="s">
        <v>235</v>
      </c>
      <c r="FB181" s="215" t="s">
        <v>235</v>
      </c>
      <c r="FC181" s="215" t="s">
        <v>235</v>
      </c>
      <c r="FD181" s="215" t="s">
        <v>235</v>
      </c>
      <c r="FE181" s="215" t="s">
        <v>235</v>
      </c>
      <c r="FF181" s="215" t="s">
        <v>235</v>
      </c>
      <c r="FG181" s="216" t="s">
        <v>235</v>
      </c>
      <c r="FH181" s="216" t="s">
        <v>235</v>
      </c>
    </row>
    <row r="182" spans="1:164" ht="16.5" customHeight="1" x14ac:dyDescent="0.3">
      <c r="A182" s="409">
        <v>63</v>
      </c>
      <c r="B182" s="410">
        <v>66</v>
      </c>
      <c r="C182" s="485" t="s">
        <v>217</v>
      </c>
      <c r="D182" s="308" t="s">
        <v>652</v>
      </c>
      <c r="E182" s="257" t="s">
        <v>624</v>
      </c>
      <c r="F182" s="257" t="s">
        <v>625</v>
      </c>
      <c r="G182" s="257" t="s">
        <v>626</v>
      </c>
      <c r="H182" s="257" t="s">
        <v>627</v>
      </c>
      <c r="I182" s="257" t="s">
        <v>628</v>
      </c>
      <c r="J182" s="308" t="s">
        <v>231</v>
      </c>
      <c r="K182" s="408" t="s">
        <v>629</v>
      </c>
      <c r="L182" s="257" t="s">
        <v>225</v>
      </c>
      <c r="M182" s="257" t="s">
        <v>630</v>
      </c>
      <c r="N182" s="257" t="s">
        <v>561</v>
      </c>
      <c r="O182" s="257" t="s">
        <v>631</v>
      </c>
      <c r="P182" s="257" t="s">
        <v>229</v>
      </c>
      <c r="Q182" s="257">
        <v>2</v>
      </c>
      <c r="R182" s="215" t="s">
        <v>359</v>
      </c>
      <c r="S182" s="215" t="s">
        <v>639</v>
      </c>
      <c r="T182" s="215" t="s">
        <v>639</v>
      </c>
      <c r="U182" s="215" t="s">
        <v>639</v>
      </c>
      <c r="V182" s="215" t="s">
        <v>231</v>
      </c>
      <c r="W182" s="308" t="s">
        <v>231</v>
      </c>
      <c r="X182" s="215" t="s">
        <v>231</v>
      </c>
      <c r="Y182" s="308" t="s">
        <v>231</v>
      </c>
      <c r="Z182" s="215" t="s">
        <v>231</v>
      </c>
      <c r="AA182" s="308" t="s">
        <v>231</v>
      </c>
      <c r="AB182" s="215" t="s">
        <v>231</v>
      </c>
      <c r="AC182" s="308" t="s">
        <v>231</v>
      </c>
      <c r="AD182" s="215" t="s">
        <v>231</v>
      </c>
      <c r="AE182" s="231" t="s">
        <v>231</v>
      </c>
      <c r="AF182" s="308" t="s">
        <v>235</v>
      </c>
      <c r="AG182" s="308" t="s">
        <v>235</v>
      </c>
      <c r="AH182" s="308" t="s">
        <v>235</v>
      </c>
      <c r="AI182" s="235" t="s">
        <v>235</v>
      </c>
      <c r="AJ182" s="257" t="s">
        <v>235</v>
      </c>
      <c r="AK182" s="215" t="s">
        <v>235</v>
      </c>
      <c r="AL182" s="215" t="s">
        <v>235</v>
      </c>
      <c r="AM182" s="215" t="s">
        <v>235</v>
      </c>
      <c r="AN182" s="215" t="s">
        <v>235</v>
      </c>
      <c r="AO182" s="215" t="s">
        <v>235</v>
      </c>
      <c r="AP182" s="215" t="s">
        <v>235</v>
      </c>
      <c r="AQ182" s="215" t="s">
        <v>235</v>
      </c>
      <c r="AR182" s="215" t="s">
        <v>235</v>
      </c>
      <c r="AS182" s="215" t="s">
        <v>235</v>
      </c>
      <c r="AT182" s="215" t="s">
        <v>235</v>
      </c>
      <c r="AU182" s="215" t="s">
        <v>235</v>
      </c>
      <c r="AV182" s="257" t="s">
        <v>235</v>
      </c>
      <c r="AW182" s="215" t="s">
        <v>235</v>
      </c>
      <c r="AX182" s="215" t="s">
        <v>235</v>
      </c>
      <c r="AY182" s="215" t="s">
        <v>235</v>
      </c>
      <c r="AZ182" s="215" t="s">
        <v>235</v>
      </c>
      <c r="BA182" s="215" t="s">
        <v>235</v>
      </c>
      <c r="BB182" s="215" t="s">
        <v>235</v>
      </c>
      <c r="BC182" s="215" t="s">
        <v>235</v>
      </c>
      <c r="BD182" s="215" t="s">
        <v>235</v>
      </c>
      <c r="BE182" s="215" t="s">
        <v>235</v>
      </c>
      <c r="BF182" s="215" t="s">
        <v>235</v>
      </c>
      <c r="BG182" s="215" t="s">
        <v>235</v>
      </c>
      <c r="BH182" s="215" t="s">
        <v>235</v>
      </c>
      <c r="BI182" s="215" t="s">
        <v>235</v>
      </c>
      <c r="BJ182" s="215" t="s">
        <v>235</v>
      </c>
      <c r="BK182" s="215" t="s">
        <v>235</v>
      </c>
      <c r="BL182" s="215" t="s">
        <v>235</v>
      </c>
      <c r="BM182" s="215" t="s">
        <v>235</v>
      </c>
      <c r="BN182" s="215" t="s">
        <v>235</v>
      </c>
      <c r="BO182" s="215" t="s">
        <v>235</v>
      </c>
      <c r="BP182" s="215" t="s">
        <v>235</v>
      </c>
      <c r="BQ182" s="215" t="s">
        <v>235</v>
      </c>
      <c r="BR182" s="215" t="s">
        <v>235</v>
      </c>
      <c r="BS182" s="215" t="s">
        <v>235</v>
      </c>
      <c r="BT182" s="215" t="s">
        <v>235</v>
      </c>
      <c r="BU182" s="215" t="s">
        <v>235</v>
      </c>
      <c r="BV182" s="215" t="s">
        <v>235</v>
      </c>
      <c r="BW182" s="257" t="s">
        <v>235</v>
      </c>
      <c r="BX182" s="257" t="s">
        <v>235</v>
      </c>
      <c r="BY182" s="257" t="s">
        <v>235</v>
      </c>
      <c r="BZ182" s="257" t="s">
        <v>235</v>
      </c>
      <c r="CA182" s="257" t="s">
        <v>235</v>
      </c>
      <c r="CB182" s="257" t="s">
        <v>235</v>
      </c>
      <c r="CC182" s="257" t="s">
        <v>235</v>
      </c>
      <c r="CD182" s="257" t="s">
        <v>235</v>
      </c>
      <c r="CE182" s="257" t="s">
        <v>235</v>
      </c>
      <c r="CF182" s="257" t="s">
        <v>235</v>
      </c>
      <c r="CG182" s="257" t="s">
        <v>235</v>
      </c>
      <c r="CH182" s="257" t="s">
        <v>235</v>
      </c>
      <c r="CI182" s="257" t="s">
        <v>235</v>
      </c>
      <c r="CJ182" s="257" t="s">
        <v>235</v>
      </c>
      <c r="CK182" s="257" t="s">
        <v>235</v>
      </c>
      <c r="CL182" s="257" t="s">
        <v>235</v>
      </c>
      <c r="CM182" s="257" t="s">
        <v>235</v>
      </c>
      <c r="CN182" s="257" t="s">
        <v>235</v>
      </c>
      <c r="CO182" s="257" t="s">
        <v>235</v>
      </c>
      <c r="CP182" s="257" t="s">
        <v>235</v>
      </c>
      <c r="CQ182" s="257" t="s">
        <v>235</v>
      </c>
      <c r="CR182" s="257" t="s">
        <v>235</v>
      </c>
      <c r="CS182" s="257" t="s">
        <v>235</v>
      </c>
      <c r="CT182" s="257" t="s">
        <v>235</v>
      </c>
      <c r="CU182" s="257" t="s">
        <v>235</v>
      </c>
      <c r="CV182" s="257" t="s">
        <v>235</v>
      </c>
      <c r="CW182" s="257" t="s">
        <v>235</v>
      </c>
      <c r="CX182" s="257" t="s">
        <v>235</v>
      </c>
      <c r="CY182" s="257" t="s">
        <v>235</v>
      </c>
      <c r="CZ182" s="257" t="s">
        <v>235</v>
      </c>
      <c r="DA182" s="257" t="s">
        <v>235</v>
      </c>
      <c r="DB182" s="257" t="s">
        <v>235</v>
      </c>
      <c r="DC182" s="257" t="s">
        <v>235</v>
      </c>
      <c r="DD182" s="257" t="s">
        <v>235</v>
      </c>
      <c r="DE182" s="257" t="s">
        <v>235</v>
      </c>
      <c r="DF182" s="257" t="s">
        <v>235</v>
      </c>
      <c r="DG182" s="257" t="s">
        <v>235</v>
      </c>
      <c r="DH182" s="257" t="s">
        <v>235</v>
      </c>
      <c r="DI182" s="257" t="s">
        <v>235</v>
      </c>
      <c r="DJ182" s="257" t="s">
        <v>235</v>
      </c>
      <c r="DK182" s="308" t="s">
        <v>485</v>
      </c>
      <c r="DL182" s="308" t="s">
        <v>634</v>
      </c>
      <c r="DM182" s="308" t="s">
        <v>560</v>
      </c>
      <c r="DN182" s="308" t="s">
        <v>635</v>
      </c>
      <c r="DO182" s="308" t="s">
        <v>635</v>
      </c>
      <c r="DP182" s="308" t="s">
        <v>635</v>
      </c>
      <c r="DQ182" s="257" t="s">
        <v>231</v>
      </c>
      <c r="DR182" s="257" t="s">
        <v>231</v>
      </c>
      <c r="DS182" s="218" t="s">
        <v>231</v>
      </c>
      <c r="DT182" s="308" t="s">
        <v>231</v>
      </c>
      <c r="DU182" s="218">
        <v>12.39</v>
      </c>
      <c r="DV182" s="218" t="s">
        <v>231</v>
      </c>
      <c r="DW182" s="218" t="s">
        <v>231</v>
      </c>
      <c r="DX182" s="218" t="s">
        <v>231</v>
      </c>
      <c r="DY182" s="218" t="s">
        <v>231</v>
      </c>
      <c r="DZ182" s="218" t="s">
        <v>231</v>
      </c>
      <c r="EA182" s="218" t="s">
        <v>231</v>
      </c>
      <c r="EB182" s="218" t="s">
        <v>231</v>
      </c>
      <c r="EC182" s="218" t="s">
        <v>231</v>
      </c>
      <c r="ED182" s="308" t="s">
        <v>233</v>
      </c>
      <c r="EE182" s="218" t="s">
        <v>231</v>
      </c>
      <c r="EF182" s="308" t="s">
        <v>231</v>
      </c>
      <c r="EG182" s="215">
        <v>4.3099999999999996</v>
      </c>
      <c r="EH182" s="215" t="s">
        <v>231</v>
      </c>
      <c r="EI182" s="215" t="s">
        <v>231</v>
      </c>
      <c r="EJ182" s="215" t="s">
        <v>231</v>
      </c>
      <c r="EK182" s="215" t="s">
        <v>231</v>
      </c>
      <c r="EL182" s="218" t="s">
        <v>231</v>
      </c>
      <c r="EM182" s="218" t="s">
        <v>231</v>
      </c>
      <c r="EN182" s="218" t="s">
        <v>231</v>
      </c>
      <c r="EO182" s="218" t="s">
        <v>231</v>
      </c>
      <c r="EP182" s="215" t="s">
        <v>231</v>
      </c>
      <c r="EQ182" s="215" t="s">
        <v>231</v>
      </c>
      <c r="ER182" s="215" t="s">
        <v>231</v>
      </c>
      <c r="ES182" s="215" t="s">
        <v>231</v>
      </c>
      <c r="ET182" s="215" t="s">
        <v>231</v>
      </c>
      <c r="EU182" s="215" t="s">
        <v>231</v>
      </c>
      <c r="EV182" s="215" t="s">
        <v>231</v>
      </c>
      <c r="EW182" s="215" t="s">
        <v>231</v>
      </c>
      <c r="EX182" s="215" t="s">
        <v>231</v>
      </c>
      <c r="EY182" s="215" t="s">
        <v>231</v>
      </c>
      <c r="EZ182" s="215" t="s">
        <v>231</v>
      </c>
      <c r="FA182" s="215" t="s">
        <v>231</v>
      </c>
      <c r="FB182" s="215" t="s">
        <v>231</v>
      </c>
      <c r="FC182" s="215" t="s">
        <v>231</v>
      </c>
      <c r="FD182" s="215" t="s">
        <v>231</v>
      </c>
      <c r="FE182" s="215" t="s">
        <v>231</v>
      </c>
      <c r="FF182" s="215" t="s">
        <v>231</v>
      </c>
      <c r="FG182" s="216" t="s">
        <v>231</v>
      </c>
      <c r="FH182" s="216" t="s">
        <v>231</v>
      </c>
    </row>
    <row r="183" spans="1:164" ht="16.5" customHeight="1" x14ac:dyDescent="0.3">
      <c r="A183" s="409"/>
      <c r="B183" s="411"/>
      <c r="C183" s="485"/>
      <c r="D183" s="308"/>
      <c r="E183" s="258"/>
      <c r="F183" s="258"/>
      <c r="G183" s="258"/>
      <c r="H183" s="258"/>
      <c r="I183" s="258"/>
      <c r="J183" s="308"/>
      <c r="K183" s="308"/>
      <c r="L183" s="258"/>
      <c r="M183" s="258"/>
      <c r="N183" s="258"/>
      <c r="O183" s="258"/>
      <c r="P183" s="258"/>
      <c r="Q183" s="258"/>
      <c r="R183" s="215" t="s">
        <v>431</v>
      </c>
      <c r="S183" s="215" t="s">
        <v>639</v>
      </c>
      <c r="T183" s="215" t="s">
        <v>639</v>
      </c>
      <c r="U183" s="215" t="s">
        <v>639</v>
      </c>
      <c r="V183" s="215" t="s">
        <v>231</v>
      </c>
      <c r="W183" s="308"/>
      <c r="X183" s="215" t="s">
        <v>231</v>
      </c>
      <c r="Y183" s="308"/>
      <c r="Z183" s="215" t="s">
        <v>231</v>
      </c>
      <c r="AA183" s="308"/>
      <c r="AB183" s="215" t="s">
        <v>231</v>
      </c>
      <c r="AC183" s="308"/>
      <c r="AD183" s="215" t="s">
        <v>231</v>
      </c>
      <c r="AE183" s="231" t="s">
        <v>231</v>
      </c>
      <c r="AF183" s="308"/>
      <c r="AG183" s="308"/>
      <c r="AH183" s="308"/>
      <c r="AI183" s="235" t="s">
        <v>235</v>
      </c>
      <c r="AJ183" s="258"/>
      <c r="AK183" s="215" t="s">
        <v>235</v>
      </c>
      <c r="AL183" s="215" t="s">
        <v>235</v>
      </c>
      <c r="AM183" s="215" t="s">
        <v>235</v>
      </c>
      <c r="AN183" s="215" t="s">
        <v>235</v>
      </c>
      <c r="AO183" s="215" t="s">
        <v>235</v>
      </c>
      <c r="AP183" s="215" t="s">
        <v>235</v>
      </c>
      <c r="AQ183" s="215" t="s">
        <v>235</v>
      </c>
      <c r="AR183" s="215" t="s">
        <v>235</v>
      </c>
      <c r="AS183" s="215" t="s">
        <v>235</v>
      </c>
      <c r="AT183" s="215" t="s">
        <v>235</v>
      </c>
      <c r="AU183" s="215" t="s">
        <v>235</v>
      </c>
      <c r="AV183" s="258"/>
      <c r="AW183" s="215" t="s">
        <v>235</v>
      </c>
      <c r="AX183" s="215" t="s">
        <v>235</v>
      </c>
      <c r="AY183" s="215" t="s">
        <v>235</v>
      </c>
      <c r="AZ183" s="215" t="s">
        <v>235</v>
      </c>
      <c r="BA183" s="215" t="s">
        <v>235</v>
      </c>
      <c r="BB183" s="215" t="s">
        <v>235</v>
      </c>
      <c r="BC183" s="215" t="s">
        <v>235</v>
      </c>
      <c r="BD183" s="215" t="s">
        <v>235</v>
      </c>
      <c r="BE183" s="215" t="s">
        <v>235</v>
      </c>
      <c r="BF183" s="215" t="s">
        <v>235</v>
      </c>
      <c r="BG183" s="215" t="s">
        <v>235</v>
      </c>
      <c r="BH183" s="215" t="s">
        <v>235</v>
      </c>
      <c r="BI183" s="215" t="s">
        <v>235</v>
      </c>
      <c r="BJ183" s="215" t="s">
        <v>235</v>
      </c>
      <c r="BK183" s="215" t="s">
        <v>235</v>
      </c>
      <c r="BL183" s="215" t="s">
        <v>235</v>
      </c>
      <c r="BM183" s="215" t="s">
        <v>235</v>
      </c>
      <c r="BN183" s="215" t="s">
        <v>235</v>
      </c>
      <c r="BO183" s="215" t="s">
        <v>235</v>
      </c>
      <c r="BP183" s="215" t="s">
        <v>235</v>
      </c>
      <c r="BQ183" s="215" t="s">
        <v>235</v>
      </c>
      <c r="BR183" s="215" t="s">
        <v>235</v>
      </c>
      <c r="BS183" s="215" t="s">
        <v>235</v>
      </c>
      <c r="BT183" s="215" t="s">
        <v>235</v>
      </c>
      <c r="BU183" s="215" t="s">
        <v>235</v>
      </c>
      <c r="BV183" s="215" t="s">
        <v>235</v>
      </c>
      <c r="BW183" s="258"/>
      <c r="BX183" s="258"/>
      <c r="BY183" s="258"/>
      <c r="BZ183" s="258"/>
      <c r="CA183" s="258"/>
      <c r="CB183" s="258"/>
      <c r="CC183" s="258"/>
      <c r="CD183" s="258"/>
      <c r="CE183" s="258"/>
      <c r="CF183" s="258"/>
      <c r="CG183" s="258"/>
      <c r="CH183" s="258"/>
      <c r="CI183" s="258"/>
      <c r="CJ183" s="258"/>
      <c r="CK183" s="258"/>
      <c r="CL183" s="258"/>
      <c r="CM183" s="258"/>
      <c r="CN183" s="258"/>
      <c r="CO183" s="258"/>
      <c r="CP183" s="258"/>
      <c r="CQ183" s="258"/>
      <c r="CR183" s="258"/>
      <c r="CS183" s="258"/>
      <c r="CT183" s="258"/>
      <c r="CU183" s="258"/>
      <c r="CV183" s="258"/>
      <c r="CW183" s="258"/>
      <c r="CX183" s="258"/>
      <c r="CY183" s="258"/>
      <c r="CZ183" s="258"/>
      <c r="DA183" s="258"/>
      <c r="DB183" s="258"/>
      <c r="DC183" s="258"/>
      <c r="DD183" s="258"/>
      <c r="DE183" s="258"/>
      <c r="DF183" s="258"/>
      <c r="DG183" s="258"/>
      <c r="DH183" s="258"/>
      <c r="DI183" s="258"/>
      <c r="DJ183" s="258"/>
      <c r="DK183" s="308"/>
      <c r="DL183" s="308"/>
      <c r="DM183" s="308"/>
      <c r="DN183" s="308"/>
      <c r="DO183" s="308"/>
      <c r="DP183" s="308"/>
      <c r="DQ183" s="258"/>
      <c r="DR183" s="258"/>
      <c r="DS183" s="218" t="s">
        <v>231</v>
      </c>
      <c r="DT183" s="308"/>
      <c r="DU183" s="218" t="s">
        <v>231</v>
      </c>
      <c r="DV183" s="218" t="s">
        <v>231</v>
      </c>
      <c r="DW183" s="218" t="s">
        <v>231</v>
      </c>
      <c r="DX183" s="218" t="s">
        <v>231</v>
      </c>
      <c r="DY183" s="218" t="s">
        <v>231</v>
      </c>
      <c r="DZ183" s="218" t="s">
        <v>231</v>
      </c>
      <c r="EA183" s="218" t="s">
        <v>231</v>
      </c>
      <c r="EB183" s="218" t="s">
        <v>231</v>
      </c>
      <c r="EC183" s="218" t="s">
        <v>231</v>
      </c>
      <c r="ED183" s="308"/>
      <c r="EE183" s="218" t="s">
        <v>231</v>
      </c>
      <c r="EF183" s="308"/>
      <c r="EG183" s="215" t="s">
        <v>231</v>
      </c>
      <c r="EH183" s="215" t="s">
        <v>231</v>
      </c>
      <c r="EI183" s="215" t="s">
        <v>231</v>
      </c>
      <c r="EJ183" s="215" t="s">
        <v>231</v>
      </c>
      <c r="EK183" s="215" t="s">
        <v>231</v>
      </c>
      <c r="EL183" s="218" t="s">
        <v>231</v>
      </c>
      <c r="EM183" s="218" t="s">
        <v>231</v>
      </c>
      <c r="EN183" s="218" t="s">
        <v>231</v>
      </c>
      <c r="EO183" s="218" t="s">
        <v>231</v>
      </c>
      <c r="EP183" s="215" t="s">
        <v>231</v>
      </c>
      <c r="EQ183" s="215" t="s">
        <v>231</v>
      </c>
      <c r="ER183" s="215" t="s">
        <v>231</v>
      </c>
      <c r="ES183" s="215" t="s">
        <v>231</v>
      </c>
      <c r="ET183" s="215" t="s">
        <v>231</v>
      </c>
      <c r="EU183" s="215" t="s">
        <v>231</v>
      </c>
      <c r="EV183" s="215" t="s">
        <v>231</v>
      </c>
      <c r="EW183" s="215" t="s">
        <v>231</v>
      </c>
      <c r="EX183" s="215" t="s">
        <v>231</v>
      </c>
      <c r="EY183" s="215" t="s">
        <v>231</v>
      </c>
      <c r="EZ183" s="215" t="s">
        <v>231</v>
      </c>
      <c r="FA183" s="215" t="s">
        <v>231</v>
      </c>
      <c r="FB183" s="215" t="s">
        <v>231</v>
      </c>
      <c r="FC183" s="215" t="s">
        <v>231</v>
      </c>
      <c r="FD183" s="215" t="s">
        <v>231</v>
      </c>
      <c r="FE183" s="215" t="s">
        <v>231</v>
      </c>
      <c r="FF183" s="215" t="s">
        <v>231</v>
      </c>
      <c r="FG183" s="216" t="s">
        <v>231</v>
      </c>
      <c r="FH183" s="216" t="s">
        <v>231</v>
      </c>
    </row>
    <row r="184" spans="1:164" ht="16.5" customHeight="1" x14ac:dyDescent="0.3">
      <c r="A184" s="409"/>
      <c r="B184" s="411"/>
      <c r="C184" s="485"/>
      <c r="D184" s="308"/>
      <c r="E184" s="258"/>
      <c r="F184" s="258"/>
      <c r="G184" s="258"/>
      <c r="H184" s="258"/>
      <c r="I184" s="258"/>
      <c r="J184" s="308"/>
      <c r="K184" s="308"/>
      <c r="L184" s="258"/>
      <c r="M184" s="258"/>
      <c r="N184" s="258"/>
      <c r="O184" s="258"/>
      <c r="P184" s="258"/>
      <c r="Q184" s="258"/>
      <c r="R184" s="215" t="s">
        <v>235</v>
      </c>
      <c r="S184" s="215" t="s">
        <v>235</v>
      </c>
      <c r="T184" s="215" t="s">
        <v>235</v>
      </c>
      <c r="U184" s="215" t="s">
        <v>235</v>
      </c>
      <c r="V184" s="215" t="s">
        <v>235</v>
      </c>
      <c r="W184" s="308"/>
      <c r="X184" s="215" t="s">
        <v>235</v>
      </c>
      <c r="Y184" s="308"/>
      <c r="Z184" s="215" t="s">
        <v>235</v>
      </c>
      <c r="AA184" s="308"/>
      <c r="AB184" s="215" t="s">
        <v>235</v>
      </c>
      <c r="AC184" s="308"/>
      <c r="AD184" s="215" t="s">
        <v>235</v>
      </c>
      <c r="AE184" s="231" t="s">
        <v>235</v>
      </c>
      <c r="AF184" s="308"/>
      <c r="AG184" s="308"/>
      <c r="AH184" s="308"/>
      <c r="AI184" s="235" t="s">
        <v>235</v>
      </c>
      <c r="AJ184" s="258"/>
      <c r="AK184" s="215" t="s">
        <v>235</v>
      </c>
      <c r="AL184" s="215" t="s">
        <v>235</v>
      </c>
      <c r="AM184" s="215" t="s">
        <v>235</v>
      </c>
      <c r="AN184" s="215" t="s">
        <v>235</v>
      </c>
      <c r="AO184" s="215" t="s">
        <v>235</v>
      </c>
      <c r="AP184" s="215" t="s">
        <v>235</v>
      </c>
      <c r="AQ184" s="215" t="s">
        <v>235</v>
      </c>
      <c r="AR184" s="215" t="s">
        <v>235</v>
      </c>
      <c r="AS184" s="215" t="s">
        <v>235</v>
      </c>
      <c r="AT184" s="215" t="s">
        <v>235</v>
      </c>
      <c r="AU184" s="215" t="s">
        <v>235</v>
      </c>
      <c r="AV184" s="258"/>
      <c r="AW184" s="215" t="s">
        <v>235</v>
      </c>
      <c r="AX184" s="215" t="s">
        <v>235</v>
      </c>
      <c r="AY184" s="215" t="s">
        <v>235</v>
      </c>
      <c r="AZ184" s="215" t="s">
        <v>235</v>
      </c>
      <c r="BA184" s="215" t="s">
        <v>235</v>
      </c>
      <c r="BB184" s="215" t="s">
        <v>235</v>
      </c>
      <c r="BC184" s="215" t="s">
        <v>235</v>
      </c>
      <c r="BD184" s="215" t="s">
        <v>235</v>
      </c>
      <c r="BE184" s="215" t="s">
        <v>235</v>
      </c>
      <c r="BF184" s="215" t="s">
        <v>235</v>
      </c>
      <c r="BG184" s="215" t="s">
        <v>235</v>
      </c>
      <c r="BH184" s="215" t="s">
        <v>235</v>
      </c>
      <c r="BI184" s="215" t="s">
        <v>235</v>
      </c>
      <c r="BJ184" s="215" t="s">
        <v>235</v>
      </c>
      <c r="BK184" s="215" t="s">
        <v>235</v>
      </c>
      <c r="BL184" s="215" t="s">
        <v>235</v>
      </c>
      <c r="BM184" s="215" t="s">
        <v>235</v>
      </c>
      <c r="BN184" s="215" t="s">
        <v>235</v>
      </c>
      <c r="BO184" s="215" t="s">
        <v>235</v>
      </c>
      <c r="BP184" s="215" t="s">
        <v>235</v>
      </c>
      <c r="BQ184" s="215" t="s">
        <v>235</v>
      </c>
      <c r="BR184" s="215" t="s">
        <v>235</v>
      </c>
      <c r="BS184" s="215" t="s">
        <v>235</v>
      </c>
      <c r="BT184" s="215" t="s">
        <v>235</v>
      </c>
      <c r="BU184" s="215" t="s">
        <v>235</v>
      </c>
      <c r="BV184" s="215" t="s">
        <v>235</v>
      </c>
      <c r="BW184" s="258"/>
      <c r="BX184" s="258"/>
      <c r="BY184" s="258"/>
      <c r="BZ184" s="258"/>
      <c r="CA184" s="258"/>
      <c r="CB184" s="258"/>
      <c r="CC184" s="258"/>
      <c r="CD184" s="258"/>
      <c r="CE184" s="258"/>
      <c r="CF184" s="258"/>
      <c r="CG184" s="258"/>
      <c r="CH184" s="258"/>
      <c r="CI184" s="258"/>
      <c r="CJ184" s="258"/>
      <c r="CK184" s="258"/>
      <c r="CL184" s="258"/>
      <c r="CM184" s="258"/>
      <c r="CN184" s="258"/>
      <c r="CO184" s="258"/>
      <c r="CP184" s="258"/>
      <c r="CQ184" s="258"/>
      <c r="CR184" s="258"/>
      <c r="CS184" s="258"/>
      <c r="CT184" s="258"/>
      <c r="CU184" s="258"/>
      <c r="CV184" s="258"/>
      <c r="CW184" s="258"/>
      <c r="CX184" s="258"/>
      <c r="CY184" s="258"/>
      <c r="CZ184" s="258"/>
      <c r="DA184" s="258"/>
      <c r="DB184" s="258"/>
      <c r="DC184" s="258"/>
      <c r="DD184" s="258"/>
      <c r="DE184" s="258"/>
      <c r="DF184" s="258"/>
      <c r="DG184" s="258"/>
      <c r="DH184" s="258"/>
      <c r="DI184" s="258"/>
      <c r="DJ184" s="258"/>
      <c r="DK184" s="308"/>
      <c r="DL184" s="308"/>
      <c r="DM184" s="308"/>
      <c r="DN184" s="308"/>
      <c r="DO184" s="308"/>
      <c r="DP184" s="308"/>
      <c r="DQ184" s="258"/>
      <c r="DR184" s="258"/>
      <c r="DS184" s="215" t="s">
        <v>235</v>
      </c>
      <c r="DT184" s="308"/>
      <c r="DU184" s="215" t="s">
        <v>235</v>
      </c>
      <c r="DV184" s="215" t="s">
        <v>235</v>
      </c>
      <c r="DW184" s="215" t="s">
        <v>235</v>
      </c>
      <c r="DX184" s="215" t="s">
        <v>235</v>
      </c>
      <c r="DY184" s="215" t="s">
        <v>235</v>
      </c>
      <c r="DZ184" s="215" t="s">
        <v>235</v>
      </c>
      <c r="EA184" s="215" t="s">
        <v>235</v>
      </c>
      <c r="EB184" s="236" t="s">
        <v>235</v>
      </c>
      <c r="EC184" s="236" t="s">
        <v>235</v>
      </c>
      <c r="ED184" s="308"/>
      <c r="EE184" s="215" t="s">
        <v>235</v>
      </c>
      <c r="EF184" s="308"/>
      <c r="EG184" s="215" t="s">
        <v>235</v>
      </c>
      <c r="EH184" s="215" t="s">
        <v>235</v>
      </c>
      <c r="EI184" s="215" t="s">
        <v>235</v>
      </c>
      <c r="EJ184" s="215" t="s">
        <v>235</v>
      </c>
      <c r="EK184" s="215" t="s">
        <v>235</v>
      </c>
      <c r="EL184" s="215" t="s">
        <v>235</v>
      </c>
      <c r="EM184" s="215" t="s">
        <v>235</v>
      </c>
      <c r="EN184" s="215" t="s">
        <v>235</v>
      </c>
      <c r="EO184" s="215" t="s">
        <v>235</v>
      </c>
      <c r="EP184" s="215" t="s">
        <v>235</v>
      </c>
      <c r="EQ184" s="215" t="s">
        <v>235</v>
      </c>
      <c r="ER184" s="215" t="s">
        <v>235</v>
      </c>
      <c r="ES184" s="215" t="s">
        <v>235</v>
      </c>
      <c r="ET184" s="215" t="s">
        <v>235</v>
      </c>
      <c r="EU184" s="215" t="s">
        <v>235</v>
      </c>
      <c r="EV184" s="215" t="s">
        <v>235</v>
      </c>
      <c r="EW184" s="215" t="s">
        <v>235</v>
      </c>
      <c r="EX184" s="215" t="s">
        <v>235</v>
      </c>
      <c r="EY184" s="215" t="s">
        <v>235</v>
      </c>
      <c r="EZ184" s="215" t="s">
        <v>235</v>
      </c>
      <c r="FA184" s="215" t="s">
        <v>235</v>
      </c>
      <c r="FB184" s="215" t="s">
        <v>235</v>
      </c>
      <c r="FC184" s="215" t="s">
        <v>235</v>
      </c>
      <c r="FD184" s="215" t="s">
        <v>235</v>
      </c>
      <c r="FE184" s="215" t="s">
        <v>235</v>
      </c>
      <c r="FF184" s="215" t="s">
        <v>235</v>
      </c>
      <c r="FG184" s="216" t="s">
        <v>235</v>
      </c>
      <c r="FH184" s="216" t="s">
        <v>235</v>
      </c>
    </row>
    <row r="185" spans="1:164" ht="16.5" customHeight="1" x14ac:dyDescent="0.3">
      <c r="A185" s="409"/>
      <c r="B185" s="412"/>
      <c r="C185" s="485"/>
      <c r="D185" s="308"/>
      <c r="E185" s="259"/>
      <c r="F185" s="259"/>
      <c r="G185" s="259"/>
      <c r="H185" s="259"/>
      <c r="I185" s="259"/>
      <c r="J185" s="308"/>
      <c r="K185" s="308"/>
      <c r="L185" s="259"/>
      <c r="M185" s="259"/>
      <c r="N185" s="259"/>
      <c r="O185" s="259"/>
      <c r="P185" s="259"/>
      <c r="Q185" s="259"/>
      <c r="R185" s="215" t="s">
        <v>235</v>
      </c>
      <c r="S185" s="215" t="s">
        <v>235</v>
      </c>
      <c r="T185" s="215" t="s">
        <v>235</v>
      </c>
      <c r="U185" s="215" t="s">
        <v>235</v>
      </c>
      <c r="V185" s="215" t="s">
        <v>235</v>
      </c>
      <c r="W185" s="308"/>
      <c r="X185" s="215" t="s">
        <v>235</v>
      </c>
      <c r="Y185" s="308"/>
      <c r="Z185" s="215" t="s">
        <v>235</v>
      </c>
      <c r="AA185" s="308"/>
      <c r="AB185" s="215" t="s">
        <v>235</v>
      </c>
      <c r="AC185" s="308"/>
      <c r="AD185" s="215" t="s">
        <v>235</v>
      </c>
      <c r="AE185" s="231" t="s">
        <v>235</v>
      </c>
      <c r="AF185" s="308"/>
      <c r="AG185" s="308"/>
      <c r="AH185" s="308"/>
      <c r="AI185" s="235" t="s">
        <v>235</v>
      </c>
      <c r="AJ185" s="259"/>
      <c r="AK185" s="215" t="s">
        <v>235</v>
      </c>
      <c r="AL185" s="215" t="s">
        <v>235</v>
      </c>
      <c r="AM185" s="215" t="s">
        <v>235</v>
      </c>
      <c r="AN185" s="215" t="s">
        <v>235</v>
      </c>
      <c r="AO185" s="215" t="s">
        <v>235</v>
      </c>
      <c r="AP185" s="215" t="s">
        <v>235</v>
      </c>
      <c r="AQ185" s="215" t="s">
        <v>235</v>
      </c>
      <c r="AR185" s="215" t="s">
        <v>235</v>
      </c>
      <c r="AS185" s="215" t="s">
        <v>235</v>
      </c>
      <c r="AT185" s="215" t="s">
        <v>235</v>
      </c>
      <c r="AU185" s="215" t="s">
        <v>235</v>
      </c>
      <c r="AV185" s="259"/>
      <c r="AW185" s="215" t="s">
        <v>235</v>
      </c>
      <c r="AX185" s="215" t="s">
        <v>235</v>
      </c>
      <c r="AY185" s="215" t="s">
        <v>235</v>
      </c>
      <c r="AZ185" s="215" t="s">
        <v>235</v>
      </c>
      <c r="BA185" s="215" t="s">
        <v>235</v>
      </c>
      <c r="BB185" s="215" t="s">
        <v>235</v>
      </c>
      <c r="BC185" s="215" t="s">
        <v>235</v>
      </c>
      <c r="BD185" s="215" t="s">
        <v>235</v>
      </c>
      <c r="BE185" s="215" t="s">
        <v>235</v>
      </c>
      <c r="BF185" s="215" t="s">
        <v>235</v>
      </c>
      <c r="BG185" s="215" t="s">
        <v>235</v>
      </c>
      <c r="BH185" s="215" t="s">
        <v>235</v>
      </c>
      <c r="BI185" s="215" t="s">
        <v>235</v>
      </c>
      <c r="BJ185" s="215" t="s">
        <v>235</v>
      </c>
      <c r="BK185" s="215" t="s">
        <v>235</v>
      </c>
      <c r="BL185" s="215" t="s">
        <v>235</v>
      </c>
      <c r="BM185" s="215" t="s">
        <v>235</v>
      </c>
      <c r="BN185" s="215" t="s">
        <v>235</v>
      </c>
      <c r="BO185" s="215" t="s">
        <v>235</v>
      </c>
      <c r="BP185" s="215" t="s">
        <v>235</v>
      </c>
      <c r="BQ185" s="215" t="s">
        <v>235</v>
      </c>
      <c r="BR185" s="215" t="s">
        <v>235</v>
      </c>
      <c r="BS185" s="215" t="s">
        <v>235</v>
      </c>
      <c r="BT185" s="215" t="s">
        <v>235</v>
      </c>
      <c r="BU185" s="215" t="s">
        <v>235</v>
      </c>
      <c r="BV185" s="215" t="s">
        <v>235</v>
      </c>
      <c r="BW185" s="259"/>
      <c r="BX185" s="259"/>
      <c r="BY185" s="259"/>
      <c r="BZ185" s="259"/>
      <c r="CA185" s="259"/>
      <c r="CB185" s="259"/>
      <c r="CC185" s="259"/>
      <c r="CD185" s="259"/>
      <c r="CE185" s="259"/>
      <c r="CF185" s="259"/>
      <c r="CG185" s="259"/>
      <c r="CH185" s="259"/>
      <c r="CI185" s="259"/>
      <c r="CJ185" s="259"/>
      <c r="CK185" s="259"/>
      <c r="CL185" s="259"/>
      <c r="CM185" s="259"/>
      <c r="CN185" s="259"/>
      <c r="CO185" s="259"/>
      <c r="CP185" s="259"/>
      <c r="CQ185" s="259"/>
      <c r="CR185" s="259"/>
      <c r="CS185" s="259"/>
      <c r="CT185" s="259"/>
      <c r="CU185" s="259"/>
      <c r="CV185" s="259"/>
      <c r="CW185" s="259"/>
      <c r="CX185" s="259"/>
      <c r="CY185" s="259"/>
      <c r="CZ185" s="259"/>
      <c r="DA185" s="259"/>
      <c r="DB185" s="259"/>
      <c r="DC185" s="259"/>
      <c r="DD185" s="259"/>
      <c r="DE185" s="259"/>
      <c r="DF185" s="259"/>
      <c r="DG185" s="259"/>
      <c r="DH185" s="259"/>
      <c r="DI185" s="259"/>
      <c r="DJ185" s="259"/>
      <c r="DK185" s="308"/>
      <c r="DL185" s="308"/>
      <c r="DM185" s="308"/>
      <c r="DN185" s="308"/>
      <c r="DO185" s="308"/>
      <c r="DP185" s="308"/>
      <c r="DQ185" s="259"/>
      <c r="DR185" s="259"/>
      <c r="DS185" s="215" t="s">
        <v>235</v>
      </c>
      <c r="DT185" s="308"/>
      <c r="DU185" s="215" t="s">
        <v>235</v>
      </c>
      <c r="DV185" s="215" t="s">
        <v>235</v>
      </c>
      <c r="DW185" s="215" t="s">
        <v>235</v>
      </c>
      <c r="DX185" s="215" t="s">
        <v>235</v>
      </c>
      <c r="DY185" s="215" t="s">
        <v>235</v>
      </c>
      <c r="DZ185" s="215" t="s">
        <v>235</v>
      </c>
      <c r="EA185" s="215" t="s">
        <v>235</v>
      </c>
      <c r="EB185" s="236" t="s">
        <v>235</v>
      </c>
      <c r="EC185" s="236" t="s">
        <v>235</v>
      </c>
      <c r="ED185" s="308"/>
      <c r="EE185" s="215" t="s">
        <v>235</v>
      </c>
      <c r="EF185" s="308"/>
      <c r="EG185" s="215" t="s">
        <v>235</v>
      </c>
      <c r="EH185" s="215" t="s">
        <v>235</v>
      </c>
      <c r="EI185" s="215" t="s">
        <v>235</v>
      </c>
      <c r="EJ185" s="215" t="s">
        <v>235</v>
      </c>
      <c r="EK185" s="215" t="s">
        <v>235</v>
      </c>
      <c r="EL185" s="215" t="s">
        <v>235</v>
      </c>
      <c r="EM185" s="215" t="s">
        <v>235</v>
      </c>
      <c r="EN185" s="215" t="s">
        <v>235</v>
      </c>
      <c r="EO185" s="215" t="s">
        <v>235</v>
      </c>
      <c r="EP185" s="215" t="s">
        <v>235</v>
      </c>
      <c r="EQ185" s="215" t="s">
        <v>235</v>
      </c>
      <c r="ER185" s="215" t="s">
        <v>235</v>
      </c>
      <c r="ES185" s="215" t="s">
        <v>235</v>
      </c>
      <c r="ET185" s="215" t="s">
        <v>235</v>
      </c>
      <c r="EU185" s="215" t="s">
        <v>235</v>
      </c>
      <c r="EV185" s="215" t="s">
        <v>235</v>
      </c>
      <c r="EW185" s="215" t="s">
        <v>235</v>
      </c>
      <c r="EX185" s="215" t="s">
        <v>235</v>
      </c>
      <c r="EY185" s="215" t="s">
        <v>235</v>
      </c>
      <c r="EZ185" s="215" t="s">
        <v>235</v>
      </c>
      <c r="FA185" s="215" t="s">
        <v>235</v>
      </c>
      <c r="FB185" s="215" t="s">
        <v>235</v>
      </c>
      <c r="FC185" s="215" t="s">
        <v>235</v>
      </c>
      <c r="FD185" s="215" t="s">
        <v>235</v>
      </c>
      <c r="FE185" s="215" t="s">
        <v>235</v>
      </c>
      <c r="FF185" s="215" t="s">
        <v>235</v>
      </c>
      <c r="FG185" s="216" t="s">
        <v>235</v>
      </c>
      <c r="FH185" s="216" t="s">
        <v>235</v>
      </c>
    </row>
    <row r="186" spans="1:164" ht="21.6" customHeight="1" x14ac:dyDescent="0.3">
      <c r="A186" s="409">
        <v>63</v>
      </c>
      <c r="B186" s="410">
        <v>66</v>
      </c>
      <c r="C186" s="308" t="s">
        <v>217</v>
      </c>
      <c r="D186" s="308" t="s">
        <v>653</v>
      </c>
      <c r="E186" s="257" t="s">
        <v>624</v>
      </c>
      <c r="F186" s="257" t="s">
        <v>640</v>
      </c>
      <c r="G186" s="257" t="s">
        <v>641</v>
      </c>
      <c r="H186" s="257" t="s">
        <v>642</v>
      </c>
      <c r="I186" s="257" t="s">
        <v>643</v>
      </c>
      <c r="J186" s="308" t="s">
        <v>231</v>
      </c>
      <c r="K186" s="408" t="s">
        <v>644</v>
      </c>
      <c r="L186" s="257" t="s">
        <v>225</v>
      </c>
      <c r="M186" s="257" t="s">
        <v>630</v>
      </c>
      <c r="N186" s="308" t="s">
        <v>645</v>
      </c>
      <c r="O186" s="257" t="s">
        <v>646</v>
      </c>
      <c r="P186" s="257" t="s">
        <v>274</v>
      </c>
      <c r="Q186" s="257">
        <v>3</v>
      </c>
      <c r="R186" s="215" t="s">
        <v>647</v>
      </c>
      <c r="S186" s="215" t="s">
        <v>231</v>
      </c>
      <c r="T186" s="215" t="s">
        <v>231</v>
      </c>
      <c r="U186" s="215" t="s">
        <v>231</v>
      </c>
      <c r="V186" s="215">
        <v>150</v>
      </c>
      <c r="W186" s="308">
        <v>635</v>
      </c>
      <c r="X186" s="215">
        <v>61</v>
      </c>
      <c r="Y186" s="308" t="s">
        <v>231</v>
      </c>
      <c r="Z186" s="215">
        <v>88</v>
      </c>
      <c r="AA186" s="308">
        <v>354</v>
      </c>
      <c r="AB186" s="215" t="s">
        <v>231</v>
      </c>
      <c r="AC186" s="308" t="s">
        <v>231</v>
      </c>
      <c r="AD186" s="215" t="s">
        <v>231</v>
      </c>
      <c r="AE186" s="231" t="s">
        <v>231</v>
      </c>
      <c r="AF186" s="308" t="s">
        <v>235</v>
      </c>
      <c r="AG186" s="308" t="s">
        <v>235</v>
      </c>
      <c r="AH186" s="308" t="s">
        <v>235</v>
      </c>
      <c r="AI186" s="235" t="s">
        <v>235</v>
      </c>
      <c r="AJ186" s="308" t="s">
        <v>235</v>
      </c>
      <c r="AK186" s="215" t="s">
        <v>235</v>
      </c>
      <c r="AL186" s="215" t="s">
        <v>235</v>
      </c>
      <c r="AM186" s="215" t="s">
        <v>235</v>
      </c>
      <c r="AN186" s="215" t="s">
        <v>235</v>
      </c>
      <c r="AO186" s="215" t="s">
        <v>235</v>
      </c>
      <c r="AP186" s="215" t="s">
        <v>235</v>
      </c>
      <c r="AQ186" s="215" t="s">
        <v>235</v>
      </c>
      <c r="AR186" s="215" t="s">
        <v>235</v>
      </c>
      <c r="AS186" s="215" t="s">
        <v>235</v>
      </c>
      <c r="AT186" s="215" t="s">
        <v>235</v>
      </c>
      <c r="AU186" s="215" t="s">
        <v>235</v>
      </c>
      <c r="AV186" s="308" t="s">
        <v>235</v>
      </c>
      <c r="AW186" s="215" t="s">
        <v>235</v>
      </c>
      <c r="AX186" s="215" t="s">
        <v>235</v>
      </c>
      <c r="AY186" s="215" t="s">
        <v>235</v>
      </c>
      <c r="AZ186" s="215" t="s">
        <v>235</v>
      </c>
      <c r="BA186" s="215" t="s">
        <v>235</v>
      </c>
      <c r="BB186" s="215" t="s">
        <v>235</v>
      </c>
      <c r="BC186" s="215" t="s">
        <v>235</v>
      </c>
      <c r="BD186" s="215" t="s">
        <v>235</v>
      </c>
      <c r="BE186" s="215" t="s">
        <v>235</v>
      </c>
      <c r="BF186" s="215" t="s">
        <v>235</v>
      </c>
      <c r="BG186" s="215" t="s">
        <v>235</v>
      </c>
      <c r="BH186" s="215" t="s">
        <v>235</v>
      </c>
      <c r="BI186" s="215" t="s">
        <v>235</v>
      </c>
      <c r="BJ186" s="215" t="s">
        <v>235</v>
      </c>
      <c r="BK186" s="215" t="s">
        <v>235</v>
      </c>
      <c r="BL186" s="215" t="s">
        <v>235</v>
      </c>
      <c r="BM186" s="215" t="s">
        <v>235</v>
      </c>
      <c r="BN186" s="215" t="s">
        <v>235</v>
      </c>
      <c r="BO186" s="215" t="s">
        <v>235</v>
      </c>
      <c r="BP186" s="215" t="s">
        <v>235</v>
      </c>
      <c r="BQ186" s="215" t="s">
        <v>235</v>
      </c>
      <c r="BR186" s="215" t="s">
        <v>235</v>
      </c>
      <c r="BS186" s="215" t="s">
        <v>235</v>
      </c>
      <c r="BT186" s="215" t="s">
        <v>235</v>
      </c>
      <c r="BU186" s="215" t="s">
        <v>235</v>
      </c>
      <c r="BV186" s="215" t="s">
        <v>235</v>
      </c>
      <c r="BW186" s="308" t="s">
        <v>235</v>
      </c>
      <c r="BX186" s="308" t="s">
        <v>235</v>
      </c>
      <c r="BY186" s="308" t="s">
        <v>235</v>
      </c>
      <c r="BZ186" s="308" t="s">
        <v>235</v>
      </c>
      <c r="CA186" s="308" t="s">
        <v>235</v>
      </c>
      <c r="CB186" s="308" t="s">
        <v>235</v>
      </c>
      <c r="CC186" s="308" t="s">
        <v>235</v>
      </c>
      <c r="CD186" s="308" t="s">
        <v>235</v>
      </c>
      <c r="CE186" s="308" t="s">
        <v>235</v>
      </c>
      <c r="CF186" s="308" t="s">
        <v>235</v>
      </c>
      <c r="CG186" s="308" t="s">
        <v>235</v>
      </c>
      <c r="CH186" s="308" t="s">
        <v>235</v>
      </c>
      <c r="CI186" s="308" t="s">
        <v>235</v>
      </c>
      <c r="CJ186" s="308" t="s">
        <v>235</v>
      </c>
      <c r="CK186" s="308" t="s">
        <v>235</v>
      </c>
      <c r="CL186" s="308" t="s">
        <v>235</v>
      </c>
      <c r="CM186" s="308" t="s">
        <v>235</v>
      </c>
      <c r="CN186" s="308" t="s">
        <v>235</v>
      </c>
      <c r="CO186" s="308" t="s">
        <v>235</v>
      </c>
      <c r="CP186" s="308" t="s">
        <v>235</v>
      </c>
      <c r="CQ186" s="308" t="s">
        <v>235</v>
      </c>
      <c r="CR186" s="308" t="s">
        <v>235</v>
      </c>
      <c r="CS186" s="308" t="s">
        <v>235</v>
      </c>
      <c r="CT186" s="308" t="s">
        <v>235</v>
      </c>
      <c r="CU186" s="308" t="s">
        <v>235</v>
      </c>
      <c r="CV186" s="308" t="s">
        <v>235</v>
      </c>
      <c r="CW186" s="308" t="s">
        <v>235</v>
      </c>
      <c r="CX186" s="308" t="s">
        <v>235</v>
      </c>
      <c r="CY186" s="308" t="s">
        <v>235</v>
      </c>
      <c r="CZ186" s="308" t="s">
        <v>235</v>
      </c>
      <c r="DA186" s="308" t="s">
        <v>235</v>
      </c>
      <c r="DB186" s="308" t="s">
        <v>235</v>
      </c>
      <c r="DC186" s="308" t="s">
        <v>235</v>
      </c>
      <c r="DD186" s="308" t="s">
        <v>235</v>
      </c>
      <c r="DE186" s="308" t="s">
        <v>235</v>
      </c>
      <c r="DF186" s="308" t="s">
        <v>235</v>
      </c>
      <c r="DG186" s="308" t="s">
        <v>235</v>
      </c>
      <c r="DH186" s="308" t="s">
        <v>235</v>
      </c>
      <c r="DI186" s="308" t="s">
        <v>235</v>
      </c>
      <c r="DJ186" s="308" t="s">
        <v>235</v>
      </c>
      <c r="DK186" s="308" t="s">
        <v>485</v>
      </c>
      <c r="DL186" s="308" t="s">
        <v>648</v>
      </c>
      <c r="DM186" s="308" t="s">
        <v>649</v>
      </c>
      <c r="DN186" s="308" t="s">
        <v>650</v>
      </c>
      <c r="DO186" s="308" t="s">
        <v>650</v>
      </c>
      <c r="DP186" s="308" t="s">
        <v>650</v>
      </c>
      <c r="DQ186" s="257" t="s">
        <v>231</v>
      </c>
      <c r="DR186" s="257" t="s">
        <v>231</v>
      </c>
      <c r="DS186" s="218" t="s">
        <v>231</v>
      </c>
      <c r="DT186" s="308" t="s">
        <v>231</v>
      </c>
      <c r="DU186" s="218" t="s">
        <v>231</v>
      </c>
      <c r="DV186" s="218" t="s">
        <v>231</v>
      </c>
      <c r="DW186" s="218" t="s">
        <v>231</v>
      </c>
      <c r="DX186" s="218" t="s">
        <v>231</v>
      </c>
      <c r="DY186" s="218" t="s">
        <v>231</v>
      </c>
      <c r="DZ186" s="218" t="s">
        <v>231</v>
      </c>
      <c r="EA186" s="218" t="s">
        <v>231</v>
      </c>
      <c r="EB186" s="218" t="s">
        <v>231</v>
      </c>
      <c r="EC186" s="218" t="s">
        <v>231</v>
      </c>
      <c r="ED186" s="308" t="s">
        <v>231</v>
      </c>
      <c r="EE186" s="218" t="s">
        <v>231</v>
      </c>
      <c r="EF186" s="308" t="s">
        <v>231</v>
      </c>
      <c r="EG186" s="218" t="s">
        <v>231</v>
      </c>
      <c r="EH186" s="218" t="s">
        <v>231</v>
      </c>
      <c r="EI186" s="218" t="s">
        <v>231</v>
      </c>
      <c r="EJ186" s="218" t="s">
        <v>231</v>
      </c>
      <c r="EK186" s="218" t="s">
        <v>231</v>
      </c>
      <c r="EL186" s="218" t="s">
        <v>231</v>
      </c>
      <c r="EM186" s="218" t="s">
        <v>231</v>
      </c>
      <c r="EN186" s="218" t="s">
        <v>231</v>
      </c>
      <c r="EO186" s="218" t="s">
        <v>231</v>
      </c>
      <c r="EP186" s="218" t="s">
        <v>231</v>
      </c>
      <c r="EQ186" s="218" t="s">
        <v>231</v>
      </c>
      <c r="ER186" s="215">
        <v>150</v>
      </c>
      <c r="ES186" s="218">
        <v>101</v>
      </c>
      <c r="ET186" s="218" t="s">
        <v>231</v>
      </c>
      <c r="EU186" s="218" t="s">
        <v>231</v>
      </c>
      <c r="EV186" s="218" t="s">
        <v>231</v>
      </c>
      <c r="EW186" s="218" t="s">
        <v>231</v>
      </c>
      <c r="EX186" s="218" t="s">
        <v>231</v>
      </c>
      <c r="EY186" s="218" t="s">
        <v>231</v>
      </c>
      <c r="EZ186" s="218" t="s">
        <v>231</v>
      </c>
      <c r="FA186" s="218" t="s">
        <v>231</v>
      </c>
      <c r="FB186" s="218" t="s">
        <v>231</v>
      </c>
      <c r="FC186" s="215" t="s">
        <v>231</v>
      </c>
      <c r="FD186" s="215" t="s">
        <v>231</v>
      </c>
      <c r="FE186" s="215" t="s">
        <v>231</v>
      </c>
      <c r="FF186" s="215" t="s">
        <v>231</v>
      </c>
      <c r="FG186" s="216" t="s">
        <v>231</v>
      </c>
      <c r="FH186" s="216" t="s">
        <v>231</v>
      </c>
    </row>
    <row r="187" spans="1:164" ht="16.5" customHeight="1" x14ac:dyDescent="0.3">
      <c r="A187" s="409"/>
      <c r="B187" s="411"/>
      <c r="C187" s="308"/>
      <c r="D187" s="308"/>
      <c r="E187" s="258"/>
      <c r="F187" s="258"/>
      <c r="G187" s="258"/>
      <c r="H187" s="258"/>
      <c r="I187" s="258"/>
      <c r="J187" s="308"/>
      <c r="K187" s="308"/>
      <c r="L187" s="258"/>
      <c r="M187" s="258"/>
      <c r="N187" s="308"/>
      <c r="O187" s="258"/>
      <c r="P187" s="258"/>
      <c r="Q187" s="258"/>
      <c r="R187" s="215" t="s">
        <v>651</v>
      </c>
      <c r="S187" s="215" t="s">
        <v>231</v>
      </c>
      <c r="T187" s="215" t="s">
        <v>231</v>
      </c>
      <c r="U187" s="215" t="s">
        <v>231</v>
      </c>
      <c r="V187" s="215">
        <v>101</v>
      </c>
      <c r="W187" s="308"/>
      <c r="X187" s="215">
        <v>68</v>
      </c>
      <c r="Y187" s="308"/>
      <c r="Z187" s="215">
        <v>65</v>
      </c>
      <c r="AA187" s="308"/>
      <c r="AB187" s="215" t="s">
        <v>231</v>
      </c>
      <c r="AC187" s="308"/>
      <c r="AD187" s="215" t="s">
        <v>231</v>
      </c>
      <c r="AE187" s="231" t="s">
        <v>231</v>
      </c>
      <c r="AF187" s="308"/>
      <c r="AG187" s="308"/>
      <c r="AH187" s="308"/>
      <c r="AI187" s="235" t="s">
        <v>235</v>
      </c>
      <c r="AJ187" s="308"/>
      <c r="AK187" s="215" t="s">
        <v>235</v>
      </c>
      <c r="AL187" s="215" t="s">
        <v>235</v>
      </c>
      <c r="AM187" s="215" t="s">
        <v>235</v>
      </c>
      <c r="AN187" s="215" t="s">
        <v>235</v>
      </c>
      <c r="AO187" s="215" t="s">
        <v>235</v>
      </c>
      <c r="AP187" s="215" t="s">
        <v>235</v>
      </c>
      <c r="AQ187" s="215" t="s">
        <v>235</v>
      </c>
      <c r="AR187" s="215" t="s">
        <v>235</v>
      </c>
      <c r="AS187" s="215" t="s">
        <v>235</v>
      </c>
      <c r="AT187" s="215" t="s">
        <v>235</v>
      </c>
      <c r="AU187" s="215" t="s">
        <v>235</v>
      </c>
      <c r="AV187" s="308"/>
      <c r="AW187" s="215" t="s">
        <v>235</v>
      </c>
      <c r="AX187" s="215" t="s">
        <v>235</v>
      </c>
      <c r="AY187" s="215" t="s">
        <v>235</v>
      </c>
      <c r="AZ187" s="215" t="s">
        <v>235</v>
      </c>
      <c r="BA187" s="215" t="s">
        <v>235</v>
      </c>
      <c r="BB187" s="215" t="s">
        <v>235</v>
      </c>
      <c r="BC187" s="215" t="s">
        <v>235</v>
      </c>
      <c r="BD187" s="215" t="s">
        <v>235</v>
      </c>
      <c r="BE187" s="215" t="s">
        <v>235</v>
      </c>
      <c r="BF187" s="215" t="s">
        <v>235</v>
      </c>
      <c r="BG187" s="215" t="s">
        <v>235</v>
      </c>
      <c r="BH187" s="215" t="s">
        <v>235</v>
      </c>
      <c r="BI187" s="215" t="s">
        <v>235</v>
      </c>
      <c r="BJ187" s="215" t="s">
        <v>235</v>
      </c>
      <c r="BK187" s="215" t="s">
        <v>235</v>
      </c>
      <c r="BL187" s="215" t="s">
        <v>235</v>
      </c>
      <c r="BM187" s="215" t="s">
        <v>235</v>
      </c>
      <c r="BN187" s="215" t="s">
        <v>235</v>
      </c>
      <c r="BO187" s="215" t="s">
        <v>235</v>
      </c>
      <c r="BP187" s="215" t="s">
        <v>235</v>
      </c>
      <c r="BQ187" s="215" t="s">
        <v>235</v>
      </c>
      <c r="BR187" s="215" t="s">
        <v>235</v>
      </c>
      <c r="BS187" s="215" t="s">
        <v>235</v>
      </c>
      <c r="BT187" s="215" t="s">
        <v>235</v>
      </c>
      <c r="BU187" s="215" t="s">
        <v>235</v>
      </c>
      <c r="BV187" s="215" t="s">
        <v>235</v>
      </c>
      <c r="BW187" s="308"/>
      <c r="BX187" s="308"/>
      <c r="BY187" s="308"/>
      <c r="BZ187" s="308"/>
      <c r="CA187" s="308"/>
      <c r="CB187" s="308"/>
      <c r="CC187" s="308"/>
      <c r="CD187" s="308"/>
      <c r="CE187" s="308"/>
      <c r="CF187" s="308"/>
      <c r="CG187" s="308"/>
      <c r="CH187" s="308"/>
      <c r="CI187" s="308"/>
      <c r="CJ187" s="308"/>
      <c r="CK187" s="308"/>
      <c r="CL187" s="308"/>
      <c r="CM187" s="308"/>
      <c r="CN187" s="308"/>
      <c r="CO187" s="308"/>
      <c r="CP187" s="308"/>
      <c r="CQ187" s="308"/>
      <c r="CR187" s="308"/>
      <c r="CS187" s="308"/>
      <c r="CT187" s="308"/>
      <c r="CU187" s="308"/>
      <c r="CV187" s="308"/>
      <c r="CW187" s="308"/>
      <c r="CX187" s="308"/>
      <c r="CY187" s="308"/>
      <c r="CZ187" s="308"/>
      <c r="DA187" s="308"/>
      <c r="DB187" s="308"/>
      <c r="DC187" s="308"/>
      <c r="DD187" s="308"/>
      <c r="DE187" s="308"/>
      <c r="DF187" s="308"/>
      <c r="DG187" s="308"/>
      <c r="DH187" s="308"/>
      <c r="DI187" s="308"/>
      <c r="DJ187" s="308"/>
      <c r="DK187" s="308"/>
      <c r="DL187" s="308"/>
      <c r="DM187" s="308"/>
      <c r="DN187" s="308"/>
      <c r="DO187" s="308"/>
      <c r="DP187" s="308"/>
      <c r="DQ187" s="258"/>
      <c r="DR187" s="258"/>
      <c r="DS187" s="218" t="s">
        <v>231</v>
      </c>
      <c r="DT187" s="308"/>
      <c r="DU187" s="218" t="s">
        <v>231</v>
      </c>
      <c r="DV187" s="218" t="s">
        <v>231</v>
      </c>
      <c r="DW187" s="218" t="s">
        <v>231</v>
      </c>
      <c r="DX187" s="218" t="s">
        <v>231</v>
      </c>
      <c r="DY187" s="218" t="s">
        <v>231</v>
      </c>
      <c r="DZ187" s="218" t="s">
        <v>231</v>
      </c>
      <c r="EA187" s="218" t="s">
        <v>231</v>
      </c>
      <c r="EB187" s="218" t="s">
        <v>231</v>
      </c>
      <c r="EC187" s="218" t="s">
        <v>231</v>
      </c>
      <c r="ED187" s="308"/>
      <c r="EE187" s="218" t="s">
        <v>231</v>
      </c>
      <c r="EF187" s="308"/>
      <c r="EG187" s="218" t="s">
        <v>231</v>
      </c>
      <c r="EH187" s="218" t="s">
        <v>231</v>
      </c>
      <c r="EI187" s="218" t="s">
        <v>231</v>
      </c>
      <c r="EJ187" s="218" t="s">
        <v>231</v>
      </c>
      <c r="EK187" s="218" t="s">
        <v>231</v>
      </c>
      <c r="EL187" s="218" t="s">
        <v>231</v>
      </c>
      <c r="EM187" s="218" t="s">
        <v>231</v>
      </c>
      <c r="EN187" s="218" t="s">
        <v>231</v>
      </c>
      <c r="EO187" s="218" t="s">
        <v>231</v>
      </c>
      <c r="EP187" s="218" t="s">
        <v>231</v>
      </c>
      <c r="EQ187" s="218" t="s">
        <v>231</v>
      </c>
      <c r="ER187" s="215">
        <v>101</v>
      </c>
      <c r="ES187" s="218">
        <v>47</v>
      </c>
      <c r="ET187" s="218" t="s">
        <v>231</v>
      </c>
      <c r="EU187" s="218" t="s">
        <v>231</v>
      </c>
      <c r="EV187" s="218" t="s">
        <v>231</v>
      </c>
      <c r="EW187" s="218" t="s">
        <v>231</v>
      </c>
      <c r="EX187" s="218" t="s">
        <v>231</v>
      </c>
      <c r="EY187" s="218" t="s">
        <v>231</v>
      </c>
      <c r="EZ187" s="218" t="s">
        <v>231</v>
      </c>
      <c r="FA187" s="218" t="s">
        <v>231</v>
      </c>
      <c r="FB187" s="218" t="s">
        <v>231</v>
      </c>
      <c r="FC187" s="215" t="s">
        <v>231</v>
      </c>
      <c r="FD187" s="215" t="s">
        <v>231</v>
      </c>
      <c r="FE187" s="215" t="s">
        <v>231</v>
      </c>
      <c r="FF187" s="215" t="s">
        <v>231</v>
      </c>
      <c r="FG187" s="216" t="s">
        <v>231</v>
      </c>
      <c r="FH187" s="216" t="s">
        <v>231</v>
      </c>
    </row>
    <row r="188" spans="1:164" ht="16.5" customHeight="1" x14ac:dyDescent="0.3">
      <c r="A188" s="409"/>
      <c r="B188" s="411"/>
      <c r="C188" s="308"/>
      <c r="D188" s="308"/>
      <c r="E188" s="258"/>
      <c r="F188" s="258"/>
      <c r="G188" s="258"/>
      <c r="H188" s="258"/>
      <c r="I188" s="258"/>
      <c r="J188" s="308"/>
      <c r="K188" s="308"/>
      <c r="L188" s="258"/>
      <c r="M188" s="258"/>
      <c r="N188" s="308"/>
      <c r="O188" s="258"/>
      <c r="P188" s="258"/>
      <c r="Q188" s="258"/>
      <c r="R188" s="215" t="s">
        <v>231</v>
      </c>
      <c r="S188" s="215" t="s">
        <v>231</v>
      </c>
      <c r="T188" s="215" t="s">
        <v>231</v>
      </c>
      <c r="U188" s="215" t="s">
        <v>231</v>
      </c>
      <c r="V188" s="215">
        <v>384</v>
      </c>
      <c r="W188" s="308"/>
      <c r="X188" s="215">
        <v>63</v>
      </c>
      <c r="Y188" s="308"/>
      <c r="Z188" s="215">
        <v>201</v>
      </c>
      <c r="AA188" s="308"/>
      <c r="AB188" s="215" t="s">
        <v>231</v>
      </c>
      <c r="AC188" s="308"/>
      <c r="AD188" s="215" t="s">
        <v>231</v>
      </c>
      <c r="AE188" s="231" t="s">
        <v>231</v>
      </c>
      <c r="AF188" s="308"/>
      <c r="AG188" s="308"/>
      <c r="AH188" s="308"/>
      <c r="AI188" s="235" t="s">
        <v>235</v>
      </c>
      <c r="AJ188" s="308"/>
      <c r="AK188" s="215" t="s">
        <v>235</v>
      </c>
      <c r="AL188" s="215" t="s">
        <v>235</v>
      </c>
      <c r="AM188" s="215" t="s">
        <v>235</v>
      </c>
      <c r="AN188" s="215" t="s">
        <v>235</v>
      </c>
      <c r="AO188" s="215" t="s">
        <v>235</v>
      </c>
      <c r="AP188" s="215" t="s">
        <v>235</v>
      </c>
      <c r="AQ188" s="215" t="s">
        <v>235</v>
      </c>
      <c r="AR188" s="215" t="s">
        <v>235</v>
      </c>
      <c r="AS188" s="215" t="s">
        <v>235</v>
      </c>
      <c r="AT188" s="215" t="s">
        <v>235</v>
      </c>
      <c r="AU188" s="215" t="s">
        <v>235</v>
      </c>
      <c r="AV188" s="308"/>
      <c r="AW188" s="215" t="s">
        <v>235</v>
      </c>
      <c r="AX188" s="215" t="s">
        <v>235</v>
      </c>
      <c r="AY188" s="215" t="s">
        <v>235</v>
      </c>
      <c r="AZ188" s="215" t="s">
        <v>235</v>
      </c>
      <c r="BA188" s="215" t="s">
        <v>235</v>
      </c>
      <c r="BB188" s="215" t="s">
        <v>235</v>
      </c>
      <c r="BC188" s="215" t="s">
        <v>235</v>
      </c>
      <c r="BD188" s="215" t="s">
        <v>235</v>
      </c>
      <c r="BE188" s="215" t="s">
        <v>235</v>
      </c>
      <c r="BF188" s="215" t="s">
        <v>235</v>
      </c>
      <c r="BG188" s="215" t="s">
        <v>235</v>
      </c>
      <c r="BH188" s="215" t="s">
        <v>235</v>
      </c>
      <c r="BI188" s="215" t="s">
        <v>235</v>
      </c>
      <c r="BJ188" s="215" t="s">
        <v>235</v>
      </c>
      <c r="BK188" s="215" t="s">
        <v>235</v>
      </c>
      <c r="BL188" s="215" t="s">
        <v>235</v>
      </c>
      <c r="BM188" s="215" t="s">
        <v>235</v>
      </c>
      <c r="BN188" s="215" t="s">
        <v>235</v>
      </c>
      <c r="BO188" s="215" t="s">
        <v>235</v>
      </c>
      <c r="BP188" s="215" t="s">
        <v>235</v>
      </c>
      <c r="BQ188" s="215" t="s">
        <v>235</v>
      </c>
      <c r="BR188" s="215" t="s">
        <v>235</v>
      </c>
      <c r="BS188" s="215" t="s">
        <v>235</v>
      </c>
      <c r="BT188" s="215" t="s">
        <v>235</v>
      </c>
      <c r="BU188" s="215" t="s">
        <v>235</v>
      </c>
      <c r="BV188" s="215" t="s">
        <v>235</v>
      </c>
      <c r="BW188" s="308"/>
      <c r="BX188" s="308"/>
      <c r="BY188" s="308"/>
      <c r="BZ188" s="308"/>
      <c r="CA188" s="308"/>
      <c r="CB188" s="308"/>
      <c r="CC188" s="308"/>
      <c r="CD188" s="308"/>
      <c r="CE188" s="308"/>
      <c r="CF188" s="308"/>
      <c r="CG188" s="308"/>
      <c r="CH188" s="308"/>
      <c r="CI188" s="308"/>
      <c r="CJ188" s="308"/>
      <c r="CK188" s="308"/>
      <c r="CL188" s="308"/>
      <c r="CM188" s="308"/>
      <c r="CN188" s="308"/>
      <c r="CO188" s="308"/>
      <c r="CP188" s="308"/>
      <c r="CQ188" s="308"/>
      <c r="CR188" s="308"/>
      <c r="CS188" s="308"/>
      <c r="CT188" s="308"/>
      <c r="CU188" s="308"/>
      <c r="CV188" s="308"/>
      <c r="CW188" s="308"/>
      <c r="CX188" s="308"/>
      <c r="CY188" s="308"/>
      <c r="CZ188" s="308"/>
      <c r="DA188" s="308"/>
      <c r="DB188" s="308"/>
      <c r="DC188" s="308"/>
      <c r="DD188" s="308"/>
      <c r="DE188" s="308"/>
      <c r="DF188" s="308"/>
      <c r="DG188" s="308"/>
      <c r="DH188" s="308"/>
      <c r="DI188" s="308"/>
      <c r="DJ188" s="308"/>
      <c r="DK188" s="308"/>
      <c r="DL188" s="308"/>
      <c r="DM188" s="308"/>
      <c r="DN188" s="308"/>
      <c r="DO188" s="308"/>
      <c r="DP188" s="308"/>
      <c r="DQ188" s="258"/>
      <c r="DR188" s="258"/>
      <c r="DS188" s="218" t="s">
        <v>231</v>
      </c>
      <c r="DT188" s="308"/>
      <c r="DU188" s="218" t="s">
        <v>231</v>
      </c>
      <c r="DV188" s="218" t="s">
        <v>231</v>
      </c>
      <c r="DW188" s="218" t="s">
        <v>231</v>
      </c>
      <c r="DX188" s="218" t="s">
        <v>231</v>
      </c>
      <c r="DY188" s="218" t="s">
        <v>231</v>
      </c>
      <c r="DZ188" s="218" t="s">
        <v>231</v>
      </c>
      <c r="EA188" s="218" t="s">
        <v>231</v>
      </c>
      <c r="EB188" s="218" t="s">
        <v>231</v>
      </c>
      <c r="EC188" s="218" t="s">
        <v>231</v>
      </c>
      <c r="ED188" s="308"/>
      <c r="EE188" s="218" t="s">
        <v>231</v>
      </c>
      <c r="EF188" s="308"/>
      <c r="EG188" s="218" t="s">
        <v>231</v>
      </c>
      <c r="EH188" s="218" t="s">
        <v>231</v>
      </c>
      <c r="EI188" s="218" t="s">
        <v>231</v>
      </c>
      <c r="EJ188" s="218" t="s">
        <v>231</v>
      </c>
      <c r="EK188" s="218" t="s">
        <v>231</v>
      </c>
      <c r="EL188" s="218" t="s">
        <v>231</v>
      </c>
      <c r="EM188" s="218" t="s">
        <v>231</v>
      </c>
      <c r="EN188" s="218" t="s">
        <v>231</v>
      </c>
      <c r="EO188" s="218" t="s">
        <v>231</v>
      </c>
      <c r="EP188" s="218" t="s">
        <v>231</v>
      </c>
      <c r="EQ188" s="218" t="s">
        <v>231</v>
      </c>
      <c r="ER188" s="215">
        <v>384</v>
      </c>
      <c r="ES188" s="218" t="s">
        <v>231</v>
      </c>
      <c r="ET188" s="218" t="s">
        <v>231</v>
      </c>
      <c r="EU188" s="218" t="s">
        <v>231</v>
      </c>
      <c r="EV188" s="218" t="s">
        <v>231</v>
      </c>
      <c r="EW188" s="218" t="s">
        <v>231</v>
      </c>
      <c r="EX188" s="218" t="s">
        <v>231</v>
      </c>
      <c r="EY188" s="218" t="s">
        <v>231</v>
      </c>
      <c r="EZ188" s="218" t="s">
        <v>231</v>
      </c>
      <c r="FA188" s="218" t="s">
        <v>231</v>
      </c>
      <c r="FB188" s="218" t="s">
        <v>231</v>
      </c>
      <c r="FC188" s="215" t="s">
        <v>231</v>
      </c>
      <c r="FD188" s="215" t="s">
        <v>231</v>
      </c>
      <c r="FE188" s="215" t="s">
        <v>231</v>
      </c>
      <c r="FF188" s="215" t="s">
        <v>231</v>
      </c>
      <c r="FG188" s="216" t="s">
        <v>231</v>
      </c>
      <c r="FH188" s="216" t="s">
        <v>231</v>
      </c>
    </row>
    <row r="189" spans="1:164" ht="16.5" customHeight="1" x14ac:dyDescent="0.3">
      <c r="A189" s="409"/>
      <c r="B189" s="412"/>
      <c r="C189" s="308"/>
      <c r="D189" s="308"/>
      <c r="E189" s="259"/>
      <c r="F189" s="259"/>
      <c r="G189" s="259"/>
      <c r="H189" s="259"/>
      <c r="I189" s="259"/>
      <c r="J189" s="308"/>
      <c r="K189" s="308"/>
      <c r="L189" s="259"/>
      <c r="M189" s="259"/>
      <c r="N189" s="308"/>
      <c r="O189" s="259"/>
      <c r="P189" s="259"/>
      <c r="Q189" s="259"/>
      <c r="R189" s="215" t="s">
        <v>235</v>
      </c>
      <c r="S189" s="215" t="s">
        <v>235</v>
      </c>
      <c r="T189" s="215" t="s">
        <v>235</v>
      </c>
      <c r="U189" s="215" t="s">
        <v>235</v>
      </c>
      <c r="V189" s="215" t="s">
        <v>235</v>
      </c>
      <c r="W189" s="308"/>
      <c r="X189" s="215" t="s">
        <v>235</v>
      </c>
      <c r="Y189" s="308"/>
      <c r="Z189" s="215" t="s">
        <v>235</v>
      </c>
      <c r="AA189" s="308"/>
      <c r="AB189" s="215" t="s">
        <v>235</v>
      </c>
      <c r="AC189" s="308"/>
      <c r="AD189" s="215" t="s">
        <v>235</v>
      </c>
      <c r="AE189" s="231" t="s">
        <v>235</v>
      </c>
      <c r="AF189" s="308"/>
      <c r="AG189" s="308"/>
      <c r="AH189" s="308"/>
      <c r="AI189" s="235" t="s">
        <v>235</v>
      </c>
      <c r="AJ189" s="308"/>
      <c r="AK189" s="215" t="s">
        <v>235</v>
      </c>
      <c r="AL189" s="215" t="s">
        <v>235</v>
      </c>
      <c r="AM189" s="215" t="s">
        <v>235</v>
      </c>
      <c r="AN189" s="215" t="s">
        <v>235</v>
      </c>
      <c r="AO189" s="215" t="s">
        <v>235</v>
      </c>
      <c r="AP189" s="215" t="s">
        <v>235</v>
      </c>
      <c r="AQ189" s="215" t="s">
        <v>235</v>
      </c>
      <c r="AR189" s="215" t="s">
        <v>235</v>
      </c>
      <c r="AS189" s="215" t="s">
        <v>235</v>
      </c>
      <c r="AT189" s="215" t="s">
        <v>235</v>
      </c>
      <c r="AU189" s="215" t="s">
        <v>235</v>
      </c>
      <c r="AV189" s="308"/>
      <c r="AW189" s="215" t="s">
        <v>235</v>
      </c>
      <c r="AX189" s="215" t="s">
        <v>235</v>
      </c>
      <c r="AY189" s="215" t="s">
        <v>235</v>
      </c>
      <c r="AZ189" s="215" t="s">
        <v>235</v>
      </c>
      <c r="BA189" s="215" t="s">
        <v>235</v>
      </c>
      <c r="BB189" s="215" t="s">
        <v>235</v>
      </c>
      <c r="BC189" s="215" t="s">
        <v>235</v>
      </c>
      <c r="BD189" s="215" t="s">
        <v>235</v>
      </c>
      <c r="BE189" s="215" t="s">
        <v>235</v>
      </c>
      <c r="BF189" s="215" t="s">
        <v>235</v>
      </c>
      <c r="BG189" s="215" t="s">
        <v>235</v>
      </c>
      <c r="BH189" s="215" t="s">
        <v>235</v>
      </c>
      <c r="BI189" s="215" t="s">
        <v>235</v>
      </c>
      <c r="BJ189" s="215" t="s">
        <v>235</v>
      </c>
      <c r="BK189" s="215" t="s">
        <v>235</v>
      </c>
      <c r="BL189" s="215" t="s">
        <v>235</v>
      </c>
      <c r="BM189" s="215" t="s">
        <v>235</v>
      </c>
      <c r="BN189" s="215" t="s">
        <v>235</v>
      </c>
      <c r="BO189" s="215" t="s">
        <v>235</v>
      </c>
      <c r="BP189" s="215" t="s">
        <v>235</v>
      </c>
      <c r="BQ189" s="215" t="s">
        <v>235</v>
      </c>
      <c r="BR189" s="215" t="s">
        <v>235</v>
      </c>
      <c r="BS189" s="215" t="s">
        <v>235</v>
      </c>
      <c r="BT189" s="215" t="s">
        <v>235</v>
      </c>
      <c r="BU189" s="215" t="s">
        <v>235</v>
      </c>
      <c r="BV189" s="215" t="s">
        <v>235</v>
      </c>
      <c r="BW189" s="308"/>
      <c r="BX189" s="308"/>
      <c r="BY189" s="308"/>
      <c r="BZ189" s="308"/>
      <c r="CA189" s="308"/>
      <c r="CB189" s="308"/>
      <c r="CC189" s="308"/>
      <c r="CD189" s="308"/>
      <c r="CE189" s="308"/>
      <c r="CF189" s="308"/>
      <c r="CG189" s="308"/>
      <c r="CH189" s="308"/>
      <c r="CI189" s="308"/>
      <c r="CJ189" s="308"/>
      <c r="CK189" s="308"/>
      <c r="CL189" s="308"/>
      <c r="CM189" s="308"/>
      <c r="CN189" s="308"/>
      <c r="CO189" s="308"/>
      <c r="CP189" s="308"/>
      <c r="CQ189" s="308"/>
      <c r="CR189" s="308"/>
      <c r="CS189" s="308"/>
      <c r="CT189" s="308"/>
      <c r="CU189" s="308"/>
      <c r="CV189" s="308"/>
      <c r="CW189" s="308"/>
      <c r="CX189" s="308"/>
      <c r="CY189" s="308"/>
      <c r="CZ189" s="308"/>
      <c r="DA189" s="308"/>
      <c r="DB189" s="308"/>
      <c r="DC189" s="308"/>
      <c r="DD189" s="308"/>
      <c r="DE189" s="308"/>
      <c r="DF189" s="308"/>
      <c r="DG189" s="308"/>
      <c r="DH189" s="308"/>
      <c r="DI189" s="308"/>
      <c r="DJ189" s="308"/>
      <c r="DK189" s="308"/>
      <c r="DL189" s="308"/>
      <c r="DM189" s="308"/>
      <c r="DN189" s="308"/>
      <c r="DO189" s="308"/>
      <c r="DP189" s="308"/>
      <c r="DQ189" s="259"/>
      <c r="DR189" s="259"/>
      <c r="DS189" s="215" t="s">
        <v>235</v>
      </c>
      <c r="DT189" s="308"/>
      <c r="DU189" s="218" t="s">
        <v>235</v>
      </c>
      <c r="DV189" s="218" t="s">
        <v>235</v>
      </c>
      <c r="DW189" s="218" t="s">
        <v>235</v>
      </c>
      <c r="DX189" s="218" t="s">
        <v>235</v>
      </c>
      <c r="DY189" s="218" t="s">
        <v>235</v>
      </c>
      <c r="DZ189" s="218" t="s">
        <v>235</v>
      </c>
      <c r="EA189" s="218" t="s">
        <v>235</v>
      </c>
      <c r="EB189" s="218" t="s">
        <v>235</v>
      </c>
      <c r="EC189" s="218" t="s">
        <v>235</v>
      </c>
      <c r="ED189" s="308"/>
      <c r="EE189" s="215" t="s">
        <v>235</v>
      </c>
      <c r="EF189" s="308"/>
      <c r="EG189" s="215" t="s">
        <v>235</v>
      </c>
      <c r="EH189" s="215" t="s">
        <v>235</v>
      </c>
      <c r="EI189" s="215" t="s">
        <v>235</v>
      </c>
      <c r="EJ189" s="215" t="s">
        <v>235</v>
      </c>
      <c r="EK189" s="215" t="s">
        <v>235</v>
      </c>
      <c r="EL189" s="218" t="s">
        <v>235</v>
      </c>
      <c r="EM189" s="218" t="s">
        <v>235</v>
      </c>
      <c r="EN189" s="218" t="s">
        <v>235</v>
      </c>
      <c r="EO189" s="218" t="s">
        <v>235</v>
      </c>
      <c r="EP189" s="215" t="s">
        <v>235</v>
      </c>
      <c r="EQ189" s="215" t="s">
        <v>235</v>
      </c>
      <c r="ER189" s="215" t="s">
        <v>235</v>
      </c>
      <c r="ES189" s="215" t="s">
        <v>235</v>
      </c>
      <c r="ET189" s="215" t="s">
        <v>235</v>
      </c>
      <c r="EU189" s="215" t="s">
        <v>235</v>
      </c>
      <c r="EV189" s="215" t="s">
        <v>235</v>
      </c>
      <c r="EW189" s="215" t="s">
        <v>235</v>
      </c>
      <c r="EX189" s="215" t="s">
        <v>235</v>
      </c>
      <c r="EY189" s="215" t="s">
        <v>235</v>
      </c>
      <c r="EZ189" s="215" t="s">
        <v>235</v>
      </c>
      <c r="FA189" s="215" t="s">
        <v>235</v>
      </c>
      <c r="FB189" s="215" t="s">
        <v>235</v>
      </c>
      <c r="FC189" s="215" t="s">
        <v>235</v>
      </c>
      <c r="FD189" s="215" t="s">
        <v>235</v>
      </c>
      <c r="FE189" s="215" t="s">
        <v>235</v>
      </c>
      <c r="FF189" s="215" t="s">
        <v>235</v>
      </c>
      <c r="FG189" s="216" t="s">
        <v>235</v>
      </c>
      <c r="FH189" s="216" t="s">
        <v>235</v>
      </c>
    </row>
    <row r="190" spans="1:164" ht="21.6" customHeight="1" x14ac:dyDescent="0.3">
      <c r="A190" s="409">
        <v>64</v>
      </c>
      <c r="B190" s="410">
        <v>67</v>
      </c>
      <c r="C190" s="308" t="s">
        <v>217</v>
      </c>
      <c r="D190" s="308" t="s">
        <v>654</v>
      </c>
      <c r="E190" s="257" t="s">
        <v>624</v>
      </c>
      <c r="F190" s="257" t="s">
        <v>640</v>
      </c>
      <c r="G190" s="257" t="s">
        <v>641</v>
      </c>
      <c r="H190" s="257" t="s">
        <v>642</v>
      </c>
      <c r="I190" s="257" t="s">
        <v>643</v>
      </c>
      <c r="J190" s="308" t="s">
        <v>231</v>
      </c>
      <c r="K190" s="408" t="s">
        <v>644</v>
      </c>
      <c r="L190" s="257" t="s">
        <v>225</v>
      </c>
      <c r="M190" s="257" t="s">
        <v>630</v>
      </c>
      <c r="N190" s="308" t="s">
        <v>645</v>
      </c>
      <c r="O190" s="257" t="s">
        <v>646</v>
      </c>
      <c r="P190" s="257" t="s">
        <v>274</v>
      </c>
      <c r="Q190" s="257">
        <v>3</v>
      </c>
      <c r="R190" s="215" t="s">
        <v>647</v>
      </c>
      <c r="S190" s="215" t="s">
        <v>231</v>
      </c>
      <c r="T190" s="215" t="s">
        <v>231</v>
      </c>
      <c r="U190" s="215" t="s">
        <v>231</v>
      </c>
      <c r="V190" s="215">
        <v>150</v>
      </c>
      <c r="W190" s="308">
        <v>635</v>
      </c>
      <c r="X190" s="215">
        <v>61</v>
      </c>
      <c r="Y190" s="308" t="s">
        <v>231</v>
      </c>
      <c r="Z190" s="215">
        <v>88</v>
      </c>
      <c r="AA190" s="308">
        <v>354</v>
      </c>
      <c r="AB190" s="215" t="s">
        <v>231</v>
      </c>
      <c r="AC190" s="308" t="s">
        <v>231</v>
      </c>
      <c r="AD190" s="215" t="s">
        <v>231</v>
      </c>
      <c r="AE190" s="231" t="s">
        <v>231</v>
      </c>
      <c r="AF190" s="308" t="s">
        <v>235</v>
      </c>
      <c r="AG190" s="308" t="s">
        <v>235</v>
      </c>
      <c r="AH190" s="308" t="s">
        <v>235</v>
      </c>
      <c r="AI190" s="235" t="s">
        <v>235</v>
      </c>
      <c r="AJ190" s="308" t="s">
        <v>235</v>
      </c>
      <c r="AK190" s="215" t="s">
        <v>235</v>
      </c>
      <c r="AL190" s="215" t="s">
        <v>235</v>
      </c>
      <c r="AM190" s="215" t="s">
        <v>235</v>
      </c>
      <c r="AN190" s="215" t="s">
        <v>235</v>
      </c>
      <c r="AO190" s="215" t="s">
        <v>235</v>
      </c>
      <c r="AP190" s="215" t="s">
        <v>235</v>
      </c>
      <c r="AQ190" s="215" t="s">
        <v>235</v>
      </c>
      <c r="AR190" s="215" t="s">
        <v>235</v>
      </c>
      <c r="AS190" s="215" t="s">
        <v>235</v>
      </c>
      <c r="AT190" s="215" t="s">
        <v>235</v>
      </c>
      <c r="AU190" s="215" t="s">
        <v>235</v>
      </c>
      <c r="AV190" s="308" t="s">
        <v>235</v>
      </c>
      <c r="AW190" s="215" t="s">
        <v>235</v>
      </c>
      <c r="AX190" s="215" t="s">
        <v>235</v>
      </c>
      <c r="AY190" s="215" t="s">
        <v>235</v>
      </c>
      <c r="AZ190" s="215" t="s">
        <v>235</v>
      </c>
      <c r="BA190" s="215" t="s">
        <v>235</v>
      </c>
      <c r="BB190" s="215" t="s">
        <v>235</v>
      </c>
      <c r="BC190" s="215" t="s">
        <v>235</v>
      </c>
      <c r="BD190" s="215" t="s">
        <v>235</v>
      </c>
      <c r="BE190" s="215" t="s">
        <v>235</v>
      </c>
      <c r="BF190" s="215" t="s">
        <v>235</v>
      </c>
      <c r="BG190" s="215" t="s">
        <v>235</v>
      </c>
      <c r="BH190" s="215" t="s">
        <v>235</v>
      </c>
      <c r="BI190" s="215" t="s">
        <v>235</v>
      </c>
      <c r="BJ190" s="215" t="s">
        <v>235</v>
      </c>
      <c r="BK190" s="215" t="s">
        <v>235</v>
      </c>
      <c r="BL190" s="215" t="s">
        <v>235</v>
      </c>
      <c r="BM190" s="215" t="s">
        <v>235</v>
      </c>
      <c r="BN190" s="215" t="s">
        <v>235</v>
      </c>
      <c r="BO190" s="215" t="s">
        <v>235</v>
      </c>
      <c r="BP190" s="215" t="s">
        <v>235</v>
      </c>
      <c r="BQ190" s="215" t="s">
        <v>235</v>
      </c>
      <c r="BR190" s="215" t="s">
        <v>235</v>
      </c>
      <c r="BS190" s="215" t="s">
        <v>235</v>
      </c>
      <c r="BT190" s="215" t="s">
        <v>235</v>
      </c>
      <c r="BU190" s="215" t="s">
        <v>235</v>
      </c>
      <c r="BV190" s="215" t="s">
        <v>235</v>
      </c>
      <c r="BW190" s="308" t="s">
        <v>235</v>
      </c>
      <c r="BX190" s="308" t="s">
        <v>235</v>
      </c>
      <c r="BY190" s="308" t="s">
        <v>235</v>
      </c>
      <c r="BZ190" s="308" t="s">
        <v>235</v>
      </c>
      <c r="CA190" s="308" t="s">
        <v>235</v>
      </c>
      <c r="CB190" s="308" t="s">
        <v>235</v>
      </c>
      <c r="CC190" s="308" t="s">
        <v>235</v>
      </c>
      <c r="CD190" s="308" t="s">
        <v>235</v>
      </c>
      <c r="CE190" s="308" t="s">
        <v>235</v>
      </c>
      <c r="CF190" s="308" t="s">
        <v>235</v>
      </c>
      <c r="CG190" s="308" t="s">
        <v>235</v>
      </c>
      <c r="CH190" s="308" t="s">
        <v>235</v>
      </c>
      <c r="CI190" s="308" t="s">
        <v>235</v>
      </c>
      <c r="CJ190" s="308" t="s">
        <v>235</v>
      </c>
      <c r="CK190" s="308" t="s">
        <v>235</v>
      </c>
      <c r="CL190" s="308" t="s">
        <v>235</v>
      </c>
      <c r="CM190" s="308" t="s">
        <v>235</v>
      </c>
      <c r="CN190" s="308" t="s">
        <v>235</v>
      </c>
      <c r="CO190" s="308" t="s">
        <v>235</v>
      </c>
      <c r="CP190" s="308" t="s">
        <v>235</v>
      </c>
      <c r="CQ190" s="308" t="s">
        <v>235</v>
      </c>
      <c r="CR190" s="308" t="s">
        <v>235</v>
      </c>
      <c r="CS190" s="308" t="s">
        <v>235</v>
      </c>
      <c r="CT190" s="308" t="s">
        <v>235</v>
      </c>
      <c r="CU190" s="308" t="s">
        <v>235</v>
      </c>
      <c r="CV190" s="308" t="s">
        <v>235</v>
      </c>
      <c r="CW190" s="308" t="s">
        <v>235</v>
      </c>
      <c r="CX190" s="308" t="s">
        <v>235</v>
      </c>
      <c r="CY190" s="308" t="s">
        <v>235</v>
      </c>
      <c r="CZ190" s="308" t="s">
        <v>235</v>
      </c>
      <c r="DA190" s="308" t="s">
        <v>235</v>
      </c>
      <c r="DB190" s="308" t="s">
        <v>235</v>
      </c>
      <c r="DC190" s="308" t="s">
        <v>235</v>
      </c>
      <c r="DD190" s="308" t="s">
        <v>235</v>
      </c>
      <c r="DE190" s="308" t="s">
        <v>235</v>
      </c>
      <c r="DF190" s="308" t="s">
        <v>235</v>
      </c>
      <c r="DG190" s="308" t="s">
        <v>235</v>
      </c>
      <c r="DH190" s="308" t="s">
        <v>235</v>
      </c>
      <c r="DI190" s="308" t="s">
        <v>235</v>
      </c>
      <c r="DJ190" s="308" t="s">
        <v>235</v>
      </c>
      <c r="DK190" s="308" t="s">
        <v>485</v>
      </c>
      <c r="DL190" s="308" t="s">
        <v>648</v>
      </c>
      <c r="DM190" s="308" t="s">
        <v>649</v>
      </c>
      <c r="DN190" s="308" t="s">
        <v>650</v>
      </c>
      <c r="DO190" s="308" t="s">
        <v>650</v>
      </c>
      <c r="DP190" s="308" t="s">
        <v>650</v>
      </c>
      <c r="DQ190" s="257" t="s">
        <v>231</v>
      </c>
      <c r="DR190" s="257" t="s">
        <v>231</v>
      </c>
      <c r="DS190" s="218" t="s">
        <v>231</v>
      </c>
      <c r="DT190" s="308" t="s">
        <v>231</v>
      </c>
      <c r="DU190" s="218" t="s">
        <v>231</v>
      </c>
      <c r="DV190" s="218" t="s">
        <v>231</v>
      </c>
      <c r="DW190" s="218" t="s">
        <v>231</v>
      </c>
      <c r="DX190" s="218" t="s">
        <v>231</v>
      </c>
      <c r="DY190" s="218" t="s">
        <v>231</v>
      </c>
      <c r="DZ190" s="218" t="s">
        <v>231</v>
      </c>
      <c r="EA190" s="218" t="s">
        <v>231</v>
      </c>
      <c r="EB190" s="218" t="s">
        <v>231</v>
      </c>
      <c r="EC190" s="218" t="s">
        <v>231</v>
      </c>
      <c r="ED190" s="308" t="s">
        <v>231</v>
      </c>
      <c r="EE190" s="218" t="s">
        <v>231</v>
      </c>
      <c r="EF190" s="308" t="s">
        <v>231</v>
      </c>
      <c r="EG190" s="218" t="s">
        <v>231</v>
      </c>
      <c r="EH190" s="218" t="s">
        <v>231</v>
      </c>
      <c r="EI190" s="218" t="s">
        <v>231</v>
      </c>
      <c r="EJ190" s="218" t="s">
        <v>231</v>
      </c>
      <c r="EK190" s="218" t="s">
        <v>231</v>
      </c>
      <c r="EL190" s="218" t="s">
        <v>231</v>
      </c>
      <c r="EM190" s="218" t="s">
        <v>231</v>
      </c>
      <c r="EN190" s="218" t="s">
        <v>231</v>
      </c>
      <c r="EO190" s="218" t="s">
        <v>231</v>
      </c>
      <c r="EP190" s="218" t="s">
        <v>231</v>
      </c>
      <c r="EQ190" s="218" t="s">
        <v>231</v>
      </c>
      <c r="ER190" s="215">
        <v>150</v>
      </c>
      <c r="ES190" s="218">
        <v>101</v>
      </c>
      <c r="ET190" s="218" t="s">
        <v>231</v>
      </c>
      <c r="EU190" s="218" t="s">
        <v>231</v>
      </c>
      <c r="EV190" s="218" t="s">
        <v>231</v>
      </c>
      <c r="EW190" s="218" t="s">
        <v>231</v>
      </c>
      <c r="EX190" s="218" t="s">
        <v>231</v>
      </c>
      <c r="EY190" s="218" t="s">
        <v>231</v>
      </c>
      <c r="EZ190" s="218" t="s">
        <v>231</v>
      </c>
      <c r="FA190" s="218" t="s">
        <v>231</v>
      </c>
      <c r="FB190" s="218" t="s">
        <v>231</v>
      </c>
      <c r="FC190" s="215" t="s">
        <v>231</v>
      </c>
      <c r="FD190" s="215" t="s">
        <v>231</v>
      </c>
      <c r="FE190" s="215" t="s">
        <v>231</v>
      </c>
      <c r="FF190" s="215" t="s">
        <v>231</v>
      </c>
      <c r="FG190" s="216" t="s">
        <v>231</v>
      </c>
      <c r="FH190" s="216" t="s">
        <v>231</v>
      </c>
    </row>
    <row r="191" spans="1:164" ht="16.5" customHeight="1" x14ac:dyDescent="0.3">
      <c r="A191" s="409"/>
      <c r="B191" s="411"/>
      <c r="C191" s="308"/>
      <c r="D191" s="308"/>
      <c r="E191" s="258"/>
      <c r="F191" s="258"/>
      <c r="G191" s="258"/>
      <c r="H191" s="258"/>
      <c r="I191" s="258"/>
      <c r="J191" s="308"/>
      <c r="K191" s="308"/>
      <c r="L191" s="258"/>
      <c r="M191" s="258"/>
      <c r="N191" s="308"/>
      <c r="O191" s="258"/>
      <c r="P191" s="258"/>
      <c r="Q191" s="258"/>
      <c r="R191" s="215" t="s">
        <v>651</v>
      </c>
      <c r="S191" s="215" t="s">
        <v>231</v>
      </c>
      <c r="T191" s="215" t="s">
        <v>231</v>
      </c>
      <c r="U191" s="215" t="s">
        <v>231</v>
      </c>
      <c r="V191" s="215">
        <v>101</v>
      </c>
      <c r="W191" s="308"/>
      <c r="X191" s="215">
        <v>68</v>
      </c>
      <c r="Y191" s="308"/>
      <c r="Z191" s="215">
        <v>65</v>
      </c>
      <c r="AA191" s="308"/>
      <c r="AB191" s="215" t="s">
        <v>231</v>
      </c>
      <c r="AC191" s="308"/>
      <c r="AD191" s="215" t="s">
        <v>231</v>
      </c>
      <c r="AE191" s="231" t="s">
        <v>231</v>
      </c>
      <c r="AF191" s="308"/>
      <c r="AG191" s="308"/>
      <c r="AH191" s="308"/>
      <c r="AI191" s="235" t="s">
        <v>235</v>
      </c>
      <c r="AJ191" s="308"/>
      <c r="AK191" s="215" t="s">
        <v>235</v>
      </c>
      <c r="AL191" s="215" t="s">
        <v>235</v>
      </c>
      <c r="AM191" s="215" t="s">
        <v>235</v>
      </c>
      <c r="AN191" s="215" t="s">
        <v>235</v>
      </c>
      <c r="AO191" s="215" t="s">
        <v>235</v>
      </c>
      <c r="AP191" s="215" t="s">
        <v>235</v>
      </c>
      <c r="AQ191" s="215" t="s">
        <v>235</v>
      </c>
      <c r="AR191" s="215" t="s">
        <v>235</v>
      </c>
      <c r="AS191" s="215" t="s">
        <v>235</v>
      </c>
      <c r="AT191" s="215" t="s">
        <v>235</v>
      </c>
      <c r="AU191" s="215" t="s">
        <v>235</v>
      </c>
      <c r="AV191" s="308"/>
      <c r="AW191" s="215" t="s">
        <v>235</v>
      </c>
      <c r="AX191" s="215" t="s">
        <v>235</v>
      </c>
      <c r="AY191" s="215" t="s">
        <v>235</v>
      </c>
      <c r="AZ191" s="215" t="s">
        <v>235</v>
      </c>
      <c r="BA191" s="215" t="s">
        <v>235</v>
      </c>
      <c r="BB191" s="215" t="s">
        <v>235</v>
      </c>
      <c r="BC191" s="215" t="s">
        <v>235</v>
      </c>
      <c r="BD191" s="215" t="s">
        <v>235</v>
      </c>
      <c r="BE191" s="215" t="s">
        <v>235</v>
      </c>
      <c r="BF191" s="215" t="s">
        <v>235</v>
      </c>
      <c r="BG191" s="215" t="s">
        <v>235</v>
      </c>
      <c r="BH191" s="215" t="s">
        <v>235</v>
      </c>
      <c r="BI191" s="215" t="s">
        <v>235</v>
      </c>
      <c r="BJ191" s="215" t="s">
        <v>235</v>
      </c>
      <c r="BK191" s="215" t="s">
        <v>235</v>
      </c>
      <c r="BL191" s="215" t="s">
        <v>235</v>
      </c>
      <c r="BM191" s="215" t="s">
        <v>235</v>
      </c>
      <c r="BN191" s="215" t="s">
        <v>235</v>
      </c>
      <c r="BO191" s="215" t="s">
        <v>235</v>
      </c>
      <c r="BP191" s="215" t="s">
        <v>235</v>
      </c>
      <c r="BQ191" s="215" t="s">
        <v>235</v>
      </c>
      <c r="BR191" s="215" t="s">
        <v>235</v>
      </c>
      <c r="BS191" s="215" t="s">
        <v>235</v>
      </c>
      <c r="BT191" s="215" t="s">
        <v>235</v>
      </c>
      <c r="BU191" s="215" t="s">
        <v>235</v>
      </c>
      <c r="BV191" s="215" t="s">
        <v>235</v>
      </c>
      <c r="BW191" s="308"/>
      <c r="BX191" s="308"/>
      <c r="BY191" s="308"/>
      <c r="BZ191" s="308"/>
      <c r="CA191" s="308"/>
      <c r="CB191" s="308"/>
      <c r="CC191" s="308"/>
      <c r="CD191" s="308"/>
      <c r="CE191" s="308"/>
      <c r="CF191" s="308"/>
      <c r="CG191" s="308"/>
      <c r="CH191" s="308"/>
      <c r="CI191" s="308"/>
      <c r="CJ191" s="308"/>
      <c r="CK191" s="308"/>
      <c r="CL191" s="308"/>
      <c r="CM191" s="308"/>
      <c r="CN191" s="308"/>
      <c r="CO191" s="308"/>
      <c r="CP191" s="308"/>
      <c r="CQ191" s="308"/>
      <c r="CR191" s="308"/>
      <c r="CS191" s="308"/>
      <c r="CT191" s="308"/>
      <c r="CU191" s="308"/>
      <c r="CV191" s="308"/>
      <c r="CW191" s="308"/>
      <c r="CX191" s="308"/>
      <c r="CY191" s="308"/>
      <c r="CZ191" s="308"/>
      <c r="DA191" s="308"/>
      <c r="DB191" s="308"/>
      <c r="DC191" s="308"/>
      <c r="DD191" s="308"/>
      <c r="DE191" s="308"/>
      <c r="DF191" s="308"/>
      <c r="DG191" s="308"/>
      <c r="DH191" s="308"/>
      <c r="DI191" s="308"/>
      <c r="DJ191" s="308"/>
      <c r="DK191" s="308"/>
      <c r="DL191" s="308"/>
      <c r="DM191" s="308"/>
      <c r="DN191" s="308"/>
      <c r="DO191" s="308"/>
      <c r="DP191" s="308"/>
      <c r="DQ191" s="258"/>
      <c r="DR191" s="258"/>
      <c r="DS191" s="218" t="s">
        <v>231</v>
      </c>
      <c r="DT191" s="308"/>
      <c r="DU191" s="218" t="s">
        <v>231</v>
      </c>
      <c r="DV191" s="218" t="s">
        <v>231</v>
      </c>
      <c r="DW191" s="218" t="s">
        <v>231</v>
      </c>
      <c r="DX191" s="218" t="s">
        <v>231</v>
      </c>
      <c r="DY191" s="218" t="s">
        <v>231</v>
      </c>
      <c r="DZ191" s="218" t="s">
        <v>231</v>
      </c>
      <c r="EA191" s="218" t="s">
        <v>231</v>
      </c>
      <c r="EB191" s="218" t="s">
        <v>231</v>
      </c>
      <c r="EC191" s="218" t="s">
        <v>231</v>
      </c>
      <c r="ED191" s="308"/>
      <c r="EE191" s="218" t="s">
        <v>231</v>
      </c>
      <c r="EF191" s="308"/>
      <c r="EG191" s="218" t="s">
        <v>231</v>
      </c>
      <c r="EH191" s="218" t="s">
        <v>231</v>
      </c>
      <c r="EI191" s="218" t="s">
        <v>231</v>
      </c>
      <c r="EJ191" s="218" t="s">
        <v>231</v>
      </c>
      <c r="EK191" s="218" t="s">
        <v>231</v>
      </c>
      <c r="EL191" s="218" t="s">
        <v>231</v>
      </c>
      <c r="EM191" s="218" t="s">
        <v>231</v>
      </c>
      <c r="EN191" s="218" t="s">
        <v>231</v>
      </c>
      <c r="EO191" s="218" t="s">
        <v>231</v>
      </c>
      <c r="EP191" s="218" t="s">
        <v>231</v>
      </c>
      <c r="EQ191" s="218" t="s">
        <v>231</v>
      </c>
      <c r="ER191" s="215">
        <v>101</v>
      </c>
      <c r="ES191" s="218">
        <v>47</v>
      </c>
      <c r="ET191" s="218" t="s">
        <v>231</v>
      </c>
      <c r="EU191" s="218" t="s">
        <v>231</v>
      </c>
      <c r="EV191" s="218" t="s">
        <v>231</v>
      </c>
      <c r="EW191" s="218" t="s">
        <v>231</v>
      </c>
      <c r="EX191" s="218" t="s">
        <v>231</v>
      </c>
      <c r="EY191" s="218" t="s">
        <v>231</v>
      </c>
      <c r="EZ191" s="218" t="s">
        <v>231</v>
      </c>
      <c r="FA191" s="218" t="s">
        <v>231</v>
      </c>
      <c r="FB191" s="218" t="s">
        <v>231</v>
      </c>
      <c r="FC191" s="215" t="s">
        <v>231</v>
      </c>
      <c r="FD191" s="215" t="s">
        <v>231</v>
      </c>
      <c r="FE191" s="215" t="s">
        <v>231</v>
      </c>
      <c r="FF191" s="215" t="s">
        <v>231</v>
      </c>
      <c r="FG191" s="216" t="s">
        <v>231</v>
      </c>
      <c r="FH191" s="216" t="s">
        <v>231</v>
      </c>
    </row>
    <row r="192" spans="1:164" ht="16.5" customHeight="1" x14ac:dyDescent="0.3">
      <c r="A192" s="409"/>
      <c r="B192" s="411"/>
      <c r="C192" s="308"/>
      <c r="D192" s="308"/>
      <c r="E192" s="258"/>
      <c r="F192" s="258"/>
      <c r="G192" s="258"/>
      <c r="H192" s="258"/>
      <c r="I192" s="258"/>
      <c r="J192" s="308"/>
      <c r="K192" s="308"/>
      <c r="L192" s="258"/>
      <c r="M192" s="258"/>
      <c r="N192" s="308"/>
      <c r="O192" s="258"/>
      <c r="P192" s="258"/>
      <c r="Q192" s="258"/>
      <c r="R192" s="215" t="s">
        <v>231</v>
      </c>
      <c r="S192" s="215" t="s">
        <v>231</v>
      </c>
      <c r="T192" s="215" t="s">
        <v>231</v>
      </c>
      <c r="U192" s="215" t="s">
        <v>231</v>
      </c>
      <c r="V192" s="215">
        <v>384</v>
      </c>
      <c r="W192" s="308"/>
      <c r="X192" s="215">
        <v>63</v>
      </c>
      <c r="Y192" s="308"/>
      <c r="Z192" s="215">
        <v>201</v>
      </c>
      <c r="AA192" s="308"/>
      <c r="AB192" s="215" t="s">
        <v>231</v>
      </c>
      <c r="AC192" s="308"/>
      <c r="AD192" s="215" t="s">
        <v>231</v>
      </c>
      <c r="AE192" s="231" t="s">
        <v>231</v>
      </c>
      <c r="AF192" s="308"/>
      <c r="AG192" s="308"/>
      <c r="AH192" s="308"/>
      <c r="AI192" s="235" t="s">
        <v>235</v>
      </c>
      <c r="AJ192" s="308"/>
      <c r="AK192" s="215" t="s">
        <v>235</v>
      </c>
      <c r="AL192" s="215" t="s">
        <v>235</v>
      </c>
      <c r="AM192" s="215" t="s">
        <v>235</v>
      </c>
      <c r="AN192" s="215" t="s">
        <v>235</v>
      </c>
      <c r="AO192" s="215" t="s">
        <v>235</v>
      </c>
      <c r="AP192" s="215" t="s">
        <v>235</v>
      </c>
      <c r="AQ192" s="215" t="s">
        <v>235</v>
      </c>
      <c r="AR192" s="215" t="s">
        <v>235</v>
      </c>
      <c r="AS192" s="215" t="s">
        <v>235</v>
      </c>
      <c r="AT192" s="215" t="s">
        <v>235</v>
      </c>
      <c r="AU192" s="215" t="s">
        <v>235</v>
      </c>
      <c r="AV192" s="308"/>
      <c r="AW192" s="215" t="s">
        <v>235</v>
      </c>
      <c r="AX192" s="215" t="s">
        <v>235</v>
      </c>
      <c r="AY192" s="215" t="s">
        <v>235</v>
      </c>
      <c r="AZ192" s="215" t="s">
        <v>235</v>
      </c>
      <c r="BA192" s="215" t="s">
        <v>235</v>
      </c>
      <c r="BB192" s="215" t="s">
        <v>235</v>
      </c>
      <c r="BC192" s="215" t="s">
        <v>235</v>
      </c>
      <c r="BD192" s="215" t="s">
        <v>235</v>
      </c>
      <c r="BE192" s="215" t="s">
        <v>235</v>
      </c>
      <c r="BF192" s="215" t="s">
        <v>235</v>
      </c>
      <c r="BG192" s="215" t="s">
        <v>235</v>
      </c>
      <c r="BH192" s="215" t="s">
        <v>235</v>
      </c>
      <c r="BI192" s="215" t="s">
        <v>235</v>
      </c>
      <c r="BJ192" s="215" t="s">
        <v>235</v>
      </c>
      <c r="BK192" s="215" t="s">
        <v>235</v>
      </c>
      <c r="BL192" s="215" t="s">
        <v>235</v>
      </c>
      <c r="BM192" s="215" t="s">
        <v>235</v>
      </c>
      <c r="BN192" s="215" t="s">
        <v>235</v>
      </c>
      <c r="BO192" s="215" t="s">
        <v>235</v>
      </c>
      <c r="BP192" s="215" t="s">
        <v>235</v>
      </c>
      <c r="BQ192" s="215" t="s">
        <v>235</v>
      </c>
      <c r="BR192" s="215" t="s">
        <v>235</v>
      </c>
      <c r="BS192" s="215" t="s">
        <v>235</v>
      </c>
      <c r="BT192" s="215" t="s">
        <v>235</v>
      </c>
      <c r="BU192" s="215" t="s">
        <v>235</v>
      </c>
      <c r="BV192" s="215" t="s">
        <v>235</v>
      </c>
      <c r="BW192" s="308"/>
      <c r="BX192" s="308"/>
      <c r="BY192" s="308"/>
      <c r="BZ192" s="308"/>
      <c r="CA192" s="308"/>
      <c r="CB192" s="308"/>
      <c r="CC192" s="308"/>
      <c r="CD192" s="308"/>
      <c r="CE192" s="308"/>
      <c r="CF192" s="308"/>
      <c r="CG192" s="308"/>
      <c r="CH192" s="308"/>
      <c r="CI192" s="308"/>
      <c r="CJ192" s="308"/>
      <c r="CK192" s="308"/>
      <c r="CL192" s="308"/>
      <c r="CM192" s="308"/>
      <c r="CN192" s="308"/>
      <c r="CO192" s="308"/>
      <c r="CP192" s="308"/>
      <c r="CQ192" s="308"/>
      <c r="CR192" s="308"/>
      <c r="CS192" s="308"/>
      <c r="CT192" s="308"/>
      <c r="CU192" s="308"/>
      <c r="CV192" s="308"/>
      <c r="CW192" s="308"/>
      <c r="CX192" s="308"/>
      <c r="CY192" s="308"/>
      <c r="CZ192" s="308"/>
      <c r="DA192" s="308"/>
      <c r="DB192" s="308"/>
      <c r="DC192" s="308"/>
      <c r="DD192" s="308"/>
      <c r="DE192" s="308"/>
      <c r="DF192" s="308"/>
      <c r="DG192" s="308"/>
      <c r="DH192" s="308"/>
      <c r="DI192" s="308"/>
      <c r="DJ192" s="308"/>
      <c r="DK192" s="308"/>
      <c r="DL192" s="308"/>
      <c r="DM192" s="308"/>
      <c r="DN192" s="308"/>
      <c r="DO192" s="308"/>
      <c r="DP192" s="308"/>
      <c r="DQ192" s="258"/>
      <c r="DR192" s="258"/>
      <c r="DS192" s="218" t="s">
        <v>231</v>
      </c>
      <c r="DT192" s="308"/>
      <c r="DU192" s="218" t="s">
        <v>231</v>
      </c>
      <c r="DV192" s="218" t="s">
        <v>231</v>
      </c>
      <c r="DW192" s="218" t="s">
        <v>231</v>
      </c>
      <c r="DX192" s="218" t="s">
        <v>231</v>
      </c>
      <c r="DY192" s="218" t="s">
        <v>231</v>
      </c>
      <c r="DZ192" s="218" t="s">
        <v>231</v>
      </c>
      <c r="EA192" s="218" t="s">
        <v>231</v>
      </c>
      <c r="EB192" s="218" t="s">
        <v>231</v>
      </c>
      <c r="EC192" s="218" t="s">
        <v>231</v>
      </c>
      <c r="ED192" s="308"/>
      <c r="EE192" s="218" t="s">
        <v>231</v>
      </c>
      <c r="EF192" s="308"/>
      <c r="EG192" s="218" t="s">
        <v>231</v>
      </c>
      <c r="EH192" s="218" t="s">
        <v>231</v>
      </c>
      <c r="EI192" s="218" t="s">
        <v>231</v>
      </c>
      <c r="EJ192" s="218" t="s">
        <v>231</v>
      </c>
      <c r="EK192" s="218" t="s">
        <v>231</v>
      </c>
      <c r="EL192" s="218" t="s">
        <v>231</v>
      </c>
      <c r="EM192" s="218" t="s">
        <v>231</v>
      </c>
      <c r="EN192" s="218" t="s">
        <v>231</v>
      </c>
      <c r="EO192" s="218" t="s">
        <v>231</v>
      </c>
      <c r="EP192" s="218" t="s">
        <v>231</v>
      </c>
      <c r="EQ192" s="218" t="s">
        <v>231</v>
      </c>
      <c r="ER192" s="215">
        <v>384</v>
      </c>
      <c r="ES192" s="218" t="s">
        <v>231</v>
      </c>
      <c r="ET192" s="218" t="s">
        <v>231</v>
      </c>
      <c r="EU192" s="218" t="s">
        <v>231</v>
      </c>
      <c r="EV192" s="218" t="s">
        <v>231</v>
      </c>
      <c r="EW192" s="218" t="s">
        <v>231</v>
      </c>
      <c r="EX192" s="218" t="s">
        <v>231</v>
      </c>
      <c r="EY192" s="218" t="s">
        <v>231</v>
      </c>
      <c r="EZ192" s="218" t="s">
        <v>231</v>
      </c>
      <c r="FA192" s="218" t="s">
        <v>231</v>
      </c>
      <c r="FB192" s="218" t="s">
        <v>231</v>
      </c>
      <c r="FC192" s="215" t="s">
        <v>231</v>
      </c>
      <c r="FD192" s="215" t="s">
        <v>231</v>
      </c>
      <c r="FE192" s="215" t="s">
        <v>231</v>
      </c>
      <c r="FF192" s="215" t="s">
        <v>231</v>
      </c>
      <c r="FG192" s="216" t="s">
        <v>231</v>
      </c>
      <c r="FH192" s="216" t="s">
        <v>231</v>
      </c>
    </row>
    <row r="193" spans="1:164" ht="16.5" customHeight="1" x14ac:dyDescent="0.3">
      <c r="A193" s="409"/>
      <c r="B193" s="412"/>
      <c r="C193" s="308"/>
      <c r="D193" s="308"/>
      <c r="E193" s="259"/>
      <c r="F193" s="259"/>
      <c r="G193" s="259"/>
      <c r="H193" s="259"/>
      <c r="I193" s="259"/>
      <c r="J193" s="308"/>
      <c r="K193" s="308"/>
      <c r="L193" s="259"/>
      <c r="M193" s="259"/>
      <c r="N193" s="308"/>
      <c r="O193" s="259"/>
      <c r="P193" s="259"/>
      <c r="Q193" s="259"/>
      <c r="R193" s="215" t="s">
        <v>235</v>
      </c>
      <c r="S193" s="215" t="s">
        <v>235</v>
      </c>
      <c r="T193" s="215" t="s">
        <v>235</v>
      </c>
      <c r="U193" s="215" t="s">
        <v>235</v>
      </c>
      <c r="V193" s="215" t="s">
        <v>235</v>
      </c>
      <c r="W193" s="308"/>
      <c r="X193" s="215" t="s">
        <v>235</v>
      </c>
      <c r="Y193" s="308"/>
      <c r="Z193" s="215" t="s">
        <v>235</v>
      </c>
      <c r="AA193" s="308"/>
      <c r="AB193" s="215" t="s">
        <v>235</v>
      </c>
      <c r="AC193" s="308"/>
      <c r="AD193" s="215" t="s">
        <v>235</v>
      </c>
      <c r="AE193" s="231" t="s">
        <v>235</v>
      </c>
      <c r="AF193" s="308"/>
      <c r="AG193" s="308"/>
      <c r="AH193" s="308"/>
      <c r="AI193" s="235" t="s">
        <v>235</v>
      </c>
      <c r="AJ193" s="308"/>
      <c r="AK193" s="215" t="s">
        <v>235</v>
      </c>
      <c r="AL193" s="215" t="s">
        <v>235</v>
      </c>
      <c r="AM193" s="215" t="s">
        <v>235</v>
      </c>
      <c r="AN193" s="215" t="s">
        <v>235</v>
      </c>
      <c r="AO193" s="215" t="s">
        <v>235</v>
      </c>
      <c r="AP193" s="215" t="s">
        <v>235</v>
      </c>
      <c r="AQ193" s="215" t="s">
        <v>235</v>
      </c>
      <c r="AR193" s="215" t="s">
        <v>235</v>
      </c>
      <c r="AS193" s="215" t="s">
        <v>235</v>
      </c>
      <c r="AT193" s="215" t="s">
        <v>235</v>
      </c>
      <c r="AU193" s="215" t="s">
        <v>235</v>
      </c>
      <c r="AV193" s="308"/>
      <c r="AW193" s="215" t="s">
        <v>235</v>
      </c>
      <c r="AX193" s="215" t="s">
        <v>235</v>
      </c>
      <c r="AY193" s="215" t="s">
        <v>235</v>
      </c>
      <c r="AZ193" s="215" t="s">
        <v>235</v>
      </c>
      <c r="BA193" s="215" t="s">
        <v>235</v>
      </c>
      <c r="BB193" s="215" t="s">
        <v>235</v>
      </c>
      <c r="BC193" s="215" t="s">
        <v>235</v>
      </c>
      <c r="BD193" s="215" t="s">
        <v>235</v>
      </c>
      <c r="BE193" s="215" t="s">
        <v>235</v>
      </c>
      <c r="BF193" s="215" t="s">
        <v>235</v>
      </c>
      <c r="BG193" s="215" t="s">
        <v>235</v>
      </c>
      <c r="BH193" s="215" t="s">
        <v>235</v>
      </c>
      <c r="BI193" s="215" t="s">
        <v>235</v>
      </c>
      <c r="BJ193" s="215" t="s">
        <v>235</v>
      </c>
      <c r="BK193" s="215" t="s">
        <v>235</v>
      </c>
      <c r="BL193" s="215" t="s">
        <v>235</v>
      </c>
      <c r="BM193" s="215" t="s">
        <v>235</v>
      </c>
      <c r="BN193" s="215" t="s">
        <v>235</v>
      </c>
      <c r="BO193" s="215" t="s">
        <v>235</v>
      </c>
      <c r="BP193" s="215" t="s">
        <v>235</v>
      </c>
      <c r="BQ193" s="215" t="s">
        <v>235</v>
      </c>
      <c r="BR193" s="215" t="s">
        <v>235</v>
      </c>
      <c r="BS193" s="215" t="s">
        <v>235</v>
      </c>
      <c r="BT193" s="215" t="s">
        <v>235</v>
      </c>
      <c r="BU193" s="215" t="s">
        <v>235</v>
      </c>
      <c r="BV193" s="215" t="s">
        <v>235</v>
      </c>
      <c r="BW193" s="308"/>
      <c r="BX193" s="308"/>
      <c r="BY193" s="308"/>
      <c r="BZ193" s="308"/>
      <c r="CA193" s="308"/>
      <c r="CB193" s="308"/>
      <c r="CC193" s="308"/>
      <c r="CD193" s="308"/>
      <c r="CE193" s="308"/>
      <c r="CF193" s="308"/>
      <c r="CG193" s="308"/>
      <c r="CH193" s="308"/>
      <c r="CI193" s="308"/>
      <c r="CJ193" s="308"/>
      <c r="CK193" s="308"/>
      <c r="CL193" s="308"/>
      <c r="CM193" s="308"/>
      <c r="CN193" s="308"/>
      <c r="CO193" s="308"/>
      <c r="CP193" s="308"/>
      <c r="CQ193" s="308"/>
      <c r="CR193" s="308"/>
      <c r="CS193" s="308"/>
      <c r="CT193" s="308"/>
      <c r="CU193" s="308"/>
      <c r="CV193" s="308"/>
      <c r="CW193" s="308"/>
      <c r="CX193" s="308"/>
      <c r="CY193" s="308"/>
      <c r="CZ193" s="308"/>
      <c r="DA193" s="308"/>
      <c r="DB193" s="308"/>
      <c r="DC193" s="308"/>
      <c r="DD193" s="308"/>
      <c r="DE193" s="308"/>
      <c r="DF193" s="308"/>
      <c r="DG193" s="308"/>
      <c r="DH193" s="308"/>
      <c r="DI193" s="308"/>
      <c r="DJ193" s="308"/>
      <c r="DK193" s="308"/>
      <c r="DL193" s="308"/>
      <c r="DM193" s="308"/>
      <c r="DN193" s="308"/>
      <c r="DO193" s="308"/>
      <c r="DP193" s="308"/>
      <c r="DQ193" s="259"/>
      <c r="DR193" s="259"/>
      <c r="DS193" s="215" t="s">
        <v>235</v>
      </c>
      <c r="DT193" s="308"/>
      <c r="DU193" s="218" t="s">
        <v>235</v>
      </c>
      <c r="DV193" s="218" t="s">
        <v>235</v>
      </c>
      <c r="DW193" s="218" t="s">
        <v>235</v>
      </c>
      <c r="DX193" s="218" t="s">
        <v>235</v>
      </c>
      <c r="DY193" s="218" t="s">
        <v>235</v>
      </c>
      <c r="DZ193" s="218" t="s">
        <v>235</v>
      </c>
      <c r="EA193" s="218" t="s">
        <v>235</v>
      </c>
      <c r="EB193" s="218" t="s">
        <v>235</v>
      </c>
      <c r="EC193" s="218" t="s">
        <v>235</v>
      </c>
      <c r="ED193" s="308"/>
      <c r="EE193" s="215" t="s">
        <v>235</v>
      </c>
      <c r="EF193" s="308"/>
      <c r="EG193" s="215" t="s">
        <v>235</v>
      </c>
      <c r="EH193" s="215" t="s">
        <v>235</v>
      </c>
      <c r="EI193" s="215" t="s">
        <v>235</v>
      </c>
      <c r="EJ193" s="215" t="s">
        <v>235</v>
      </c>
      <c r="EK193" s="215" t="s">
        <v>235</v>
      </c>
      <c r="EL193" s="218" t="s">
        <v>235</v>
      </c>
      <c r="EM193" s="218" t="s">
        <v>235</v>
      </c>
      <c r="EN193" s="218" t="s">
        <v>235</v>
      </c>
      <c r="EO193" s="218" t="s">
        <v>235</v>
      </c>
      <c r="EP193" s="215" t="s">
        <v>235</v>
      </c>
      <c r="EQ193" s="215" t="s">
        <v>235</v>
      </c>
      <c r="ER193" s="215" t="s">
        <v>235</v>
      </c>
      <c r="ES193" s="215" t="s">
        <v>235</v>
      </c>
      <c r="ET193" s="215" t="s">
        <v>235</v>
      </c>
      <c r="EU193" s="215" t="s">
        <v>235</v>
      </c>
      <c r="EV193" s="215" t="s">
        <v>235</v>
      </c>
      <c r="EW193" s="215" t="s">
        <v>235</v>
      </c>
      <c r="EX193" s="215" t="s">
        <v>235</v>
      </c>
      <c r="EY193" s="215" t="s">
        <v>235</v>
      </c>
      <c r="EZ193" s="215" t="s">
        <v>235</v>
      </c>
      <c r="FA193" s="215" t="s">
        <v>235</v>
      </c>
      <c r="FB193" s="215" t="s">
        <v>235</v>
      </c>
      <c r="FC193" s="215" t="s">
        <v>235</v>
      </c>
      <c r="FD193" s="215" t="s">
        <v>235</v>
      </c>
      <c r="FE193" s="215" t="s">
        <v>235</v>
      </c>
      <c r="FF193" s="215" t="s">
        <v>235</v>
      </c>
      <c r="FG193" s="216" t="s">
        <v>235</v>
      </c>
      <c r="FH193" s="216" t="s">
        <v>235</v>
      </c>
    </row>
  </sheetData>
  <autoFilter ref="A5:FF169" xr:uid="{00000000-0001-0000-0000-000000000000}"/>
  <mergeCells count="3435">
    <mergeCell ref="DP22:DP25"/>
    <mergeCell ref="DP26:DP29"/>
    <mergeCell ref="DP30:DP33"/>
    <mergeCell ref="DP34:DP37"/>
    <mergeCell ref="DP38:DP41"/>
    <mergeCell ref="DP42:DP45"/>
    <mergeCell ref="DP46:DP49"/>
    <mergeCell ref="DP50:DP53"/>
    <mergeCell ref="DP55:DP58"/>
    <mergeCell ref="DP59:DP62"/>
    <mergeCell ref="DP63:DP66"/>
    <mergeCell ref="DP67:DP70"/>
    <mergeCell ref="DO99:DO102"/>
    <mergeCell ref="DO103:DO106"/>
    <mergeCell ref="DO107:DO113"/>
    <mergeCell ref="DO114:DO117"/>
    <mergeCell ref="DO118:DO121"/>
    <mergeCell ref="DO67:DO70"/>
    <mergeCell ref="DO22:DO25"/>
    <mergeCell ref="DO26:DO29"/>
    <mergeCell ref="DO30:DO33"/>
    <mergeCell ref="DO34:DO37"/>
    <mergeCell ref="DO38:DO41"/>
    <mergeCell ref="DO42:DO45"/>
    <mergeCell ref="DO46:DO49"/>
    <mergeCell ref="DO50:DO53"/>
    <mergeCell ref="DO55:DO58"/>
    <mergeCell ref="DO59:DO62"/>
    <mergeCell ref="DO63:DO66"/>
    <mergeCell ref="DO122:DO125"/>
    <mergeCell ref="DO126:DO129"/>
    <mergeCell ref="DO130:DO133"/>
    <mergeCell ref="DO134:DO137"/>
    <mergeCell ref="DP71:DP74"/>
    <mergeCell ref="DP75:DP78"/>
    <mergeCell ref="DP79:DP82"/>
    <mergeCell ref="DP83:DP86"/>
    <mergeCell ref="DP87:DP90"/>
    <mergeCell ref="DP91:DP94"/>
    <mergeCell ref="DP95:DP98"/>
    <mergeCell ref="DP99:DP102"/>
    <mergeCell ref="DP103:DP106"/>
    <mergeCell ref="DP107:DP113"/>
    <mergeCell ref="DP114:DP117"/>
    <mergeCell ref="DP118:DP121"/>
    <mergeCell ref="DP122:DP125"/>
    <mergeCell ref="DP126:DP129"/>
    <mergeCell ref="DP130:DP133"/>
    <mergeCell ref="DP134:DP137"/>
    <mergeCell ref="DO71:DO74"/>
    <mergeCell ref="DO75:DO78"/>
    <mergeCell ref="DO79:DO82"/>
    <mergeCell ref="DO83:DO86"/>
    <mergeCell ref="DO87:DO90"/>
    <mergeCell ref="DO91:DO94"/>
    <mergeCell ref="DI63:DI66"/>
    <mergeCell ref="DJ63:DJ66"/>
    <mergeCell ref="DI67:DI70"/>
    <mergeCell ref="DJ67:DJ70"/>
    <mergeCell ref="DG6:DG9"/>
    <mergeCell ref="DG10:DG13"/>
    <mergeCell ref="DG14:DG17"/>
    <mergeCell ref="DG18:DG21"/>
    <mergeCell ref="DG22:DG25"/>
    <mergeCell ref="DG26:DG29"/>
    <mergeCell ref="DG55:DG58"/>
    <mergeCell ref="DG59:DG62"/>
    <mergeCell ref="DG63:DG66"/>
    <mergeCell ref="DI6:DI9"/>
    <mergeCell ref="DJ6:DJ9"/>
    <mergeCell ref="DI10:DI13"/>
    <mergeCell ref="DJ10:DJ13"/>
    <mergeCell ref="DI14:DI17"/>
    <mergeCell ref="DJ14:DJ17"/>
    <mergeCell ref="DI22:DI25"/>
    <mergeCell ref="DJ22:DJ25"/>
    <mergeCell ref="DI26:DI29"/>
    <mergeCell ref="DJ26:DJ29"/>
    <mergeCell ref="DI30:DI33"/>
    <mergeCell ref="DJ30:DJ33"/>
    <mergeCell ref="DI34:DI37"/>
    <mergeCell ref="DJ34:DJ37"/>
    <mergeCell ref="DI38:DI41"/>
    <mergeCell ref="DJ38:DJ41"/>
    <mergeCell ref="DI42:DI45"/>
    <mergeCell ref="DJ42:DJ45"/>
    <mergeCell ref="DI46:DI49"/>
    <mergeCell ref="DG71:DG74"/>
    <mergeCell ref="DG75:DG78"/>
    <mergeCell ref="DG79:DG82"/>
    <mergeCell ref="DG103:DG106"/>
    <mergeCell ref="DG107:DG113"/>
    <mergeCell ref="DG114:DG121"/>
    <mergeCell ref="DG122:DG125"/>
    <mergeCell ref="DG126:DG129"/>
    <mergeCell ref="DG130:DG133"/>
    <mergeCell ref="DG190:DG193"/>
    <mergeCell ref="DH6:DH9"/>
    <mergeCell ref="DH10:DH13"/>
    <mergeCell ref="DH14:DH17"/>
    <mergeCell ref="DH18:DH21"/>
    <mergeCell ref="DH22:DH25"/>
    <mergeCell ref="DH26:DH29"/>
    <mergeCell ref="DH30:DH33"/>
    <mergeCell ref="DH34:DH37"/>
    <mergeCell ref="DH38:DH41"/>
    <mergeCell ref="DH42:DH45"/>
    <mergeCell ref="DH46:DH49"/>
    <mergeCell ref="DH50:DH53"/>
    <mergeCell ref="DH55:DH58"/>
    <mergeCell ref="DH59:DH62"/>
    <mergeCell ref="DH63:DH66"/>
    <mergeCell ref="DH67:DH70"/>
    <mergeCell ref="DH71:DH74"/>
    <mergeCell ref="DH75:DH78"/>
    <mergeCell ref="DG170:DG173"/>
    <mergeCell ref="DH83:DH86"/>
    <mergeCell ref="DH87:DH90"/>
    <mergeCell ref="DD186:DD189"/>
    <mergeCell ref="DF186:DF189"/>
    <mergeCell ref="DC170:DC173"/>
    <mergeCell ref="DD170:DD173"/>
    <mergeCell ref="DF170:DF173"/>
    <mergeCell ref="DE170:DE173"/>
    <mergeCell ref="DF182:DF185"/>
    <mergeCell ref="DC107:DC113"/>
    <mergeCell ref="DE174:DE177"/>
    <mergeCell ref="DG174:DG177"/>
    <mergeCell ref="DH91:DH94"/>
    <mergeCell ref="DH95:DH98"/>
    <mergeCell ref="DH99:DH102"/>
    <mergeCell ref="DH103:DH106"/>
    <mergeCell ref="DH107:DH113"/>
    <mergeCell ref="DH114:DH121"/>
    <mergeCell ref="DH122:DH125"/>
    <mergeCell ref="DH126:DH129"/>
    <mergeCell ref="DH130:DH133"/>
    <mergeCell ref="DH134:DH137"/>
    <mergeCell ref="DH138:DH141"/>
    <mergeCell ref="DH142:DH145"/>
    <mergeCell ref="DH146:DH149"/>
    <mergeCell ref="DH150:DH153"/>
    <mergeCell ref="DH154:DH157"/>
    <mergeCell ref="DH158:DH161"/>
    <mergeCell ref="DH162:DH165"/>
    <mergeCell ref="DH174:DH177"/>
    <mergeCell ref="DD107:DD113"/>
    <mergeCell ref="DE107:DE113"/>
    <mergeCell ref="DF107:DF113"/>
    <mergeCell ref="DH178:DH181"/>
    <mergeCell ref="DB6:DB9"/>
    <mergeCell ref="DA10:DA13"/>
    <mergeCell ref="DB10:DB13"/>
    <mergeCell ref="DA14:DA17"/>
    <mergeCell ref="DB14:DB17"/>
    <mergeCell ref="DA18:DA21"/>
    <mergeCell ref="DB18:DB21"/>
    <mergeCell ref="DA22:DA25"/>
    <mergeCell ref="DB22:DB25"/>
    <mergeCell ref="DA26:DA29"/>
    <mergeCell ref="DB26:DB29"/>
    <mergeCell ref="DA30:DA33"/>
    <mergeCell ref="DB30:DB33"/>
    <mergeCell ref="DA34:DA37"/>
    <mergeCell ref="DB34:DB37"/>
    <mergeCell ref="DA38:DA41"/>
    <mergeCell ref="DB38:DB41"/>
    <mergeCell ref="CX59:CX62"/>
    <mergeCell ref="CW71:CW74"/>
    <mergeCell ref="CX71:CX74"/>
    <mergeCell ref="DA67:DA70"/>
    <mergeCell ref="DB67:DB70"/>
    <mergeCell ref="DA71:DA74"/>
    <mergeCell ref="DB71:DB74"/>
    <mergeCell ref="CW22:CW25"/>
    <mergeCell ref="CX22:CX25"/>
    <mergeCell ref="CW26:CW29"/>
    <mergeCell ref="CX26:CX29"/>
    <mergeCell ref="CW30:CW33"/>
    <mergeCell ref="CX30:CX33"/>
    <mergeCell ref="CW34:CW37"/>
    <mergeCell ref="CX34:CX37"/>
    <mergeCell ref="CW38:CW41"/>
    <mergeCell ref="CX38:CX41"/>
    <mergeCell ref="CW42:CW45"/>
    <mergeCell ref="CX42:CX45"/>
    <mergeCell ref="CW46:CW49"/>
    <mergeCell ref="CX46:CX49"/>
    <mergeCell ref="CW50:CW53"/>
    <mergeCell ref="CX50:CX53"/>
    <mergeCell ref="DA42:DA45"/>
    <mergeCell ref="DB42:DB45"/>
    <mergeCell ref="DA46:DA49"/>
    <mergeCell ref="DB46:DB49"/>
    <mergeCell ref="CY22:CY25"/>
    <mergeCell ref="CY26:CY29"/>
    <mergeCell ref="CY30:CY33"/>
    <mergeCell ref="CY34:CY37"/>
    <mergeCell ref="CY38:CY41"/>
    <mergeCell ref="CR14:CR17"/>
    <mergeCell ref="CQ18:CQ21"/>
    <mergeCell ref="CR18:CR21"/>
    <mergeCell ref="CQ22:CQ25"/>
    <mergeCell ref="CR22:CR25"/>
    <mergeCell ref="CQ26:CQ29"/>
    <mergeCell ref="CR26:CR29"/>
    <mergeCell ref="CQ30:CQ33"/>
    <mergeCell ref="CR30:CR33"/>
    <mergeCell ref="CQ34:CQ37"/>
    <mergeCell ref="CL18:CL21"/>
    <mergeCell ref="CL22:CL25"/>
    <mergeCell ref="CL26:CL29"/>
    <mergeCell ref="CR34:CR37"/>
    <mergeCell ref="CQ38:CQ41"/>
    <mergeCell ref="CR38:CR41"/>
    <mergeCell ref="CM14:CM17"/>
    <mergeCell ref="CL14:CL17"/>
    <mergeCell ref="CM34:CM37"/>
    <mergeCell ref="CK14:CK17"/>
    <mergeCell ref="CK18:CK21"/>
    <mergeCell ref="CK22:CK25"/>
    <mergeCell ref="CK26:CK29"/>
    <mergeCell ref="CK30:CK33"/>
    <mergeCell ref="CK34:CK37"/>
    <mergeCell ref="CK38:CK41"/>
    <mergeCell ref="CK42:CK45"/>
    <mergeCell ref="CK46:CK49"/>
    <mergeCell ref="CK50:CK53"/>
    <mergeCell ref="CK55:CK58"/>
    <mergeCell ref="CK71:CK74"/>
    <mergeCell ref="CL71:CL74"/>
    <mergeCell ref="CM18:CM21"/>
    <mergeCell ref="CM22:CM25"/>
    <mergeCell ref="CM42:CM45"/>
    <mergeCell ref="CQ14:CQ17"/>
    <mergeCell ref="CQ42:CQ45"/>
    <mergeCell ref="CQ46:CQ49"/>
    <mergeCell ref="CQ50:CQ53"/>
    <mergeCell ref="CQ55:CQ58"/>
    <mergeCell ref="CQ59:CQ62"/>
    <mergeCell ref="CQ63:CQ66"/>
    <mergeCell ref="CQ71:CQ74"/>
    <mergeCell ref="CL30:CL33"/>
    <mergeCell ref="CL34:CL37"/>
    <mergeCell ref="CL38:CL41"/>
    <mergeCell ref="CL42:CL45"/>
    <mergeCell ref="CL46:CL49"/>
    <mergeCell ref="CL50:CL53"/>
    <mergeCell ref="CL55:CL58"/>
    <mergeCell ref="CK67:CK70"/>
    <mergeCell ref="CL59:CL62"/>
    <mergeCell ref="CL63:CL66"/>
    <mergeCell ref="CL67:CL70"/>
    <mergeCell ref="CH26:CH29"/>
    <mergeCell ref="CH30:CH33"/>
    <mergeCell ref="CH34:CH37"/>
    <mergeCell ref="CH38:CH41"/>
    <mergeCell ref="CH42:CH45"/>
    <mergeCell ref="CH46:CH49"/>
    <mergeCell ref="CH50:CH53"/>
    <mergeCell ref="CH55:CH58"/>
    <mergeCell ref="CH63:CH66"/>
    <mergeCell ref="CI63:CI66"/>
    <mergeCell ref="CI18:CI21"/>
    <mergeCell ref="CI22:CI25"/>
    <mergeCell ref="CI26:CI29"/>
    <mergeCell ref="CI30:CI33"/>
    <mergeCell ref="CI34:CI37"/>
    <mergeCell ref="CI38:CI41"/>
    <mergeCell ref="CI42:CI45"/>
    <mergeCell ref="CI46:CI49"/>
    <mergeCell ref="CH18:CH21"/>
    <mergeCell ref="CH22:CH25"/>
    <mergeCell ref="CB142:CB145"/>
    <mergeCell ref="CB18:CB21"/>
    <mergeCell ref="CB22:CB25"/>
    <mergeCell ref="CB26:CB29"/>
    <mergeCell ref="CB30:CB33"/>
    <mergeCell ref="CB34:CB37"/>
    <mergeCell ref="CB38:CB41"/>
    <mergeCell ref="CB42:CB45"/>
    <mergeCell ref="CB46:CB49"/>
    <mergeCell ref="CB55:CB58"/>
    <mergeCell ref="CB59:CB62"/>
    <mergeCell ref="CB63:CB66"/>
    <mergeCell ref="CB67:CB70"/>
    <mergeCell ref="CB71:CB74"/>
    <mergeCell ref="CB79:CB82"/>
    <mergeCell ref="CF38:CF41"/>
    <mergeCell ref="CE42:CE45"/>
    <mergeCell ref="CF42:CF45"/>
    <mergeCell ref="CE46:CE49"/>
    <mergeCell ref="CF46:CF49"/>
    <mergeCell ref="CF18:CF21"/>
    <mergeCell ref="CE22:CE25"/>
    <mergeCell ref="CF22:CF25"/>
    <mergeCell ref="CE26:CE29"/>
    <mergeCell ref="CF26:CF29"/>
    <mergeCell ref="CE30:CE33"/>
    <mergeCell ref="CF30:CF33"/>
    <mergeCell ref="CE38:CE41"/>
    <mergeCell ref="CD34:CD37"/>
    <mergeCell ref="CC34:CC37"/>
    <mergeCell ref="CE34:CE37"/>
    <mergeCell ref="CF34:CF37"/>
    <mergeCell ref="CG10:CG13"/>
    <mergeCell ref="CE18:CE21"/>
    <mergeCell ref="CJ18:CJ21"/>
    <mergeCell ref="CJ22:CJ25"/>
    <mergeCell ref="CJ26:CJ29"/>
    <mergeCell ref="CJ30:CJ33"/>
    <mergeCell ref="CJ34:CJ37"/>
    <mergeCell ref="CJ38:CJ41"/>
    <mergeCell ref="CB130:CB133"/>
    <mergeCell ref="CB134:CB137"/>
    <mergeCell ref="CB138:CB141"/>
    <mergeCell ref="AH67:AH70"/>
    <mergeCell ref="AH71:AH74"/>
    <mergeCell ref="CA18:CA21"/>
    <mergeCell ref="CA22:CA25"/>
    <mergeCell ref="CA26:CA29"/>
    <mergeCell ref="CA30:CA33"/>
    <mergeCell ref="CA34:CA37"/>
    <mergeCell ref="CA38:CA41"/>
    <mergeCell ref="CA42:CA45"/>
    <mergeCell ref="CA46:CA49"/>
    <mergeCell ref="CA50:CA53"/>
    <mergeCell ref="CA55:CA58"/>
    <mergeCell ref="CA59:CA62"/>
    <mergeCell ref="CA63:CA66"/>
    <mergeCell ref="CA67:CA70"/>
    <mergeCell ref="CA71:CA74"/>
    <mergeCell ref="CA75:CA78"/>
    <mergeCell ref="CB75:CB78"/>
    <mergeCell ref="CE67:CE70"/>
    <mergeCell ref="CF67:CF70"/>
    <mergeCell ref="CE71:CE74"/>
    <mergeCell ref="CF71:CF74"/>
    <mergeCell ref="CE75:CE78"/>
    <mergeCell ref="CF75:CF78"/>
    <mergeCell ref="CB50:CB53"/>
    <mergeCell ref="CB83:CB86"/>
    <mergeCell ref="CB87:CB90"/>
    <mergeCell ref="CB91:CB94"/>
    <mergeCell ref="CB95:CB98"/>
    <mergeCell ref="CB99:CB102"/>
    <mergeCell ref="CB103:CB106"/>
    <mergeCell ref="CB107:CB113"/>
    <mergeCell ref="CB114:CB121"/>
    <mergeCell ref="CB122:CB125"/>
    <mergeCell ref="CB126:CB129"/>
    <mergeCell ref="AH59:AH62"/>
    <mergeCell ref="AH63:AH66"/>
    <mergeCell ref="AG83:AG86"/>
    <mergeCell ref="AG87:AG90"/>
    <mergeCell ref="AH146:AH149"/>
    <mergeCell ref="CA79:CA82"/>
    <mergeCell ref="CA83:CA86"/>
    <mergeCell ref="CA87:CA90"/>
    <mergeCell ref="CA91:CA94"/>
    <mergeCell ref="CA95:CA98"/>
    <mergeCell ref="CA99:CA102"/>
    <mergeCell ref="CA103:CA106"/>
    <mergeCell ref="CA107:CA113"/>
    <mergeCell ref="CA114:CA121"/>
    <mergeCell ref="CA122:CA125"/>
    <mergeCell ref="CA126:CA129"/>
    <mergeCell ref="CA130:CA133"/>
    <mergeCell ref="CA134:CA137"/>
    <mergeCell ref="CA138:CA141"/>
    <mergeCell ref="CA142:CA145"/>
    <mergeCell ref="CA146:CA149"/>
    <mergeCell ref="BY79:BY82"/>
    <mergeCell ref="BX138:BX141"/>
    <mergeCell ref="BY138:BY141"/>
    <mergeCell ref="BZ138:BZ141"/>
    <mergeCell ref="AV122:AV125"/>
    <mergeCell ref="BW122:BW125"/>
    <mergeCell ref="BW114:BW121"/>
    <mergeCell ref="AH122:AH125"/>
    <mergeCell ref="AH126:AH129"/>
    <mergeCell ref="AH130:AH133"/>
    <mergeCell ref="AH134:AH137"/>
    <mergeCell ref="AG122:AG125"/>
    <mergeCell ref="AG126:AG129"/>
    <mergeCell ref="AG130:AG133"/>
    <mergeCell ref="AG134:AG137"/>
    <mergeCell ref="AG138:AG141"/>
    <mergeCell ref="AG142:AG145"/>
    <mergeCell ref="AG146:AG149"/>
    <mergeCell ref="AH138:AH141"/>
    <mergeCell ref="AH142:AH145"/>
    <mergeCell ref="AG18:AG21"/>
    <mergeCell ref="AG22:AG25"/>
    <mergeCell ref="AG26:AG29"/>
    <mergeCell ref="AG30:AG33"/>
    <mergeCell ref="AG34:AG37"/>
    <mergeCell ref="AG38:AG41"/>
    <mergeCell ref="AG42:AG45"/>
    <mergeCell ref="AG46:AG49"/>
    <mergeCell ref="AG50:AG53"/>
    <mergeCell ref="AG55:AG58"/>
    <mergeCell ref="AG59:AG62"/>
    <mergeCell ref="AG63:AG66"/>
    <mergeCell ref="AG67:AG70"/>
    <mergeCell ref="AG71:AG74"/>
    <mergeCell ref="AG75:AG78"/>
    <mergeCell ref="AH75:AH78"/>
    <mergeCell ref="AH18:AH21"/>
    <mergeCell ref="AH22:AH25"/>
    <mergeCell ref="AH26:AH29"/>
    <mergeCell ref="AH30:AH33"/>
    <mergeCell ref="AH34:AH37"/>
    <mergeCell ref="AH38:AH41"/>
    <mergeCell ref="AH42:AH45"/>
    <mergeCell ref="AJ103:AJ106"/>
    <mergeCell ref="AT103:AT106"/>
    <mergeCell ref="AV103:AV106"/>
    <mergeCell ref="BW103:BW106"/>
    <mergeCell ref="BX103:BX106"/>
    <mergeCell ref="CH114:CH121"/>
    <mergeCell ref="CH126:CH129"/>
    <mergeCell ref="BY122:BY125"/>
    <mergeCell ref="BZ122:BZ125"/>
    <mergeCell ref="CC107:CC113"/>
    <mergeCell ref="CD107:CD113"/>
    <mergeCell ref="BX122:BX125"/>
    <mergeCell ref="AH79:AH82"/>
    <mergeCell ref="CE103:CE106"/>
    <mergeCell ref="CF103:CF106"/>
    <mergeCell ref="CE107:CE113"/>
    <mergeCell ref="CF107:CF113"/>
    <mergeCell ref="CE114:CE121"/>
    <mergeCell ref="AH103:AH106"/>
    <mergeCell ref="AH107:AH113"/>
    <mergeCell ref="AH114:AH121"/>
    <mergeCell ref="CF114:CF121"/>
    <mergeCell ref="CE122:CE125"/>
    <mergeCell ref="CF122:CF125"/>
    <mergeCell ref="CE126:CE129"/>
    <mergeCell ref="CF126:CF129"/>
    <mergeCell ref="CD87:CD90"/>
    <mergeCell ref="BZ79:BZ82"/>
    <mergeCell ref="BY114:BY121"/>
    <mergeCell ref="BZ114:BZ121"/>
    <mergeCell ref="BX114:BX121"/>
    <mergeCell ref="AH83:AH86"/>
    <mergeCell ref="D79:D82"/>
    <mergeCell ref="E79:E82"/>
    <mergeCell ref="F79:F82"/>
    <mergeCell ref="G79:G82"/>
    <mergeCell ref="H79:H82"/>
    <mergeCell ref="I79:I82"/>
    <mergeCell ref="CG79:CG82"/>
    <mergeCell ref="CH79:CH82"/>
    <mergeCell ref="CI79:CI82"/>
    <mergeCell ref="CJ79:CJ82"/>
    <mergeCell ref="DY79:DY82"/>
    <mergeCell ref="CK79:CK82"/>
    <mergeCell ref="CL79:CL82"/>
    <mergeCell ref="BY75:BY78"/>
    <mergeCell ref="BZ75:BZ78"/>
    <mergeCell ref="CC75:CC78"/>
    <mergeCell ref="CD75:CD78"/>
    <mergeCell ref="CM75:CM78"/>
    <mergeCell ref="AF75:AF78"/>
    <mergeCell ref="AJ75:AJ78"/>
    <mergeCell ref="AT75:AT78"/>
    <mergeCell ref="AV75:AV78"/>
    <mergeCell ref="BW75:BW78"/>
    <mergeCell ref="BX75:BX78"/>
    <mergeCell ref="P75:P78"/>
    <mergeCell ref="Q75:Q78"/>
    <mergeCell ref="AG79:AG82"/>
    <mergeCell ref="DY75:DY78"/>
    <mergeCell ref="DA75:DA78"/>
    <mergeCell ref="CG18:CG21"/>
    <mergeCell ref="DY18:DY21"/>
    <mergeCell ref="CH67:CH70"/>
    <mergeCell ref="CI67:CI70"/>
    <mergeCell ref="CJ67:CJ70"/>
    <mergeCell ref="H99:H102"/>
    <mergeCell ref="CV99:CV102"/>
    <mergeCell ref="CW99:CW102"/>
    <mergeCell ref="CX99:CX102"/>
    <mergeCell ref="CE79:CE82"/>
    <mergeCell ref="CF79:CF82"/>
    <mergeCell ref="CE83:CE86"/>
    <mergeCell ref="CF83:CF86"/>
    <mergeCell ref="CE87:CE90"/>
    <mergeCell ref="CF87:CF90"/>
    <mergeCell ref="CE91:CE94"/>
    <mergeCell ref="CF91:CF94"/>
    <mergeCell ref="CE95:CE98"/>
    <mergeCell ref="CF95:CF98"/>
    <mergeCell ref="CE99:CE102"/>
    <mergeCell ref="CF99:CF102"/>
    <mergeCell ref="CH75:CH78"/>
    <mergeCell ref="CG75:CG78"/>
    <mergeCell ref="BX79:BX82"/>
    <mergeCell ref="AG91:AG94"/>
    <mergeCell ref="AG95:AG98"/>
    <mergeCell ref="AG99:AG102"/>
    <mergeCell ref="AH87:AH90"/>
    <mergeCell ref="AH91:AH94"/>
    <mergeCell ref="AH95:AH98"/>
    <mergeCell ref="AH99:AH102"/>
    <mergeCell ref="AH46:AH49"/>
    <mergeCell ref="DH166:DH169"/>
    <mergeCell ref="DH170:DH173"/>
    <mergeCell ref="DI170:DI173"/>
    <mergeCell ref="CZ134:CZ137"/>
    <mergeCell ref="CK83:CK86"/>
    <mergeCell ref="CL83:CL86"/>
    <mergeCell ref="CK87:CK90"/>
    <mergeCell ref="CL87:CL90"/>
    <mergeCell ref="CK91:CK94"/>
    <mergeCell ref="CL91:CL94"/>
    <mergeCell ref="CK95:CK98"/>
    <mergeCell ref="CL95:CL98"/>
    <mergeCell ref="CV166:CV169"/>
    <mergeCell ref="CW166:CW169"/>
    <mergeCell ref="CX166:CX169"/>
    <mergeCell ref="CV154:CV157"/>
    <mergeCell ref="CW154:CW157"/>
    <mergeCell ref="CX154:CX157"/>
    <mergeCell ref="CV158:CV161"/>
    <mergeCell ref="CW158:CW161"/>
    <mergeCell ref="CX158:CX161"/>
    <mergeCell ref="CV162:CV165"/>
    <mergeCell ref="CY154:CY157"/>
    <mergeCell ref="CY158:CY161"/>
    <mergeCell ref="CY162:CY165"/>
    <mergeCell ref="DM190:DM193"/>
    <mergeCell ref="CY95:CY98"/>
    <mergeCell ref="CY107:CY113"/>
    <mergeCell ref="CY114:CY121"/>
    <mergeCell ref="CQ95:CQ98"/>
    <mergeCell ref="CR95:CR98"/>
    <mergeCell ref="CQ99:CQ102"/>
    <mergeCell ref="CR99:CR102"/>
    <mergeCell ref="CQ103:CQ106"/>
    <mergeCell ref="CR103:CR106"/>
    <mergeCell ref="CQ107:CQ113"/>
    <mergeCell ref="CR107:CR113"/>
    <mergeCell ref="CQ114:CQ121"/>
    <mergeCell ref="CR114:CR121"/>
    <mergeCell ref="CQ122:CQ125"/>
    <mergeCell ref="CR122:CR125"/>
    <mergeCell ref="CQ126:CQ129"/>
    <mergeCell ref="CR126:CR129"/>
    <mergeCell ref="CQ130:CQ133"/>
    <mergeCell ref="CR130:CR133"/>
    <mergeCell ref="CQ134:CQ137"/>
    <mergeCell ref="DM170:DM173"/>
    <mergeCell ref="DM174:DM177"/>
    <mergeCell ref="DM178:DM181"/>
    <mergeCell ref="DM182:DM185"/>
    <mergeCell ref="DM186:DM189"/>
    <mergeCell ref="CV95:CV98"/>
    <mergeCell ref="CW95:CW98"/>
    <mergeCell ref="CX95:CX98"/>
    <mergeCell ref="CY83:CY86"/>
    <mergeCell ref="CY87:CY90"/>
    <mergeCell ref="CY91:CY94"/>
    <mergeCell ref="CY99:CY102"/>
    <mergeCell ref="CY103:CY106"/>
    <mergeCell ref="CY63:CY66"/>
    <mergeCell ref="CV126:CV129"/>
    <mergeCell ref="CT130:CT133"/>
    <mergeCell ref="CY67:CY70"/>
    <mergeCell ref="CW126:CW129"/>
    <mergeCell ref="CX126:CX129"/>
    <mergeCell ref="CU126:CU129"/>
    <mergeCell ref="CQ83:CQ86"/>
    <mergeCell ref="CR83:CR86"/>
    <mergeCell ref="CQ87:CQ90"/>
    <mergeCell ref="CR87:CR90"/>
    <mergeCell ref="CQ91:CQ94"/>
    <mergeCell ref="CR91:CR94"/>
    <mergeCell ref="CV107:CV113"/>
    <mergeCell ref="CW107:CW113"/>
    <mergeCell ref="CX107:CX113"/>
    <mergeCell ref="CV114:CV121"/>
    <mergeCell ref="CW114:CW121"/>
    <mergeCell ref="CX114:CX121"/>
    <mergeCell ref="CY122:CY125"/>
    <mergeCell ref="CY126:CY129"/>
    <mergeCell ref="CY130:CY133"/>
    <mergeCell ref="CQ75:CQ78"/>
    <mergeCell ref="CR75:CR78"/>
    <mergeCell ref="CR63:CR66"/>
    <mergeCell ref="CR71:CR74"/>
    <mergeCell ref="CR162:CR165"/>
    <mergeCell ref="CH95:CH98"/>
    <mergeCell ref="CI95:CI98"/>
    <mergeCell ref="CJ95:CJ98"/>
    <mergeCell ref="CH99:CH102"/>
    <mergeCell ref="CW162:CW165"/>
    <mergeCell ref="CX162:CX165"/>
    <mergeCell ref="CQ158:CQ161"/>
    <mergeCell ref="CR158:CR161"/>
    <mergeCell ref="CQ166:CQ169"/>
    <mergeCell ref="CR166:CR169"/>
    <mergeCell ref="CI99:CI102"/>
    <mergeCell ref="CJ99:CJ102"/>
    <mergeCell ref="CQ154:CQ157"/>
    <mergeCell ref="CR154:CR157"/>
    <mergeCell ref="CH103:CH106"/>
    <mergeCell ref="CM103:CM106"/>
    <mergeCell ref="CX138:CX141"/>
    <mergeCell ref="CM134:CM137"/>
    <mergeCell ref="CN134:CN137"/>
    <mergeCell ref="CO134:CO137"/>
    <mergeCell ref="CP134:CP137"/>
    <mergeCell ref="CS134:CS137"/>
    <mergeCell ref="CT134:CT137"/>
    <mergeCell ref="CU134:CU137"/>
    <mergeCell ref="CR134:CR137"/>
    <mergeCell ref="CQ138:CQ141"/>
    <mergeCell ref="CR138:CR141"/>
    <mergeCell ref="CG178:CG181"/>
    <mergeCell ref="CG182:CG185"/>
    <mergeCell ref="CG186:CG189"/>
    <mergeCell ref="CH59:CH62"/>
    <mergeCell ref="CI59:CI62"/>
    <mergeCell ref="CJ59:CJ62"/>
    <mergeCell ref="CH71:CH74"/>
    <mergeCell ref="CI71:CI74"/>
    <mergeCell ref="CJ71:CJ74"/>
    <mergeCell ref="CH83:CH86"/>
    <mergeCell ref="CI83:CI86"/>
    <mergeCell ref="CJ83:CJ86"/>
    <mergeCell ref="CH87:CH90"/>
    <mergeCell ref="CI87:CI90"/>
    <mergeCell ref="CJ87:CJ90"/>
    <mergeCell ref="CH91:CH94"/>
    <mergeCell ref="CI91:CI94"/>
    <mergeCell ref="CJ91:CJ94"/>
    <mergeCell ref="CG154:CG157"/>
    <mergeCell ref="CG158:CG161"/>
    <mergeCell ref="CH166:CH169"/>
    <mergeCell ref="CI166:CI169"/>
    <mergeCell ref="CJ166:CJ169"/>
    <mergeCell ref="CG162:CG165"/>
    <mergeCell ref="CG166:CG169"/>
    <mergeCell ref="CG170:CG173"/>
    <mergeCell ref="CG174:CG177"/>
    <mergeCell ref="CG138:CG141"/>
    <mergeCell ref="CG142:CG145"/>
    <mergeCell ref="CG146:CG149"/>
    <mergeCell ref="CG150:CG153"/>
    <mergeCell ref="CG67:CG70"/>
    <mergeCell ref="CG190:CG193"/>
    <mergeCell ref="CA150:CA153"/>
    <mergeCell ref="CA154:CA157"/>
    <mergeCell ref="CA158:CA161"/>
    <mergeCell ref="CA162:CA165"/>
    <mergeCell ref="CA166:CA169"/>
    <mergeCell ref="CA170:CA173"/>
    <mergeCell ref="CA174:CA177"/>
    <mergeCell ref="CG114:CG121"/>
    <mergeCell ref="CG122:CG125"/>
    <mergeCell ref="CG126:CG129"/>
    <mergeCell ref="CG130:CG133"/>
    <mergeCell ref="CG134:CG137"/>
    <mergeCell ref="CD114:CD121"/>
    <mergeCell ref="CC122:CC125"/>
    <mergeCell ref="CD122:CD125"/>
    <mergeCell ref="CC114:CC121"/>
    <mergeCell ref="CA178:CA181"/>
    <mergeCell ref="CA182:CA185"/>
    <mergeCell ref="CA186:CA189"/>
    <mergeCell ref="CA190:CA193"/>
    <mergeCell ref="CB150:CB153"/>
    <mergeCell ref="CB154:CB157"/>
    <mergeCell ref="CB158:CB161"/>
    <mergeCell ref="CB162:CB165"/>
    <mergeCell ref="CB166:CB169"/>
    <mergeCell ref="CB170:CB173"/>
    <mergeCell ref="CB174:CB177"/>
    <mergeCell ref="CB178:CB181"/>
    <mergeCell ref="CB182:CB185"/>
    <mergeCell ref="CB186:CB189"/>
    <mergeCell ref="CB190:CB193"/>
    <mergeCell ref="CB146:CB149"/>
    <mergeCell ref="A6:A9"/>
    <mergeCell ref="B6:B9"/>
    <mergeCell ref="C6:C9"/>
    <mergeCell ref="D6:D9"/>
    <mergeCell ref="E6:E9"/>
    <mergeCell ref="F6:F9"/>
    <mergeCell ref="G6:G9"/>
    <mergeCell ref="H6:H9"/>
    <mergeCell ref="I6:I9"/>
    <mergeCell ref="CC6:CC9"/>
    <mergeCell ref="CD6:CD9"/>
    <mergeCell ref="AJ10:AJ13"/>
    <mergeCell ref="AT10:AT13"/>
    <mergeCell ref="AV10:AV13"/>
    <mergeCell ref="BW10:BW13"/>
    <mergeCell ref="BX10:BX13"/>
    <mergeCell ref="P10:P13"/>
    <mergeCell ref="Q10:Q13"/>
    <mergeCell ref="W10:W13"/>
    <mergeCell ref="A18:A21"/>
    <mergeCell ref="B18:B21"/>
    <mergeCell ref="C18:C21"/>
    <mergeCell ref="D18:D21"/>
    <mergeCell ref="E18:E21"/>
    <mergeCell ref="F18:F21"/>
    <mergeCell ref="G18:G21"/>
    <mergeCell ref="H18:H21"/>
    <mergeCell ref="I18:I21"/>
    <mergeCell ref="A79:A82"/>
    <mergeCell ref="B79:B82"/>
    <mergeCell ref="C79:C82"/>
    <mergeCell ref="A10:A13"/>
    <mergeCell ref="B10:B13"/>
    <mergeCell ref="C10:C13"/>
    <mergeCell ref="D10:D13"/>
    <mergeCell ref="E10:E13"/>
    <mergeCell ref="F10:F13"/>
    <mergeCell ref="G10:G13"/>
    <mergeCell ref="H10:H13"/>
    <mergeCell ref="I10:I13"/>
    <mergeCell ref="DK6:DK9"/>
    <mergeCell ref="DL6:DL9"/>
    <mergeCell ref="DM6:DM9"/>
    <mergeCell ref="DN6:DN9"/>
    <mergeCell ref="DQ6:DQ9"/>
    <mergeCell ref="DW6:DW9"/>
    <mergeCell ref="CJ6:CJ9"/>
    <mergeCell ref="CJ10:CJ13"/>
    <mergeCell ref="CL6:CL9"/>
    <mergeCell ref="CL10:CL13"/>
    <mergeCell ref="CW6:CW9"/>
    <mergeCell ref="CX6:CX9"/>
    <mergeCell ref="DE6:DE9"/>
    <mergeCell ref="DF6:DF9"/>
    <mergeCell ref="CN6:CN9"/>
    <mergeCell ref="CO6:CO9"/>
    <mergeCell ref="CP6:CP9"/>
    <mergeCell ref="CS6:CS9"/>
    <mergeCell ref="CT6:CT9"/>
    <mergeCell ref="CU6:CU9"/>
    <mergeCell ref="BY6:BY9"/>
    <mergeCell ref="BZ6:BZ9"/>
    <mergeCell ref="CI6:CI9"/>
    <mergeCell ref="DY10:DY13"/>
    <mergeCell ref="J10:J13"/>
    <mergeCell ref="K10:K13"/>
    <mergeCell ref="L10:L13"/>
    <mergeCell ref="M10:M13"/>
    <mergeCell ref="N10:N13"/>
    <mergeCell ref="O10:O13"/>
    <mergeCell ref="CX10:CX13"/>
    <mergeCell ref="DO6:DO9"/>
    <mergeCell ref="DO10:DO13"/>
    <mergeCell ref="DP6:DP9"/>
    <mergeCell ref="DP10:DP13"/>
    <mergeCell ref="BW6:BW9"/>
    <mergeCell ref="BX6:BX9"/>
    <mergeCell ref="P6:P9"/>
    <mergeCell ref="Q6:Q9"/>
    <mergeCell ref="W6:W9"/>
    <mergeCell ref="CG6:CG9"/>
    <mergeCell ref="DA6:DA9"/>
    <mergeCell ref="Y6:Y9"/>
    <mergeCell ref="AA6:AA9"/>
    <mergeCell ref="AC6:AC9"/>
    <mergeCell ref="J6:J9"/>
    <mergeCell ref="K6:K9"/>
    <mergeCell ref="DK10:DK13"/>
    <mergeCell ref="BY10:BY13"/>
    <mergeCell ref="BZ10:BZ13"/>
    <mergeCell ref="CC10:CC13"/>
    <mergeCell ref="CD10:CD13"/>
    <mergeCell ref="CM10:CM13"/>
    <mergeCell ref="AF10:AF13"/>
    <mergeCell ref="DY6:DY9"/>
    <mergeCell ref="Y10:Y13"/>
    <mergeCell ref="CV6:CV9"/>
    <mergeCell ref="CZ6:CZ9"/>
    <mergeCell ref="DC6:DC9"/>
    <mergeCell ref="DD6:DD9"/>
    <mergeCell ref="AA10:AA13"/>
    <mergeCell ref="AC10:AC13"/>
    <mergeCell ref="L6:L9"/>
    <mergeCell ref="M6:M9"/>
    <mergeCell ref="N6:N9"/>
    <mergeCell ref="O6:O9"/>
    <mergeCell ref="CY6:CY9"/>
    <mergeCell ref="DL10:DL13"/>
    <mergeCell ref="DM10:DM13"/>
    <mergeCell ref="DN10:DN13"/>
    <mergeCell ref="DQ10:DQ13"/>
    <mergeCell ref="DW10:DW13"/>
    <mergeCell ref="CV10:CV13"/>
    <mergeCell ref="CZ10:CZ13"/>
    <mergeCell ref="DC10:DC13"/>
    <mergeCell ref="DD10:DD13"/>
    <mergeCell ref="DE10:DE13"/>
    <mergeCell ref="DF10:DF13"/>
    <mergeCell ref="CN10:CN13"/>
    <mergeCell ref="CO10:CO13"/>
    <mergeCell ref="CP10:CP13"/>
    <mergeCell ref="CS10:CS13"/>
    <mergeCell ref="CT10:CT13"/>
    <mergeCell ref="CU10:CU13"/>
    <mergeCell ref="CY10:CY13"/>
    <mergeCell ref="CW10:CW13"/>
    <mergeCell ref="AG6:AG9"/>
    <mergeCell ref="AG10:AG13"/>
    <mergeCell ref="AH6:AH9"/>
    <mergeCell ref="AH10:AH13"/>
    <mergeCell ref="CA6:CA9"/>
    <mergeCell ref="CA10:CA13"/>
    <mergeCell ref="CB6:CB9"/>
    <mergeCell ref="CB10:CB13"/>
    <mergeCell ref="CE6:CE9"/>
    <mergeCell ref="CF6:CF9"/>
    <mergeCell ref="CE10:CE13"/>
    <mergeCell ref="CF10:CF13"/>
    <mergeCell ref="CH6:CH9"/>
    <mergeCell ref="CH10:CH13"/>
    <mergeCell ref="CK6:CK9"/>
    <mergeCell ref="CK10:CK13"/>
    <mergeCell ref="CQ6:CQ9"/>
    <mergeCell ref="CR6:CR9"/>
    <mergeCell ref="CQ10:CQ13"/>
    <mergeCell ref="CR10:CR13"/>
    <mergeCell ref="CM6:CM9"/>
    <mergeCell ref="CI10:CI13"/>
    <mergeCell ref="AF6:AF9"/>
    <mergeCell ref="AJ6:AJ9"/>
    <mergeCell ref="AT6:AT9"/>
    <mergeCell ref="AV6:AV9"/>
    <mergeCell ref="DY14:DY17"/>
    <mergeCell ref="DK14:DK17"/>
    <mergeCell ref="DL14:DL17"/>
    <mergeCell ref="DM14:DM17"/>
    <mergeCell ref="DN14:DN17"/>
    <mergeCell ref="DQ14:DQ17"/>
    <mergeCell ref="DW14:DW17"/>
    <mergeCell ref="CV14:CV17"/>
    <mergeCell ref="CZ14:CZ17"/>
    <mergeCell ref="DC14:DC17"/>
    <mergeCell ref="DD14:DD17"/>
    <mergeCell ref="DE14:DE17"/>
    <mergeCell ref="DF14:DF17"/>
    <mergeCell ref="CN14:CN17"/>
    <mergeCell ref="CO14:CO17"/>
    <mergeCell ref="CP14:CP17"/>
    <mergeCell ref="CS14:CS17"/>
    <mergeCell ref="CT14:CT17"/>
    <mergeCell ref="CU14:CU17"/>
    <mergeCell ref="CY14:CY17"/>
    <mergeCell ref="CW14:CW17"/>
    <mergeCell ref="CX14:CX17"/>
    <mergeCell ref="DO14:DO17"/>
    <mergeCell ref="DP14:DP17"/>
    <mergeCell ref="BY14:BY17"/>
    <mergeCell ref="BZ14:BZ17"/>
    <mergeCell ref="CC14:CC17"/>
    <mergeCell ref="CD14:CD17"/>
    <mergeCell ref="AF14:AF17"/>
    <mergeCell ref="AJ14:AJ17"/>
    <mergeCell ref="AT14:AT17"/>
    <mergeCell ref="AV14:AV17"/>
    <mergeCell ref="BW14:BW17"/>
    <mergeCell ref="BX14:BX17"/>
    <mergeCell ref="P14:P17"/>
    <mergeCell ref="Q14:Q17"/>
    <mergeCell ref="W14:W17"/>
    <mergeCell ref="Y14:Y17"/>
    <mergeCell ref="AA14:AA17"/>
    <mergeCell ref="AC14:AC17"/>
    <mergeCell ref="AG14:AG17"/>
    <mergeCell ref="AH14:AH17"/>
    <mergeCell ref="CA14:CA17"/>
    <mergeCell ref="CB14:CB17"/>
    <mergeCell ref="CJ14:CJ17"/>
    <mergeCell ref="CH14:CH17"/>
    <mergeCell ref="CE14:CE17"/>
    <mergeCell ref="CF14:CF17"/>
    <mergeCell ref="CI14:CI17"/>
    <mergeCell ref="J14:J17"/>
    <mergeCell ref="K14:K17"/>
    <mergeCell ref="L14:L17"/>
    <mergeCell ref="M14:M17"/>
    <mergeCell ref="N14:N17"/>
    <mergeCell ref="O14:O17"/>
    <mergeCell ref="A14:A17"/>
    <mergeCell ref="B14:B17"/>
    <mergeCell ref="C14:C17"/>
    <mergeCell ref="D14:D17"/>
    <mergeCell ref="E14:E17"/>
    <mergeCell ref="F14:F17"/>
    <mergeCell ref="G14:G17"/>
    <mergeCell ref="H14:H17"/>
    <mergeCell ref="I14:I17"/>
    <mergeCell ref="CG14:CG17"/>
    <mergeCell ref="F22:F25"/>
    <mergeCell ref="G22:G25"/>
    <mergeCell ref="H22:H25"/>
    <mergeCell ref="I22:I25"/>
    <mergeCell ref="BY18:BY21"/>
    <mergeCell ref="BZ18:BZ21"/>
    <mergeCell ref="CC18:CC21"/>
    <mergeCell ref="CD18:CD21"/>
    <mergeCell ref="AF18:AF21"/>
    <mergeCell ref="AJ18:AJ21"/>
    <mergeCell ref="AT18:AT21"/>
    <mergeCell ref="AV18:AV21"/>
    <mergeCell ref="BW18:BW21"/>
    <mergeCell ref="BX18:BX21"/>
    <mergeCell ref="P18:P21"/>
    <mergeCell ref="Q18:Q21"/>
    <mergeCell ref="DK18:DK21"/>
    <mergeCell ref="DL18:DL21"/>
    <mergeCell ref="DM18:DM21"/>
    <mergeCell ref="DN18:DN21"/>
    <mergeCell ref="DQ18:DQ21"/>
    <mergeCell ref="DW18:DW21"/>
    <mergeCell ref="CV18:CV21"/>
    <mergeCell ref="CZ18:CZ21"/>
    <mergeCell ref="DC18:DC21"/>
    <mergeCell ref="DD18:DD21"/>
    <mergeCell ref="DE18:DE21"/>
    <mergeCell ref="DF18:DF21"/>
    <mergeCell ref="CN18:CN21"/>
    <mergeCell ref="CO18:CO21"/>
    <mergeCell ref="CP18:CP21"/>
    <mergeCell ref="CS18:CS21"/>
    <mergeCell ref="CT18:CT21"/>
    <mergeCell ref="CU18:CU21"/>
    <mergeCell ref="CY18:CY21"/>
    <mergeCell ref="CW18:CW21"/>
    <mergeCell ref="CX18:CX21"/>
    <mergeCell ref="DI18:DI21"/>
    <mergeCell ref="DJ18:DJ21"/>
    <mergeCell ref="DO18:DO21"/>
    <mergeCell ref="DP18:DP21"/>
    <mergeCell ref="W18:W21"/>
    <mergeCell ref="Y18:Y21"/>
    <mergeCell ref="AA18:AA21"/>
    <mergeCell ref="AC18:AC21"/>
    <mergeCell ref="J18:J21"/>
    <mergeCell ref="K18:K21"/>
    <mergeCell ref="L18:L21"/>
    <mergeCell ref="M18:M21"/>
    <mergeCell ref="N18:N21"/>
    <mergeCell ref="O18:O21"/>
    <mergeCell ref="CG22:CG25"/>
    <mergeCell ref="J26:J29"/>
    <mergeCell ref="K26:K29"/>
    <mergeCell ref="L26:L29"/>
    <mergeCell ref="M26:M29"/>
    <mergeCell ref="N26:N29"/>
    <mergeCell ref="O26:O29"/>
    <mergeCell ref="AF22:AF25"/>
    <mergeCell ref="AJ22:AJ25"/>
    <mergeCell ref="AT22:AT25"/>
    <mergeCell ref="AV22:AV25"/>
    <mergeCell ref="BW22:BW25"/>
    <mergeCell ref="BX22:BX25"/>
    <mergeCell ref="P22:P25"/>
    <mergeCell ref="Q22:Q25"/>
    <mergeCell ref="W22:W25"/>
    <mergeCell ref="Y22:Y25"/>
    <mergeCell ref="AA22:AA25"/>
    <mergeCell ref="AC22:AC25"/>
    <mergeCell ref="J22:J25"/>
    <mergeCell ref="K22:K25"/>
    <mergeCell ref="L22:L25"/>
    <mergeCell ref="DY22:DY25"/>
    <mergeCell ref="A26:A29"/>
    <mergeCell ref="B26:B29"/>
    <mergeCell ref="C26:C29"/>
    <mergeCell ref="D26:D29"/>
    <mergeCell ref="E26:E29"/>
    <mergeCell ref="F26:F29"/>
    <mergeCell ref="G26:G29"/>
    <mergeCell ref="H26:H29"/>
    <mergeCell ref="I26:I29"/>
    <mergeCell ref="DK22:DK25"/>
    <mergeCell ref="DL22:DL25"/>
    <mergeCell ref="DM22:DM25"/>
    <mergeCell ref="DN22:DN25"/>
    <mergeCell ref="DQ22:DQ25"/>
    <mergeCell ref="DW22:DW25"/>
    <mergeCell ref="CV22:CV25"/>
    <mergeCell ref="CZ22:CZ25"/>
    <mergeCell ref="DC22:DC25"/>
    <mergeCell ref="DD22:DD25"/>
    <mergeCell ref="DE22:DE25"/>
    <mergeCell ref="DF22:DF25"/>
    <mergeCell ref="CN22:CN25"/>
    <mergeCell ref="CO22:CO25"/>
    <mergeCell ref="CP22:CP25"/>
    <mergeCell ref="CS22:CS25"/>
    <mergeCell ref="CT22:CT25"/>
    <mergeCell ref="CU22:CU25"/>
    <mergeCell ref="BY22:BY25"/>
    <mergeCell ref="BZ22:BZ25"/>
    <mergeCell ref="CC22:CC25"/>
    <mergeCell ref="CD22:CD25"/>
    <mergeCell ref="M22:M25"/>
    <mergeCell ref="N22:N25"/>
    <mergeCell ref="O22:O25"/>
    <mergeCell ref="DY26:DY29"/>
    <mergeCell ref="A22:A25"/>
    <mergeCell ref="B22:B25"/>
    <mergeCell ref="C22:C25"/>
    <mergeCell ref="D22:D25"/>
    <mergeCell ref="E22:E25"/>
    <mergeCell ref="DK26:DK29"/>
    <mergeCell ref="DL26:DL29"/>
    <mergeCell ref="DM26:DM29"/>
    <mergeCell ref="DN26:DN29"/>
    <mergeCell ref="DQ26:DQ29"/>
    <mergeCell ref="DW26:DW29"/>
    <mergeCell ref="CV26:CV29"/>
    <mergeCell ref="CZ26:CZ29"/>
    <mergeCell ref="DC26:DC29"/>
    <mergeCell ref="DD26:DD29"/>
    <mergeCell ref="DE26:DE29"/>
    <mergeCell ref="DF26:DF29"/>
    <mergeCell ref="CN26:CN29"/>
    <mergeCell ref="CO26:CO29"/>
    <mergeCell ref="CP26:CP29"/>
    <mergeCell ref="CS26:CS29"/>
    <mergeCell ref="CT26:CT29"/>
    <mergeCell ref="CU26:CU29"/>
    <mergeCell ref="BY26:BY29"/>
    <mergeCell ref="BZ26:BZ29"/>
    <mergeCell ref="CC26:CC29"/>
    <mergeCell ref="CD26:CD29"/>
    <mergeCell ref="CM26:CM29"/>
    <mergeCell ref="AF26:AF29"/>
    <mergeCell ref="AJ26:AJ29"/>
    <mergeCell ref="AT26:AT29"/>
    <mergeCell ref="AV26:AV29"/>
    <mergeCell ref="BW26:BW29"/>
    <mergeCell ref="BX26:BX29"/>
    <mergeCell ref="P26:P29"/>
    <mergeCell ref="Q26:Q29"/>
    <mergeCell ref="W26:W29"/>
    <mergeCell ref="Y26:Y29"/>
    <mergeCell ref="AA26:AA29"/>
    <mergeCell ref="AC26:AC29"/>
    <mergeCell ref="CG26:CG29"/>
    <mergeCell ref="DG30:DG33"/>
    <mergeCell ref="DG34:DG37"/>
    <mergeCell ref="DG38:DG41"/>
    <mergeCell ref="DG42:DG45"/>
    <mergeCell ref="CT30:CT33"/>
    <mergeCell ref="CU30:CU33"/>
    <mergeCell ref="BY30:BY33"/>
    <mergeCell ref="BZ30:BZ33"/>
    <mergeCell ref="CC30:CC33"/>
    <mergeCell ref="CD30:CD33"/>
    <mergeCell ref="CM30:CM33"/>
    <mergeCell ref="AF30:AF33"/>
    <mergeCell ref="AJ30:AJ33"/>
    <mergeCell ref="AT30:AT33"/>
    <mergeCell ref="AV30:AV33"/>
    <mergeCell ref="BW30:BW33"/>
    <mergeCell ref="BX30:BX33"/>
    <mergeCell ref="P30:P33"/>
    <mergeCell ref="Q30:Q33"/>
    <mergeCell ref="A30:A33"/>
    <mergeCell ref="B30:B33"/>
    <mergeCell ref="C30:C33"/>
    <mergeCell ref="D30:D33"/>
    <mergeCell ref="E30:E33"/>
    <mergeCell ref="F30:F33"/>
    <mergeCell ref="G30:G33"/>
    <mergeCell ref="H30:H33"/>
    <mergeCell ref="I30:I33"/>
    <mergeCell ref="DG46:DG49"/>
    <mergeCell ref="DY30:DY33"/>
    <mergeCell ref="CG30:CG33"/>
    <mergeCell ref="F34:F37"/>
    <mergeCell ref="G34:G37"/>
    <mergeCell ref="H34:H37"/>
    <mergeCell ref="I34:I37"/>
    <mergeCell ref="DK30:DK33"/>
    <mergeCell ref="DL30:DL33"/>
    <mergeCell ref="DM30:DM33"/>
    <mergeCell ref="DN30:DN33"/>
    <mergeCell ref="DQ30:DQ33"/>
    <mergeCell ref="DW30:DW33"/>
    <mergeCell ref="CV30:CV33"/>
    <mergeCell ref="CZ30:CZ33"/>
    <mergeCell ref="DC30:DC33"/>
    <mergeCell ref="DD30:DD33"/>
    <mergeCell ref="DE30:DE33"/>
    <mergeCell ref="DF30:DF33"/>
    <mergeCell ref="CN30:CN33"/>
    <mergeCell ref="CO30:CO33"/>
    <mergeCell ref="CP30:CP33"/>
    <mergeCell ref="CS30:CS33"/>
    <mergeCell ref="W30:W33"/>
    <mergeCell ref="Y30:Y33"/>
    <mergeCell ref="AA30:AA33"/>
    <mergeCell ref="AC30:AC33"/>
    <mergeCell ref="J30:J33"/>
    <mergeCell ref="K30:K33"/>
    <mergeCell ref="L30:L33"/>
    <mergeCell ref="M30:M33"/>
    <mergeCell ref="N30:N33"/>
    <mergeCell ref="O30:O33"/>
    <mergeCell ref="CG34:CG37"/>
    <mergeCell ref="DY34:DY37"/>
    <mergeCell ref="DK34:DK37"/>
    <mergeCell ref="DL34:DL37"/>
    <mergeCell ref="DM34:DM37"/>
    <mergeCell ref="DN34:DN37"/>
    <mergeCell ref="DQ34:DQ37"/>
    <mergeCell ref="DW34:DW37"/>
    <mergeCell ref="CV34:CV37"/>
    <mergeCell ref="CZ34:CZ37"/>
    <mergeCell ref="DC34:DC37"/>
    <mergeCell ref="DD34:DD37"/>
    <mergeCell ref="DE34:DE37"/>
    <mergeCell ref="DF34:DF37"/>
    <mergeCell ref="CN34:CN37"/>
    <mergeCell ref="CO34:CO37"/>
    <mergeCell ref="CP34:CP37"/>
    <mergeCell ref="CS34:CS37"/>
    <mergeCell ref="CT34:CT37"/>
    <mergeCell ref="CU34:CU37"/>
    <mergeCell ref="BY34:BY37"/>
    <mergeCell ref="BZ34:BZ37"/>
    <mergeCell ref="AF34:AF37"/>
    <mergeCell ref="AJ34:AJ37"/>
    <mergeCell ref="AT34:AT37"/>
    <mergeCell ref="AV34:AV37"/>
    <mergeCell ref="BW34:BW37"/>
    <mergeCell ref="BX34:BX37"/>
    <mergeCell ref="P34:P37"/>
    <mergeCell ref="Q34:Q37"/>
    <mergeCell ref="W34:W37"/>
    <mergeCell ref="Y34:Y37"/>
    <mergeCell ref="AA34:AA37"/>
    <mergeCell ref="AC34:AC37"/>
    <mergeCell ref="J34:J37"/>
    <mergeCell ref="K34:K37"/>
    <mergeCell ref="L34:L37"/>
    <mergeCell ref="M34:M37"/>
    <mergeCell ref="N34:N37"/>
    <mergeCell ref="O34:O37"/>
    <mergeCell ref="A34:A37"/>
    <mergeCell ref="B34:B37"/>
    <mergeCell ref="C34:C37"/>
    <mergeCell ref="D34:D37"/>
    <mergeCell ref="E34:E37"/>
    <mergeCell ref="DG50:DG53"/>
    <mergeCell ref="F38:F41"/>
    <mergeCell ref="G38:G41"/>
    <mergeCell ref="H38:H41"/>
    <mergeCell ref="I38:I41"/>
    <mergeCell ref="CG38:CG41"/>
    <mergeCell ref="J42:J45"/>
    <mergeCell ref="K42:K45"/>
    <mergeCell ref="L42:L45"/>
    <mergeCell ref="M42:M45"/>
    <mergeCell ref="N42:N45"/>
    <mergeCell ref="O42:O45"/>
    <mergeCell ref="CM38:CM41"/>
    <mergeCell ref="AF38:AF41"/>
    <mergeCell ref="AJ38:AJ41"/>
    <mergeCell ref="AT38:AT41"/>
    <mergeCell ref="AV38:AV41"/>
    <mergeCell ref="BW38:BW41"/>
    <mergeCell ref="BX38:BX41"/>
    <mergeCell ref="P38:P41"/>
    <mergeCell ref="Q38:Q41"/>
    <mergeCell ref="W38:W41"/>
    <mergeCell ref="Y38:Y41"/>
    <mergeCell ref="AA38:AA41"/>
    <mergeCell ref="AC38:AC41"/>
    <mergeCell ref="J38:J41"/>
    <mergeCell ref="K38:K41"/>
    <mergeCell ref="DY38:DY41"/>
    <mergeCell ref="A42:A45"/>
    <mergeCell ref="B42:B45"/>
    <mergeCell ref="C42:C45"/>
    <mergeCell ref="D42:D45"/>
    <mergeCell ref="E42:E45"/>
    <mergeCell ref="F42:F45"/>
    <mergeCell ref="G42:G45"/>
    <mergeCell ref="H42:H45"/>
    <mergeCell ref="I42:I45"/>
    <mergeCell ref="DK38:DK41"/>
    <mergeCell ref="DL38:DL41"/>
    <mergeCell ref="DM38:DM41"/>
    <mergeCell ref="DN38:DN41"/>
    <mergeCell ref="DQ38:DQ41"/>
    <mergeCell ref="DW38:DW41"/>
    <mergeCell ref="CV38:CV41"/>
    <mergeCell ref="CZ38:CZ41"/>
    <mergeCell ref="DC38:DC41"/>
    <mergeCell ref="DD38:DD41"/>
    <mergeCell ref="DE38:DE41"/>
    <mergeCell ref="DF38:DF41"/>
    <mergeCell ref="CN38:CN41"/>
    <mergeCell ref="CO38:CO41"/>
    <mergeCell ref="CP38:CP41"/>
    <mergeCell ref="CS38:CS41"/>
    <mergeCell ref="CT38:CT41"/>
    <mergeCell ref="CU38:CU41"/>
    <mergeCell ref="BY38:BY41"/>
    <mergeCell ref="BZ38:BZ41"/>
    <mergeCell ref="CC38:CC41"/>
    <mergeCell ref="CD38:CD41"/>
    <mergeCell ref="L38:L41"/>
    <mergeCell ref="M38:M41"/>
    <mergeCell ref="N38:N41"/>
    <mergeCell ref="O38:O41"/>
    <mergeCell ref="DY42:DY45"/>
    <mergeCell ref="A38:A41"/>
    <mergeCell ref="B38:B41"/>
    <mergeCell ref="C38:C41"/>
    <mergeCell ref="D38:D41"/>
    <mergeCell ref="E38:E41"/>
    <mergeCell ref="DK42:DK45"/>
    <mergeCell ref="DL42:DL45"/>
    <mergeCell ref="DM42:DM45"/>
    <mergeCell ref="DN42:DN45"/>
    <mergeCell ref="DQ42:DQ45"/>
    <mergeCell ref="DW42:DW45"/>
    <mergeCell ref="CV42:CV45"/>
    <mergeCell ref="CZ42:CZ45"/>
    <mergeCell ref="DC42:DC45"/>
    <mergeCell ref="DD42:DD45"/>
    <mergeCell ref="DE42:DE45"/>
    <mergeCell ref="DF42:DF45"/>
    <mergeCell ref="CN42:CN45"/>
    <mergeCell ref="CO42:CO45"/>
    <mergeCell ref="CP42:CP45"/>
    <mergeCell ref="CS42:CS45"/>
    <mergeCell ref="CT42:CT45"/>
    <mergeCell ref="CU42:CU45"/>
    <mergeCell ref="BY42:BY45"/>
    <mergeCell ref="BZ42:BZ45"/>
    <mergeCell ref="CC42:CC45"/>
    <mergeCell ref="CD42:CD45"/>
    <mergeCell ref="DY46:DY49"/>
    <mergeCell ref="DK46:DK49"/>
    <mergeCell ref="DL46:DL49"/>
    <mergeCell ref="DM46:DM49"/>
    <mergeCell ref="DN46:DN49"/>
    <mergeCell ref="DQ46:DQ49"/>
    <mergeCell ref="DW46:DW49"/>
    <mergeCell ref="CV46:CV49"/>
    <mergeCell ref="CZ46:CZ49"/>
    <mergeCell ref="DC46:DC49"/>
    <mergeCell ref="DD46:DD49"/>
    <mergeCell ref="DE46:DE49"/>
    <mergeCell ref="DF46:DF49"/>
    <mergeCell ref="CN46:CN49"/>
    <mergeCell ref="CO46:CO49"/>
    <mergeCell ref="CP46:CP49"/>
    <mergeCell ref="CS46:CS49"/>
    <mergeCell ref="CT46:CT49"/>
    <mergeCell ref="CU46:CU49"/>
    <mergeCell ref="DJ46:DJ49"/>
    <mergeCell ref="CM46:CM49"/>
    <mergeCell ref="CG42:CG45"/>
    <mergeCell ref="CR42:CR45"/>
    <mergeCell ref="CR46:CR49"/>
    <mergeCell ref="CY42:CY45"/>
    <mergeCell ref="CY46:CY49"/>
    <mergeCell ref="AF46:AF49"/>
    <mergeCell ref="AJ46:AJ49"/>
    <mergeCell ref="AT46:AT49"/>
    <mergeCell ref="AV46:AV49"/>
    <mergeCell ref="BW46:BW49"/>
    <mergeCell ref="BX46:BX49"/>
    <mergeCell ref="P46:P49"/>
    <mergeCell ref="Q46:Q49"/>
    <mergeCell ref="W46:W49"/>
    <mergeCell ref="Y46:Y49"/>
    <mergeCell ref="AA46:AA49"/>
    <mergeCell ref="AC46:AC49"/>
    <mergeCell ref="AF42:AF45"/>
    <mergeCell ref="AJ42:AJ45"/>
    <mergeCell ref="AT42:AT45"/>
    <mergeCell ref="AV42:AV45"/>
    <mergeCell ref="BW42:BW45"/>
    <mergeCell ref="BX42:BX45"/>
    <mergeCell ref="P42:P45"/>
    <mergeCell ref="Q42:Q45"/>
    <mergeCell ref="W42:W45"/>
    <mergeCell ref="Y42:Y45"/>
    <mergeCell ref="AA42:AA45"/>
    <mergeCell ref="AC42:AC45"/>
    <mergeCell ref="CJ42:CJ45"/>
    <mergeCell ref="CJ46:CJ49"/>
    <mergeCell ref="J46:J49"/>
    <mergeCell ref="K46:K49"/>
    <mergeCell ref="L46:L49"/>
    <mergeCell ref="M46:M49"/>
    <mergeCell ref="N46:N49"/>
    <mergeCell ref="O46:O49"/>
    <mergeCell ref="A46:A49"/>
    <mergeCell ref="B46:B49"/>
    <mergeCell ref="C46:C49"/>
    <mergeCell ref="D46:D49"/>
    <mergeCell ref="E46:E49"/>
    <mergeCell ref="F46:F49"/>
    <mergeCell ref="G46:G49"/>
    <mergeCell ref="H46:H49"/>
    <mergeCell ref="I46:I49"/>
    <mergeCell ref="CG46:CG49"/>
    <mergeCell ref="F50:F53"/>
    <mergeCell ref="G50:G53"/>
    <mergeCell ref="H50:H53"/>
    <mergeCell ref="I50:I53"/>
    <mergeCell ref="CG50:CG53"/>
    <mergeCell ref="J50:J53"/>
    <mergeCell ref="K50:K53"/>
    <mergeCell ref="L50:L53"/>
    <mergeCell ref="M50:M53"/>
    <mergeCell ref="N50:N53"/>
    <mergeCell ref="O50:O53"/>
    <mergeCell ref="BY46:BY49"/>
    <mergeCell ref="BZ46:BZ49"/>
    <mergeCell ref="CC46:CC49"/>
    <mergeCell ref="CD46:CD49"/>
    <mergeCell ref="BY50:BY53"/>
    <mergeCell ref="DY50:DY53"/>
    <mergeCell ref="DK50:DK53"/>
    <mergeCell ref="DL50:DL53"/>
    <mergeCell ref="DM50:DM53"/>
    <mergeCell ref="DN50:DN53"/>
    <mergeCell ref="DQ50:DQ53"/>
    <mergeCell ref="DW50:DW53"/>
    <mergeCell ref="CV50:CV53"/>
    <mergeCell ref="CZ50:CZ53"/>
    <mergeCell ref="DC50:DC53"/>
    <mergeCell ref="DD50:DD53"/>
    <mergeCell ref="DE50:DE53"/>
    <mergeCell ref="DF50:DF53"/>
    <mergeCell ref="CN50:CN53"/>
    <mergeCell ref="CO50:CO53"/>
    <mergeCell ref="CP50:CP53"/>
    <mergeCell ref="CS50:CS53"/>
    <mergeCell ref="CT50:CT53"/>
    <mergeCell ref="CU50:CU53"/>
    <mergeCell ref="DA50:DA53"/>
    <mergeCell ref="DB50:DB53"/>
    <mergeCell ref="DI50:DI53"/>
    <mergeCell ref="DJ50:DJ53"/>
    <mergeCell ref="CR50:CR53"/>
    <mergeCell ref="CY50:CY53"/>
    <mergeCell ref="BZ50:BZ53"/>
    <mergeCell ref="CC50:CC53"/>
    <mergeCell ref="CD50:CD53"/>
    <mergeCell ref="CM50:CM53"/>
    <mergeCell ref="AF50:AF53"/>
    <mergeCell ref="AJ50:AJ53"/>
    <mergeCell ref="AT50:AT53"/>
    <mergeCell ref="AV50:AV53"/>
    <mergeCell ref="BW50:BW53"/>
    <mergeCell ref="BX50:BX53"/>
    <mergeCell ref="P50:P53"/>
    <mergeCell ref="Q50:Q53"/>
    <mergeCell ref="W50:W53"/>
    <mergeCell ref="Y50:Y53"/>
    <mergeCell ref="AA50:AA53"/>
    <mergeCell ref="AC50:AC53"/>
    <mergeCell ref="A50:A53"/>
    <mergeCell ref="B50:B53"/>
    <mergeCell ref="C50:C53"/>
    <mergeCell ref="D50:D53"/>
    <mergeCell ref="E50:E53"/>
    <mergeCell ref="CE50:CE53"/>
    <mergeCell ref="CF50:CF53"/>
    <mergeCell ref="CI50:CI53"/>
    <mergeCell ref="CJ50:CJ53"/>
    <mergeCell ref="AH50:AH53"/>
    <mergeCell ref="DY55:DY58"/>
    <mergeCell ref="DK55:DK58"/>
    <mergeCell ref="DL55:DL58"/>
    <mergeCell ref="DM55:DM58"/>
    <mergeCell ref="DN55:DN58"/>
    <mergeCell ref="DQ55:DQ58"/>
    <mergeCell ref="DW55:DW58"/>
    <mergeCell ref="CV55:CV58"/>
    <mergeCell ref="CZ55:CZ58"/>
    <mergeCell ref="DC55:DC58"/>
    <mergeCell ref="DD55:DD58"/>
    <mergeCell ref="DE55:DE58"/>
    <mergeCell ref="DF55:DF58"/>
    <mergeCell ref="CN55:CN58"/>
    <mergeCell ref="CO55:CO58"/>
    <mergeCell ref="CP55:CP58"/>
    <mergeCell ref="CS55:CS58"/>
    <mergeCell ref="CT55:CT58"/>
    <mergeCell ref="CU55:CU58"/>
    <mergeCell ref="DA55:DA58"/>
    <mergeCell ref="DB55:DB58"/>
    <mergeCell ref="DI55:DI58"/>
    <mergeCell ref="DJ55:DJ58"/>
    <mergeCell ref="CY55:CY58"/>
    <mergeCell ref="CR55:CR58"/>
    <mergeCell ref="CW55:CW58"/>
    <mergeCell ref="CX55:CX58"/>
    <mergeCell ref="BY55:BY58"/>
    <mergeCell ref="BZ55:BZ58"/>
    <mergeCell ref="CC55:CC58"/>
    <mergeCell ref="CD55:CD58"/>
    <mergeCell ref="CM55:CM58"/>
    <mergeCell ref="AF55:AF58"/>
    <mergeCell ref="AJ55:AJ58"/>
    <mergeCell ref="AT55:AT58"/>
    <mergeCell ref="AV55:AV58"/>
    <mergeCell ref="BW55:BW58"/>
    <mergeCell ref="BX55:BX58"/>
    <mergeCell ref="P55:P58"/>
    <mergeCell ref="Q55:Q58"/>
    <mergeCell ref="W55:W58"/>
    <mergeCell ref="Y55:Y58"/>
    <mergeCell ref="AA55:AA58"/>
    <mergeCell ref="AC55:AC58"/>
    <mergeCell ref="CE55:CE58"/>
    <mergeCell ref="CF55:CF58"/>
    <mergeCell ref="CI55:CI58"/>
    <mergeCell ref="CJ55:CJ58"/>
    <mergeCell ref="AH55:AH58"/>
    <mergeCell ref="J55:J58"/>
    <mergeCell ref="K55:K58"/>
    <mergeCell ref="L55:L58"/>
    <mergeCell ref="M55:M58"/>
    <mergeCell ref="N55:N58"/>
    <mergeCell ref="O55:O58"/>
    <mergeCell ref="A55:A58"/>
    <mergeCell ref="B55:B58"/>
    <mergeCell ref="C55:C58"/>
    <mergeCell ref="D55:D58"/>
    <mergeCell ref="E55:E58"/>
    <mergeCell ref="F55:F58"/>
    <mergeCell ref="G55:G58"/>
    <mergeCell ref="H55:H58"/>
    <mergeCell ref="I55:I58"/>
    <mergeCell ref="CG55:CG58"/>
    <mergeCell ref="F63:F66"/>
    <mergeCell ref="G63:G66"/>
    <mergeCell ref="H63:H66"/>
    <mergeCell ref="I63:I66"/>
    <mergeCell ref="CG63:CG66"/>
    <mergeCell ref="BY63:BY66"/>
    <mergeCell ref="BZ63:BZ66"/>
    <mergeCell ref="CC63:CC66"/>
    <mergeCell ref="CD63:CD66"/>
    <mergeCell ref="AF63:AF66"/>
    <mergeCell ref="AJ63:AJ66"/>
    <mergeCell ref="AT63:AT66"/>
    <mergeCell ref="AV63:AV66"/>
    <mergeCell ref="BW63:BW66"/>
    <mergeCell ref="BX63:BX66"/>
    <mergeCell ref="P63:P66"/>
    <mergeCell ref="Q63:Q66"/>
    <mergeCell ref="W63:W66"/>
    <mergeCell ref="Y63:Y66"/>
    <mergeCell ref="AA63:AA66"/>
    <mergeCell ref="CJ63:CJ66"/>
    <mergeCell ref="DY63:DY66"/>
    <mergeCell ref="DK63:DK66"/>
    <mergeCell ref="DL63:DL66"/>
    <mergeCell ref="DM63:DM66"/>
    <mergeCell ref="DN63:DN66"/>
    <mergeCell ref="DQ63:DQ66"/>
    <mergeCell ref="DW63:DW66"/>
    <mergeCell ref="CV63:CV66"/>
    <mergeCell ref="CZ63:CZ66"/>
    <mergeCell ref="DC63:DC66"/>
    <mergeCell ref="DD63:DD66"/>
    <mergeCell ref="DE63:DE66"/>
    <mergeCell ref="DF63:DF66"/>
    <mergeCell ref="CN63:CN66"/>
    <mergeCell ref="CO63:CO66"/>
    <mergeCell ref="CP63:CP66"/>
    <mergeCell ref="CS63:CS66"/>
    <mergeCell ref="CT63:CT66"/>
    <mergeCell ref="CU63:CU66"/>
    <mergeCell ref="CM63:CM66"/>
    <mergeCell ref="CW63:CW66"/>
    <mergeCell ref="CX63:CX66"/>
    <mergeCell ref="CE63:CE66"/>
    <mergeCell ref="CF63:CF66"/>
    <mergeCell ref="CK63:CK66"/>
    <mergeCell ref="DA63:DA66"/>
    <mergeCell ref="DB63:DB66"/>
    <mergeCell ref="DM75:DM78"/>
    <mergeCell ref="DN75:DN78"/>
    <mergeCell ref="DQ75:DQ78"/>
    <mergeCell ref="DW75:DW78"/>
    <mergeCell ref="CV75:CV78"/>
    <mergeCell ref="CZ75:CZ78"/>
    <mergeCell ref="DC75:DC78"/>
    <mergeCell ref="DD75:DD78"/>
    <mergeCell ref="DE75:DE78"/>
    <mergeCell ref="DF75:DF78"/>
    <mergeCell ref="CN75:CN78"/>
    <mergeCell ref="CO75:CO78"/>
    <mergeCell ref="CP75:CP78"/>
    <mergeCell ref="CS75:CS78"/>
    <mergeCell ref="CT75:CT78"/>
    <mergeCell ref="CU75:CU78"/>
    <mergeCell ref="CY75:CY78"/>
    <mergeCell ref="DB75:DB78"/>
    <mergeCell ref="DK75:DK78"/>
    <mergeCell ref="DL75:DL78"/>
    <mergeCell ref="CW75:CW78"/>
    <mergeCell ref="CX75:CX78"/>
    <mergeCell ref="A75:A78"/>
    <mergeCell ref="B75:B78"/>
    <mergeCell ref="C75:C78"/>
    <mergeCell ref="D75:D78"/>
    <mergeCell ref="E75:E78"/>
    <mergeCell ref="F75:F78"/>
    <mergeCell ref="G75:G78"/>
    <mergeCell ref="H75:H78"/>
    <mergeCell ref="I75:I78"/>
    <mergeCell ref="AC63:AC66"/>
    <mergeCell ref="J63:J66"/>
    <mergeCell ref="K63:K66"/>
    <mergeCell ref="L63:L66"/>
    <mergeCell ref="M63:M66"/>
    <mergeCell ref="N63:N66"/>
    <mergeCell ref="O63:O66"/>
    <mergeCell ref="A63:A66"/>
    <mergeCell ref="B63:B66"/>
    <mergeCell ref="C63:C66"/>
    <mergeCell ref="D63:D66"/>
    <mergeCell ref="E63:E66"/>
    <mergeCell ref="J67:J70"/>
    <mergeCell ref="K67:K70"/>
    <mergeCell ref="L67:L70"/>
    <mergeCell ref="M67:M70"/>
    <mergeCell ref="N67:N70"/>
    <mergeCell ref="A67:A70"/>
    <mergeCell ref="B67:B70"/>
    <mergeCell ref="C67:C70"/>
    <mergeCell ref="D67:D70"/>
    <mergeCell ref="E67:E70"/>
    <mergeCell ref="F67:F70"/>
    <mergeCell ref="W75:W78"/>
    <mergeCell ref="Y75:Y78"/>
    <mergeCell ref="AA75:AA78"/>
    <mergeCell ref="AC75:AC78"/>
    <mergeCell ref="J75:J78"/>
    <mergeCell ref="K75:K78"/>
    <mergeCell ref="L75:L78"/>
    <mergeCell ref="M75:M78"/>
    <mergeCell ref="N75:N78"/>
    <mergeCell ref="O75:O78"/>
    <mergeCell ref="CI75:CI78"/>
    <mergeCell ref="CJ75:CJ78"/>
    <mergeCell ref="P79:P82"/>
    <mergeCell ref="Q79:Q82"/>
    <mergeCell ref="W79:W82"/>
    <mergeCell ref="Y79:Y82"/>
    <mergeCell ref="AA79:AA82"/>
    <mergeCell ref="AC79:AC82"/>
    <mergeCell ref="J79:J82"/>
    <mergeCell ref="K79:K82"/>
    <mergeCell ref="L79:L82"/>
    <mergeCell ref="M79:M82"/>
    <mergeCell ref="N79:N82"/>
    <mergeCell ref="O79:O82"/>
    <mergeCell ref="DK79:DK82"/>
    <mergeCell ref="DL79:DL82"/>
    <mergeCell ref="DM79:DM82"/>
    <mergeCell ref="DN79:DN82"/>
    <mergeCell ref="DQ79:DQ82"/>
    <mergeCell ref="DW79:DW82"/>
    <mergeCell ref="CV79:CV82"/>
    <mergeCell ref="CZ79:CZ82"/>
    <mergeCell ref="DC79:DC82"/>
    <mergeCell ref="DD79:DD82"/>
    <mergeCell ref="DE79:DE82"/>
    <mergeCell ref="DF79:DF82"/>
    <mergeCell ref="CN79:CN82"/>
    <mergeCell ref="CO79:CO82"/>
    <mergeCell ref="CP79:CP82"/>
    <mergeCell ref="CS79:CS82"/>
    <mergeCell ref="CT79:CT82"/>
    <mergeCell ref="CU79:CU82"/>
    <mergeCell ref="DA79:DA82"/>
    <mergeCell ref="DB79:DB82"/>
    <mergeCell ref="CQ79:CQ82"/>
    <mergeCell ref="CR79:CR82"/>
    <mergeCell ref="DH79:DH82"/>
    <mergeCell ref="CY79:CY82"/>
    <mergeCell ref="CW79:CW82"/>
    <mergeCell ref="CX79:CX82"/>
    <mergeCell ref="DI71:DI74"/>
    <mergeCell ref="DJ71:DJ74"/>
    <mergeCell ref="DI75:DI78"/>
    <mergeCell ref="DJ75:DJ78"/>
    <mergeCell ref="DI79:DI82"/>
    <mergeCell ref="DJ79:DJ82"/>
    <mergeCell ref="BY67:BY70"/>
    <mergeCell ref="BZ67:BZ70"/>
    <mergeCell ref="CC67:CC70"/>
    <mergeCell ref="CD67:CD70"/>
    <mergeCell ref="CM67:CM70"/>
    <mergeCell ref="AF67:AF70"/>
    <mergeCell ref="AJ67:AJ70"/>
    <mergeCell ref="AT67:AT70"/>
    <mergeCell ref="AV67:AV70"/>
    <mergeCell ref="BW67:BW70"/>
    <mergeCell ref="BX67:BX70"/>
    <mergeCell ref="CR67:CR70"/>
    <mergeCell ref="CW67:CW70"/>
    <mergeCell ref="CX67:CX70"/>
    <mergeCell ref="BX71:BX74"/>
    <mergeCell ref="CC79:CC82"/>
    <mergeCell ref="CD79:CD82"/>
    <mergeCell ref="CM79:CM82"/>
    <mergeCell ref="AF79:AF82"/>
    <mergeCell ref="AJ79:AJ82"/>
    <mergeCell ref="AT79:AT82"/>
    <mergeCell ref="AV79:AV82"/>
    <mergeCell ref="BW79:BW82"/>
    <mergeCell ref="CY71:CY74"/>
    <mergeCell ref="CL75:CL78"/>
    <mergeCell ref="CK75:CK78"/>
    <mergeCell ref="P67:P70"/>
    <mergeCell ref="Q67:Q70"/>
    <mergeCell ref="W67:W70"/>
    <mergeCell ref="Y67:Y70"/>
    <mergeCell ref="AA67:AA70"/>
    <mergeCell ref="AC67:AC70"/>
    <mergeCell ref="O67:O70"/>
    <mergeCell ref="BZ71:BZ74"/>
    <mergeCell ref="CC71:CC74"/>
    <mergeCell ref="CD71:CD74"/>
    <mergeCell ref="CM71:CM74"/>
    <mergeCell ref="DY67:DY70"/>
    <mergeCell ref="DK67:DK70"/>
    <mergeCell ref="DL67:DL70"/>
    <mergeCell ref="DM67:DM70"/>
    <mergeCell ref="DN67:DN70"/>
    <mergeCell ref="DQ67:DQ70"/>
    <mergeCell ref="DW67:DW70"/>
    <mergeCell ref="CV67:CV70"/>
    <mergeCell ref="CZ67:CZ70"/>
    <mergeCell ref="DC67:DC70"/>
    <mergeCell ref="DD67:DD70"/>
    <mergeCell ref="DE67:DE70"/>
    <mergeCell ref="DF67:DF70"/>
    <mergeCell ref="CN67:CN70"/>
    <mergeCell ref="CO67:CO70"/>
    <mergeCell ref="CP67:CP70"/>
    <mergeCell ref="CS67:CS70"/>
    <mergeCell ref="CT67:CT70"/>
    <mergeCell ref="CU67:CU70"/>
    <mergeCell ref="DG67:DG70"/>
    <mergeCell ref="CQ67:CQ70"/>
    <mergeCell ref="G67:G70"/>
    <mergeCell ref="H67:H70"/>
    <mergeCell ref="I67:I70"/>
    <mergeCell ref="DI107:DI113"/>
    <mergeCell ref="DJ107:DJ113"/>
    <mergeCell ref="CM107:CM113"/>
    <mergeCell ref="CN107:CN113"/>
    <mergeCell ref="CO107:CO113"/>
    <mergeCell ref="CP107:CP113"/>
    <mergeCell ref="DG83:DG86"/>
    <mergeCell ref="CW83:CW86"/>
    <mergeCell ref="CX83:CX86"/>
    <mergeCell ref="DI83:DI86"/>
    <mergeCell ref="DJ83:DJ86"/>
    <mergeCell ref="DG87:DG90"/>
    <mergeCell ref="DG91:DG94"/>
    <mergeCell ref="CW91:CW94"/>
    <mergeCell ref="CX91:CX94"/>
    <mergeCell ref="DA91:DA94"/>
    <mergeCell ref="DB91:DB94"/>
    <mergeCell ref="DA95:DA98"/>
    <mergeCell ref="DB95:DB98"/>
    <mergeCell ref="DI91:DI94"/>
    <mergeCell ref="DJ91:DJ94"/>
    <mergeCell ref="DI95:DI98"/>
    <mergeCell ref="DJ95:DJ98"/>
    <mergeCell ref="DG95:DG98"/>
    <mergeCell ref="DA83:DA86"/>
    <mergeCell ref="DB83:DB86"/>
    <mergeCell ref="BY103:BY106"/>
    <mergeCell ref="BZ103:BZ106"/>
    <mergeCell ref="CC103:CC106"/>
    <mergeCell ref="AF103:AF106"/>
    <mergeCell ref="CI103:CI106"/>
    <mergeCell ref="CJ103:CJ106"/>
    <mergeCell ref="CK103:CK106"/>
    <mergeCell ref="CL103:CL106"/>
    <mergeCell ref="CH107:CH113"/>
    <mergeCell ref="CI107:CI113"/>
    <mergeCell ref="CJ107:CJ113"/>
    <mergeCell ref="CK107:CK113"/>
    <mergeCell ref="CL107:CL113"/>
    <mergeCell ref="DA103:DA106"/>
    <mergeCell ref="DB103:DB106"/>
    <mergeCell ref="DA107:DA113"/>
    <mergeCell ref="DB107:DB113"/>
    <mergeCell ref="CG103:CG106"/>
    <mergeCell ref="CV103:CV106"/>
    <mergeCell ref="CW103:CW106"/>
    <mergeCell ref="CX103:CX106"/>
    <mergeCell ref="CS107:CS113"/>
    <mergeCell ref="CT107:CT113"/>
    <mergeCell ref="CU107:CU113"/>
    <mergeCell ref="CZ107:CZ113"/>
    <mergeCell ref="AJ107:AJ113"/>
    <mergeCell ref="AT107:AT113"/>
    <mergeCell ref="AV107:AV113"/>
    <mergeCell ref="BW107:BW113"/>
    <mergeCell ref="BX107:BX113"/>
    <mergeCell ref="BY107:BY113"/>
    <mergeCell ref="BZ107:BZ113"/>
    <mergeCell ref="AG103:AG106"/>
    <mergeCell ref="AG107:AG113"/>
    <mergeCell ref="CD103:CD106"/>
    <mergeCell ref="DY103:DY106"/>
    <mergeCell ref="DK103:DK106"/>
    <mergeCell ref="DL103:DL106"/>
    <mergeCell ref="DM103:DM106"/>
    <mergeCell ref="DN103:DN106"/>
    <mergeCell ref="DQ103:DQ106"/>
    <mergeCell ref="DW103:DW106"/>
    <mergeCell ref="CZ103:CZ106"/>
    <mergeCell ref="DC103:DC106"/>
    <mergeCell ref="DD103:DD106"/>
    <mergeCell ref="DE103:DE106"/>
    <mergeCell ref="DF103:DF106"/>
    <mergeCell ref="CN103:CN106"/>
    <mergeCell ref="CO103:CO106"/>
    <mergeCell ref="CP103:CP106"/>
    <mergeCell ref="CS103:CS106"/>
    <mergeCell ref="CT103:CT106"/>
    <mergeCell ref="CU103:CU106"/>
    <mergeCell ref="DI103:DI106"/>
    <mergeCell ref="DJ103:DJ106"/>
    <mergeCell ref="P103:P106"/>
    <mergeCell ref="Q103:Q106"/>
    <mergeCell ref="W103:W106"/>
    <mergeCell ref="Y103:Y106"/>
    <mergeCell ref="AA103:AA106"/>
    <mergeCell ref="AC103:AC106"/>
    <mergeCell ref="J103:J106"/>
    <mergeCell ref="K103:K106"/>
    <mergeCell ref="L103:L106"/>
    <mergeCell ref="M103:M106"/>
    <mergeCell ref="N103:N106"/>
    <mergeCell ref="O103:O106"/>
    <mergeCell ref="A103:A106"/>
    <mergeCell ref="B103:B106"/>
    <mergeCell ref="C103:C106"/>
    <mergeCell ref="D103:D106"/>
    <mergeCell ref="E103:E106"/>
    <mergeCell ref="F103:F106"/>
    <mergeCell ref="G103:G106"/>
    <mergeCell ref="H103:H106"/>
    <mergeCell ref="I103:I106"/>
    <mergeCell ref="DA114:DA121"/>
    <mergeCell ref="DB114:DB121"/>
    <mergeCell ref="DA122:DA125"/>
    <mergeCell ref="DB122:DB125"/>
    <mergeCell ref="DI114:DI121"/>
    <mergeCell ref="DJ114:DJ121"/>
    <mergeCell ref="DI122:DI125"/>
    <mergeCell ref="DJ122:DJ125"/>
    <mergeCell ref="CV122:CV125"/>
    <mergeCell ref="CM122:CM125"/>
    <mergeCell ref="CZ122:CZ125"/>
    <mergeCell ref="DC122:DC125"/>
    <mergeCell ref="DD122:DD125"/>
    <mergeCell ref="DF122:DF125"/>
    <mergeCell ref="CO114:CO121"/>
    <mergeCell ref="CP114:CP121"/>
    <mergeCell ref="CT114:CT121"/>
    <mergeCell ref="CU114:CU121"/>
    <mergeCell ref="CU122:CU125"/>
    <mergeCell ref="DD114:DD121"/>
    <mergeCell ref="DE114:DE121"/>
    <mergeCell ref="CI114:CI121"/>
    <mergeCell ref="CJ114:CJ121"/>
    <mergeCell ref="CK114:CK121"/>
    <mergeCell ref="CL114:CL121"/>
    <mergeCell ref="CH122:CH125"/>
    <mergeCell ref="CI122:CI125"/>
    <mergeCell ref="CJ122:CJ125"/>
    <mergeCell ref="CK122:CK125"/>
    <mergeCell ref="CL122:CL125"/>
    <mergeCell ref="CW122:CW125"/>
    <mergeCell ref="CX122:CX125"/>
    <mergeCell ref="CN150:CN153"/>
    <mergeCell ref="CS138:CS141"/>
    <mergeCell ref="CT138:CT141"/>
    <mergeCell ref="CU138:CU141"/>
    <mergeCell ref="CV138:CV141"/>
    <mergeCell ref="CZ138:CZ141"/>
    <mergeCell ref="CH142:CH145"/>
    <mergeCell ref="CI142:CI145"/>
    <mergeCell ref="CJ142:CJ145"/>
    <mergeCell ref="CK142:CK145"/>
    <mergeCell ref="CL142:CL145"/>
    <mergeCell ref="CH146:CH149"/>
    <mergeCell ref="CI146:CI149"/>
    <mergeCell ref="CJ146:CJ149"/>
    <mergeCell ref="CK146:CK149"/>
    <mergeCell ref="CT146:CT149"/>
    <mergeCell ref="CU146:CU149"/>
    <mergeCell ref="CV134:CV137"/>
    <mergeCell ref="CY138:CY141"/>
    <mergeCell ref="CY142:CY145"/>
    <mergeCell ref="CY146:CY149"/>
    <mergeCell ref="DB150:DB153"/>
    <mergeCell ref="CC138:CC141"/>
    <mergeCell ref="CD138:CD141"/>
    <mergeCell ref="CQ142:CQ145"/>
    <mergeCell ref="CR142:CR145"/>
    <mergeCell ref="CQ146:CQ149"/>
    <mergeCell ref="CR146:CR149"/>
    <mergeCell ref="CQ150:CQ153"/>
    <mergeCell ref="CR150:CR153"/>
    <mergeCell ref="CU150:CU153"/>
    <mergeCell ref="CM138:CM141"/>
    <mergeCell ref="CH138:CH141"/>
    <mergeCell ref="CI138:CI141"/>
    <mergeCell ref="CJ138:CJ141"/>
    <mergeCell ref="CK138:CK141"/>
    <mergeCell ref="CL138:CL141"/>
    <mergeCell ref="CW138:CW141"/>
    <mergeCell ref="CE138:CE141"/>
    <mergeCell ref="CF138:CF141"/>
    <mergeCell ref="CE146:CE149"/>
    <mergeCell ref="CF146:CF149"/>
    <mergeCell ref="CE150:CE153"/>
    <mergeCell ref="CF150:CF153"/>
    <mergeCell ref="CY150:CY153"/>
    <mergeCell ref="CL166:CL169"/>
    <mergeCell ref="CK170:CK173"/>
    <mergeCell ref="CL170:CL173"/>
    <mergeCell ref="CW170:CW173"/>
    <mergeCell ref="CX170:CX173"/>
    <mergeCell ref="CY170:CY173"/>
    <mergeCell ref="CZ170:CZ173"/>
    <mergeCell ref="DA170:DA173"/>
    <mergeCell ref="DB170:DB173"/>
    <mergeCell ref="DA166:DA169"/>
    <mergeCell ref="AG158:AG161"/>
    <mergeCell ref="AG162:AG165"/>
    <mergeCell ref="AG166:AG169"/>
    <mergeCell ref="AH158:AH161"/>
    <mergeCell ref="AH162:AH165"/>
    <mergeCell ref="AH166:AH169"/>
    <mergeCell ref="CE158:CE161"/>
    <mergeCell ref="CF158:CF161"/>
    <mergeCell ref="CE162:CE165"/>
    <mergeCell ref="CF162:CF165"/>
    <mergeCell ref="CE166:CE169"/>
    <mergeCell ref="CF166:CF169"/>
    <mergeCell ref="CH158:CH161"/>
    <mergeCell ref="CI158:CI161"/>
    <mergeCell ref="CJ158:CJ161"/>
    <mergeCell ref="CK158:CK161"/>
    <mergeCell ref="CL158:CL161"/>
    <mergeCell ref="CN162:CN165"/>
    <mergeCell ref="CQ170:CQ173"/>
    <mergeCell ref="CR170:CR173"/>
    <mergeCell ref="CF170:CF173"/>
    <mergeCell ref="CQ162:CQ165"/>
    <mergeCell ref="DJ170:DJ173"/>
    <mergeCell ref="DO166:DO169"/>
    <mergeCell ref="CH170:CH173"/>
    <mergeCell ref="CI170:CI173"/>
    <mergeCell ref="CJ170:CJ173"/>
    <mergeCell ref="ED170:ED173"/>
    <mergeCell ref="EF170:EF173"/>
    <mergeCell ref="AG174:AG177"/>
    <mergeCell ref="AG178:AG181"/>
    <mergeCell ref="AG182:AG185"/>
    <mergeCell ref="AH174:AH177"/>
    <mergeCell ref="AH178:AH181"/>
    <mergeCell ref="AH182:AH185"/>
    <mergeCell ref="CE174:CE177"/>
    <mergeCell ref="CF174:CF177"/>
    <mergeCell ref="CE178:CE181"/>
    <mergeCell ref="CF178:CF181"/>
    <mergeCell ref="CE182:CE185"/>
    <mergeCell ref="CF182:CF185"/>
    <mergeCell ref="CH174:CH177"/>
    <mergeCell ref="CI174:CI177"/>
    <mergeCell ref="CJ174:CJ177"/>
    <mergeCell ref="DK174:DK177"/>
    <mergeCell ref="DL174:DL177"/>
    <mergeCell ref="ED174:ED177"/>
    <mergeCell ref="DI166:DI169"/>
    <mergeCell ref="DJ166:DJ169"/>
    <mergeCell ref="DG166:DG169"/>
    <mergeCell ref="AG170:AG173"/>
    <mergeCell ref="AH170:AH173"/>
    <mergeCell ref="CE170:CE173"/>
    <mergeCell ref="EF174:EF177"/>
    <mergeCell ref="DB174:DB177"/>
    <mergeCell ref="DC174:DC177"/>
    <mergeCell ref="DD174:DD177"/>
    <mergeCell ref="DK178:DK181"/>
    <mergeCell ref="DL178:DL181"/>
    <mergeCell ref="CE186:CE189"/>
    <mergeCell ref="CF186:CF189"/>
    <mergeCell ref="CK174:CK177"/>
    <mergeCell ref="CL174:CL177"/>
    <mergeCell ref="CK178:CK181"/>
    <mergeCell ref="CL178:CL181"/>
    <mergeCell ref="CK182:CK185"/>
    <mergeCell ref="CL182:CL185"/>
    <mergeCell ref="CK186:CK189"/>
    <mergeCell ref="CL186:CL189"/>
    <mergeCell ref="CW174:CW177"/>
    <mergeCell ref="CX174:CX177"/>
    <mergeCell ref="CY174:CY177"/>
    <mergeCell ref="CZ174:CZ177"/>
    <mergeCell ref="DA174:DA177"/>
    <mergeCell ref="CH178:CH181"/>
    <mergeCell ref="CI178:CI181"/>
    <mergeCell ref="CJ178:CJ181"/>
    <mergeCell ref="CV178:CV181"/>
    <mergeCell ref="CS174:CS177"/>
    <mergeCell ref="CT174:CT177"/>
    <mergeCell ref="CU174:CU177"/>
    <mergeCell ref="CQ174:CQ177"/>
    <mergeCell ref="CR174:CR177"/>
    <mergeCell ref="CQ178:CQ181"/>
    <mergeCell ref="CR178:CR181"/>
    <mergeCell ref="CU182:CU185"/>
    <mergeCell ref="ED178:ED181"/>
    <mergeCell ref="EF178:EF181"/>
    <mergeCell ref="CH182:CH185"/>
    <mergeCell ref="CI182:CI185"/>
    <mergeCell ref="CJ182:CJ185"/>
    <mergeCell ref="CV182:CV185"/>
    <mergeCell ref="DK182:DK185"/>
    <mergeCell ref="DL182:DL185"/>
    <mergeCell ref="ED182:ED185"/>
    <mergeCell ref="EF182:EF185"/>
    <mergeCell ref="CH186:CH189"/>
    <mergeCell ref="CI186:CI189"/>
    <mergeCell ref="CJ186:CJ189"/>
    <mergeCell ref="CV186:CV189"/>
    <mergeCell ref="DK186:DK189"/>
    <mergeCell ref="DL186:DL189"/>
    <mergeCell ref="ED186:ED189"/>
    <mergeCell ref="EF186:EF189"/>
    <mergeCell ref="CS182:CS185"/>
    <mergeCell ref="CT182:CT185"/>
    <mergeCell ref="DT182:DT185"/>
    <mergeCell ref="CN186:CN189"/>
    <mergeCell ref="CO186:CO189"/>
    <mergeCell ref="DH182:DH185"/>
    <mergeCell ref="DC182:DC185"/>
    <mergeCell ref="DD182:DD185"/>
    <mergeCell ref="CY186:CY189"/>
    <mergeCell ref="CZ186:CZ189"/>
    <mergeCell ref="DA186:DA189"/>
    <mergeCell ref="DB186:DB189"/>
    <mergeCell ref="DC186:DC189"/>
    <mergeCell ref="DN182:DN185"/>
    <mergeCell ref="CH190:CH193"/>
    <mergeCell ref="CI190:CI193"/>
    <mergeCell ref="CJ190:CJ193"/>
    <mergeCell ref="CV190:CV193"/>
    <mergeCell ref="DK190:DK193"/>
    <mergeCell ref="DL190:DL193"/>
    <mergeCell ref="ED190:ED193"/>
    <mergeCell ref="EF190:EF193"/>
    <mergeCell ref="AG190:AG193"/>
    <mergeCell ref="AH190:AH193"/>
    <mergeCell ref="CE190:CE193"/>
    <mergeCell ref="CF190:CF193"/>
    <mergeCell ref="CL190:CL193"/>
    <mergeCell ref="CQ186:CQ189"/>
    <mergeCell ref="CR186:CR189"/>
    <mergeCell ref="CW186:CW189"/>
    <mergeCell ref="CX186:CX189"/>
    <mergeCell ref="CQ190:CQ193"/>
    <mergeCell ref="CR190:CR193"/>
    <mergeCell ref="CW190:CW193"/>
    <mergeCell ref="CX190:CX193"/>
    <mergeCell ref="CY190:CY193"/>
    <mergeCell ref="CZ190:CZ193"/>
    <mergeCell ref="DA190:DA193"/>
    <mergeCell ref="DB190:DB193"/>
    <mergeCell ref="DC190:DC193"/>
    <mergeCell ref="DD190:DD193"/>
    <mergeCell ref="BW186:BW189"/>
    <mergeCell ref="BX186:BX189"/>
    <mergeCell ref="BY186:BY189"/>
    <mergeCell ref="DE190:DE193"/>
    <mergeCell ref="DF190:DF193"/>
    <mergeCell ref="DN178:DN181"/>
    <mergeCell ref="DT178:DT181"/>
    <mergeCell ref="CM182:CM185"/>
    <mergeCell ref="CN182:CN185"/>
    <mergeCell ref="CO182:CO185"/>
    <mergeCell ref="CM186:CM189"/>
    <mergeCell ref="BX178:BX181"/>
    <mergeCell ref="BY178:BY181"/>
    <mergeCell ref="BZ178:BZ181"/>
    <mergeCell ref="CC178:CC181"/>
    <mergeCell ref="CD178:CD181"/>
    <mergeCell ref="CM178:CM181"/>
    <mergeCell ref="DE178:DE181"/>
    <mergeCell ref="DG178:DG181"/>
    <mergeCell ref="CP182:CP185"/>
    <mergeCell ref="A182:A185"/>
    <mergeCell ref="A186:A189"/>
    <mergeCell ref="G186:G189"/>
    <mergeCell ref="H186:H189"/>
    <mergeCell ref="I186:I189"/>
    <mergeCell ref="J186:J189"/>
    <mergeCell ref="K186:K189"/>
    <mergeCell ref="L186:L189"/>
    <mergeCell ref="M186:M189"/>
    <mergeCell ref="N186:N189"/>
    <mergeCell ref="O186:O189"/>
    <mergeCell ref="P186:P189"/>
    <mergeCell ref="Q186:Q189"/>
    <mergeCell ref="B182:B185"/>
    <mergeCell ref="C182:C185"/>
    <mergeCell ref="D182:D185"/>
    <mergeCell ref="AV186:AV189"/>
    <mergeCell ref="CO178:CO181"/>
    <mergeCell ref="CP178:CP181"/>
    <mergeCell ref="CS178:CS181"/>
    <mergeCell ref="BX182:BX185"/>
    <mergeCell ref="BY182:BY185"/>
    <mergeCell ref="BZ182:BZ185"/>
    <mergeCell ref="CC182:CC185"/>
    <mergeCell ref="CD182:CD185"/>
    <mergeCell ref="BW178:BW181"/>
    <mergeCell ref="CN122:CN125"/>
    <mergeCell ref="CO122:CO125"/>
    <mergeCell ref="CP122:CP125"/>
    <mergeCell ref="CS122:CS125"/>
    <mergeCell ref="CT122:CT125"/>
    <mergeCell ref="CQ182:CQ185"/>
    <mergeCell ref="CR182:CR185"/>
    <mergeCell ref="BZ170:BZ173"/>
    <mergeCell ref="CC170:CC173"/>
    <mergeCell ref="CM166:CM169"/>
    <mergeCell ref="CN166:CN169"/>
    <mergeCell ref="CE154:CE157"/>
    <mergeCell ref="CF154:CF157"/>
    <mergeCell ref="CH150:CH153"/>
    <mergeCell ref="CI150:CI153"/>
    <mergeCell ref="CJ150:CJ153"/>
    <mergeCell ref="CM126:CM129"/>
    <mergeCell ref="CN126:CN129"/>
    <mergeCell ref="CO126:CO129"/>
    <mergeCell ref="CP126:CP129"/>
    <mergeCell ref="CS126:CS129"/>
    <mergeCell ref="CT126:CT129"/>
    <mergeCell ref="CK166:CK169"/>
    <mergeCell ref="F182:F185"/>
    <mergeCell ref="G182:G185"/>
    <mergeCell ref="H182:H185"/>
    <mergeCell ref="I182:I185"/>
    <mergeCell ref="J182:J185"/>
    <mergeCell ref="K182:K185"/>
    <mergeCell ref="L182:L185"/>
    <mergeCell ref="M182:M185"/>
    <mergeCell ref="N182:N185"/>
    <mergeCell ref="O182:O185"/>
    <mergeCell ref="P182:P185"/>
    <mergeCell ref="AA178:AA181"/>
    <mergeCell ref="AC178:AC181"/>
    <mergeCell ref="AF178:AF181"/>
    <mergeCell ref="AJ178:AJ181"/>
    <mergeCell ref="AV178:AV181"/>
    <mergeCell ref="AT122:AT125"/>
    <mergeCell ref="W138:W141"/>
    <mergeCell ref="Y138:Y141"/>
    <mergeCell ref="AJ122:AJ125"/>
    <mergeCell ref="AA138:AA141"/>
    <mergeCell ref="AC138:AC141"/>
    <mergeCell ref="AG154:AG157"/>
    <mergeCell ref="AH154:AH157"/>
    <mergeCell ref="AG150:AG153"/>
    <mergeCell ref="AH150:AH153"/>
    <mergeCell ref="AT138:AT141"/>
    <mergeCell ref="AV138:AV141"/>
    <mergeCell ref="Q142:Q145"/>
    <mergeCell ref="W142:W145"/>
    <mergeCell ref="Y142:Y145"/>
    <mergeCell ref="AA142:AA145"/>
    <mergeCell ref="B186:B189"/>
    <mergeCell ref="C186:C189"/>
    <mergeCell ref="D186:D189"/>
    <mergeCell ref="E186:E189"/>
    <mergeCell ref="F186:F189"/>
    <mergeCell ref="W186:W189"/>
    <mergeCell ref="Y186:Y189"/>
    <mergeCell ref="AA186:AA189"/>
    <mergeCell ref="AF182:AF185"/>
    <mergeCell ref="AJ182:AJ185"/>
    <mergeCell ref="AV182:AV185"/>
    <mergeCell ref="BW182:BW185"/>
    <mergeCell ref="AG186:AG189"/>
    <mergeCell ref="AH186:AH189"/>
    <mergeCell ref="A178:A181"/>
    <mergeCell ref="B178:B181"/>
    <mergeCell ref="C178:C181"/>
    <mergeCell ref="D178:D181"/>
    <mergeCell ref="E178:E181"/>
    <mergeCell ref="F178:F181"/>
    <mergeCell ref="G178:G181"/>
    <mergeCell ref="H178:H181"/>
    <mergeCell ref="I178:I181"/>
    <mergeCell ref="J178:J181"/>
    <mergeCell ref="K178:K181"/>
    <mergeCell ref="L178:L181"/>
    <mergeCell ref="M178:M181"/>
    <mergeCell ref="N178:N181"/>
    <mergeCell ref="O178:O181"/>
    <mergeCell ref="P178:P181"/>
    <mergeCell ref="Q178:Q181"/>
    <mergeCell ref="E182:E185"/>
    <mergeCell ref="A146:A149"/>
    <mergeCell ref="B146:B149"/>
    <mergeCell ref="C146:C149"/>
    <mergeCell ref="D146:D149"/>
    <mergeCell ref="E146:E149"/>
    <mergeCell ref="F146:F149"/>
    <mergeCell ref="CC142:CC145"/>
    <mergeCell ref="CD142:CD145"/>
    <mergeCell ref="CM142:CM145"/>
    <mergeCell ref="CO150:CO153"/>
    <mergeCell ref="CP150:CP153"/>
    <mergeCell ref="CS150:CS153"/>
    <mergeCell ref="CT150:CT153"/>
    <mergeCell ref="DN150:DN153"/>
    <mergeCell ref="CV150:CV153"/>
    <mergeCell ref="CZ150:CZ153"/>
    <mergeCell ref="DC150:DC153"/>
    <mergeCell ref="DD150:DD153"/>
    <mergeCell ref="DE150:DE153"/>
    <mergeCell ref="DF150:DF153"/>
    <mergeCell ref="DK150:DK153"/>
    <mergeCell ref="E142:E145"/>
    <mergeCell ref="F142:F145"/>
    <mergeCell ref="G142:G145"/>
    <mergeCell ref="H142:H145"/>
    <mergeCell ref="I142:I145"/>
    <mergeCell ref="J142:J145"/>
    <mergeCell ref="K142:K145"/>
    <mergeCell ref="O142:O145"/>
    <mergeCell ref="P142:P145"/>
    <mergeCell ref="DL150:DL153"/>
    <mergeCell ref="CW150:CW153"/>
    <mergeCell ref="DW150:DW153"/>
    <mergeCell ref="DY150:DY153"/>
    <mergeCell ref="DM150:DM153"/>
    <mergeCell ref="A150:A153"/>
    <mergeCell ref="B150:B153"/>
    <mergeCell ref="C150:C153"/>
    <mergeCell ref="D150:D153"/>
    <mergeCell ref="E150:E153"/>
    <mergeCell ref="F150:F153"/>
    <mergeCell ref="G150:G153"/>
    <mergeCell ref="H150:H153"/>
    <mergeCell ref="I150:I153"/>
    <mergeCell ref="J150:J153"/>
    <mergeCell ref="K150:K153"/>
    <mergeCell ref="L150:L153"/>
    <mergeCell ref="M150:M153"/>
    <mergeCell ref="N150:N153"/>
    <mergeCell ref="O150:O153"/>
    <mergeCell ref="P150:P153"/>
    <mergeCell ref="Q150:Q153"/>
    <mergeCell ref="W150:W153"/>
    <mergeCell ref="Y150:Y153"/>
    <mergeCell ref="AA150:AA153"/>
    <mergeCell ref="AC150:AC153"/>
    <mergeCell ref="AF150:AF153"/>
    <mergeCell ref="AJ150:AJ153"/>
    <mergeCell ref="AT150:AT153"/>
    <mergeCell ref="AV150:AV153"/>
    <mergeCell ref="BW150:BW153"/>
    <mergeCell ref="BX150:BX153"/>
    <mergeCell ref="DI150:DI153"/>
    <mergeCell ref="DJ150:DJ153"/>
    <mergeCell ref="DY146:DY149"/>
    <mergeCell ref="DA146:DA149"/>
    <mergeCell ref="DB146:DB149"/>
    <mergeCell ref="DI142:DI145"/>
    <mergeCell ref="DJ142:DJ145"/>
    <mergeCell ref="DQ142:DQ145"/>
    <mergeCell ref="AC142:AC145"/>
    <mergeCell ref="AF142:AF145"/>
    <mergeCell ref="AJ142:AJ145"/>
    <mergeCell ref="AT142:AT145"/>
    <mergeCell ref="AV142:AV145"/>
    <mergeCell ref="BW142:BW145"/>
    <mergeCell ref="BX142:BX145"/>
    <mergeCell ref="BY150:BY153"/>
    <mergeCell ref="BZ150:BZ153"/>
    <mergeCell ref="CC150:CC153"/>
    <mergeCell ref="CD150:CD153"/>
    <mergeCell ref="CM150:CM153"/>
    <mergeCell ref="BY142:BY145"/>
    <mergeCell ref="BZ142:BZ145"/>
    <mergeCell ref="AT146:AT149"/>
    <mergeCell ref="AV146:AV149"/>
    <mergeCell ref="BW146:BW149"/>
    <mergeCell ref="BX146:BX149"/>
    <mergeCell ref="BY146:BY149"/>
    <mergeCell ref="BZ146:BZ149"/>
    <mergeCell ref="CC146:CC149"/>
    <mergeCell ref="CD146:CD149"/>
    <mergeCell ref="CM146:CM149"/>
    <mergeCell ref="CL146:CL149"/>
    <mergeCell ref="CK150:CK153"/>
    <mergeCell ref="CL150:CL153"/>
    <mergeCell ref="DW138:DW141"/>
    <mergeCell ref="DY138:DY141"/>
    <mergeCell ref="G146:G149"/>
    <mergeCell ref="H146:H149"/>
    <mergeCell ref="I146:I149"/>
    <mergeCell ref="J146:J149"/>
    <mergeCell ref="K146:K149"/>
    <mergeCell ref="L146:L149"/>
    <mergeCell ref="M146:M149"/>
    <mergeCell ref="N146:N149"/>
    <mergeCell ref="O146:O149"/>
    <mergeCell ref="P146:P149"/>
    <mergeCell ref="Q146:Q149"/>
    <mergeCell ref="W146:W149"/>
    <mergeCell ref="Y146:Y149"/>
    <mergeCell ref="AA146:AA149"/>
    <mergeCell ref="AC146:AC149"/>
    <mergeCell ref="AF146:AF149"/>
    <mergeCell ref="AJ146:AJ149"/>
    <mergeCell ref="DG142:DG145"/>
    <mergeCell ref="DW146:DW149"/>
    <mergeCell ref="DW142:DW145"/>
    <mergeCell ref="DY142:DY145"/>
    <mergeCell ref="CN142:CN145"/>
    <mergeCell ref="CO142:CO145"/>
    <mergeCell ref="CP142:CP145"/>
    <mergeCell ref="CS142:CS145"/>
    <mergeCell ref="CT142:CT145"/>
    <mergeCell ref="CU142:CU145"/>
    <mergeCell ref="CV142:CV145"/>
    <mergeCell ref="CZ142:CZ145"/>
    <mergeCell ref="DC142:DC145"/>
    <mergeCell ref="A126:A129"/>
    <mergeCell ref="B126:B129"/>
    <mergeCell ref="C126:C129"/>
    <mergeCell ref="D126:D129"/>
    <mergeCell ref="E126:E129"/>
    <mergeCell ref="F126:F129"/>
    <mergeCell ref="A142:A145"/>
    <mergeCell ref="C142:C145"/>
    <mergeCell ref="D142:D145"/>
    <mergeCell ref="L142:L145"/>
    <mergeCell ref="M142:M145"/>
    <mergeCell ref="N142:N145"/>
    <mergeCell ref="DL138:DL141"/>
    <mergeCell ref="DM138:DM141"/>
    <mergeCell ref="BW138:BW141"/>
    <mergeCell ref="DF138:DF141"/>
    <mergeCell ref="DN138:DN141"/>
    <mergeCell ref="DD142:DD145"/>
    <mergeCell ref="DE142:DE145"/>
    <mergeCell ref="DF142:DF145"/>
    <mergeCell ref="DK142:DK145"/>
    <mergeCell ref="DL142:DL145"/>
    <mergeCell ref="DM142:DM145"/>
    <mergeCell ref="CE142:CE145"/>
    <mergeCell ref="CF142:CF145"/>
    <mergeCell ref="B142:B145"/>
    <mergeCell ref="DB134:DB137"/>
    <mergeCell ref="DA138:DA141"/>
    <mergeCell ref="DB138:DB141"/>
    <mergeCell ref="DI134:DI137"/>
    <mergeCell ref="DJ134:DJ137"/>
    <mergeCell ref="DI138:DI141"/>
    <mergeCell ref="AF138:AF141"/>
    <mergeCell ref="AJ138:AJ141"/>
    <mergeCell ref="A138:A141"/>
    <mergeCell ref="B138:B141"/>
    <mergeCell ref="C138:C141"/>
    <mergeCell ref="D138:D141"/>
    <mergeCell ref="E138:E141"/>
    <mergeCell ref="F138:F141"/>
    <mergeCell ref="G138:G141"/>
    <mergeCell ref="H138:H141"/>
    <mergeCell ref="I138:I141"/>
    <mergeCell ref="J138:J141"/>
    <mergeCell ref="K138:K141"/>
    <mergeCell ref="L138:L141"/>
    <mergeCell ref="M138:M141"/>
    <mergeCell ref="N138:N141"/>
    <mergeCell ref="O138:O141"/>
    <mergeCell ref="P138:P141"/>
    <mergeCell ref="Q138:Q141"/>
    <mergeCell ref="F122:F125"/>
    <mergeCell ref="G122:G125"/>
    <mergeCell ref="H122:H125"/>
    <mergeCell ref="I122:I125"/>
    <mergeCell ref="J122:J125"/>
    <mergeCell ref="K122:K125"/>
    <mergeCell ref="L122:L125"/>
    <mergeCell ref="M122:M125"/>
    <mergeCell ref="N122:N125"/>
    <mergeCell ref="O122:O125"/>
    <mergeCell ref="P122:P125"/>
    <mergeCell ref="Q122:Q125"/>
    <mergeCell ref="W122:W125"/>
    <mergeCell ref="Y122:Y125"/>
    <mergeCell ref="AA122:AA125"/>
    <mergeCell ref="AC122:AC125"/>
    <mergeCell ref="AF122:AF125"/>
    <mergeCell ref="J107:J113"/>
    <mergeCell ref="K107:K113"/>
    <mergeCell ref="L107:L113"/>
    <mergeCell ref="M107:M113"/>
    <mergeCell ref="N107:N113"/>
    <mergeCell ref="O107:O113"/>
    <mergeCell ref="P107:P113"/>
    <mergeCell ref="Q107:Q113"/>
    <mergeCell ref="AF107:AF113"/>
    <mergeCell ref="W114:W121"/>
    <mergeCell ref="Y114:Y121"/>
    <mergeCell ref="AA114:AA121"/>
    <mergeCell ref="AC114:AC121"/>
    <mergeCell ref="AF114:AF121"/>
    <mergeCell ref="AJ114:AJ121"/>
    <mergeCell ref="AT114:AT121"/>
    <mergeCell ref="AV114:AV121"/>
    <mergeCell ref="W107:W113"/>
    <mergeCell ref="Y107:Y113"/>
    <mergeCell ref="AA107:AA113"/>
    <mergeCell ref="AC107:AC113"/>
    <mergeCell ref="AG114:AG121"/>
    <mergeCell ref="DQ150:DQ153"/>
    <mergeCell ref="CN146:CN149"/>
    <mergeCell ref="CO146:CO149"/>
    <mergeCell ref="CP146:CP149"/>
    <mergeCell ref="CS146:CS149"/>
    <mergeCell ref="CV146:CV149"/>
    <mergeCell ref="CZ146:CZ149"/>
    <mergeCell ref="DC146:DC149"/>
    <mergeCell ref="DD146:DD149"/>
    <mergeCell ref="DE146:DE149"/>
    <mergeCell ref="DF146:DF149"/>
    <mergeCell ref="DG146:DG149"/>
    <mergeCell ref="DG138:DG141"/>
    <mergeCell ref="CW142:CW145"/>
    <mergeCell ref="CX142:CX145"/>
    <mergeCell ref="CW146:CW149"/>
    <mergeCell ref="CX146:CX149"/>
    <mergeCell ref="DA142:DA145"/>
    <mergeCell ref="DB142:DB145"/>
    <mergeCell ref="DQ146:DQ149"/>
    <mergeCell ref="DP138:DP141"/>
    <mergeCell ref="DP150:DP153"/>
    <mergeCell ref="DL146:DL149"/>
    <mergeCell ref="DQ138:DQ141"/>
    <mergeCell ref="CX150:CX153"/>
    <mergeCell ref="DA150:DA153"/>
    <mergeCell ref="DJ138:DJ141"/>
    <mergeCell ref="DO138:DO141"/>
    <mergeCell ref="CN138:CN141"/>
    <mergeCell ref="CO138:CO141"/>
    <mergeCell ref="CP138:CP141"/>
    <mergeCell ref="DC138:DC141"/>
    <mergeCell ref="E95:E98"/>
    <mergeCell ref="F95:F98"/>
    <mergeCell ref="G95:G98"/>
    <mergeCell ref="H95:H98"/>
    <mergeCell ref="I95:I98"/>
    <mergeCell ref="AT95:AT98"/>
    <mergeCell ref="AV95:AV98"/>
    <mergeCell ref="BW95:BW98"/>
    <mergeCell ref="BX95:BX98"/>
    <mergeCell ref="BY95:BY98"/>
    <mergeCell ref="BZ95:BZ98"/>
    <mergeCell ref="CC95:CC98"/>
    <mergeCell ref="CD95:CD98"/>
    <mergeCell ref="CM95:CM98"/>
    <mergeCell ref="W95:W98"/>
    <mergeCell ref="DQ95:DQ98"/>
    <mergeCell ref="DW95:DW98"/>
    <mergeCell ref="DO95:DO98"/>
    <mergeCell ref="DY95:DY98"/>
    <mergeCell ref="DM95:DM98"/>
    <mergeCell ref="DN95:DN98"/>
    <mergeCell ref="CS95:CS98"/>
    <mergeCell ref="CT95:CT98"/>
    <mergeCell ref="P95:P98"/>
    <mergeCell ref="Q95:Q98"/>
    <mergeCell ref="Y95:Y98"/>
    <mergeCell ref="AA95:AA98"/>
    <mergeCell ref="AC95:AC98"/>
    <mergeCell ref="A95:A98"/>
    <mergeCell ref="B95:B98"/>
    <mergeCell ref="C95:C98"/>
    <mergeCell ref="D95:D98"/>
    <mergeCell ref="J83:J86"/>
    <mergeCell ref="K83:K86"/>
    <mergeCell ref="CG71:CG74"/>
    <mergeCell ref="CG83:CG86"/>
    <mergeCell ref="CN95:CN98"/>
    <mergeCell ref="CZ95:CZ98"/>
    <mergeCell ref="O95:O98"/>
    <mergeCell ref="CO95:CO98"/>
    <mergeCell ref="CP95:CP98"/>
    <mergeCell ref="AF71:AF74"/>
    <mergeCell ref="AJ71:AJ74"/>
    <mergeCell ref="AT71:AT74"/>
    <mergeCell ref="AV71:AV74"/>
    <mergeCell ref="BW71:BW74"/>
    <mergeCell ref="AF95:AF98"/>
    <mergeCell ref="AJ95:AJ98"/>
    <mergeCell ref="CG95:CG98"/>
    <mergeCell ref="BY71:BY74"/>
    <mergeCell ref="DY59:DY62"/>
    <mergeCell ref="DY71:DY74"/>
    <mergeCell ref="DY91:DY94"/>
    <mergeCell ref="DY99:DY102"/>
    <mergeCell ref="CG87:CG90"/>
    <mergeCell ref="CG91:CG94"/>
    <mergeCell ref="CG99:CG102"/>
    <mergeCell ref="CU95:CU98"/>
    <mergeCell ref="B114:B121"/>
    <mergeCell ref="C114:C121"/>
    <mergeCell ref="D114:D121"/>
    <mergeCell ref="E114:E121"/>
    <mergeCell ref="F114:F121"/>
    <mergeCell ref="G114:G121"/>
    <mergeCell ref="H114:H121"/>
    <mergeCell ref="I114:I121"/>
    <mergeCell ref="J114:J121"/>
    <mergeCell ref="K114:K121"/>
    <mergeCell ref="L114:L121"/>
    <mergeCell ref="M114:M121"/>
    <mergeCell ref="N114:N121"/>
    <mergeCell ref="O114:O121"/>
    <mergeCell ref="P114:P121"/>
    <mergeCell ref="Q114:Q121"/>
    <mergeCell ref="CS114:CS121"/>
    <mergeCell ref="DN118:DN121"/>
    <mergeCell ref="CN114:CN121"/>
    <mergeCell ref="J95:J98"/>
    <mergeCell ref="K95:K98"/>
    <mergeCell ref="L95:L98"/>
    <mergeCell ref="M95:M98"/>
    <mergeCell ref="N95:N98"/>
    <mergeCell ref="DK107:DK113"/>
    <mergeCell ref="DL107:DL113"/>
    <mergeCell ref="DM107:DM113"/>
    <mergeCell ref="DN107:DN113"/>
    <mergeCell ref="DQ107:DQ113"/>
    <mergeCell ref="DW107:DW113"/>
    <mergeCell ref="DY107:DY113"/>
    <mergeCell ref="A114:A121"/>
    <mergeCell ref="DF114:DF121"/>
    <mergeCell ref="DK114:DK117"/>
    <mergeCell ref="DL114:DL117"/>
    <mergeCell ref="DM114:DM117"/>
    <mergeCell ref="DN114:DN117"/>
    <mergeCell ref="DQ114:DQ117"/>
    <mergeCell ref="DW114:DW117"/>
    <mergeCell ref="DY114:DY117"/>
    <mergeCell ref="DK118:DK121"/>
    <mergeCell ref="DL118:DL121"/>
    <mergeCell ref="DM118:DM121"/>
    <mergeCell ref="DQ118:DQ121"/>
    <mergeCell ref="DW118:DW121"/>
    <mergeCell ref="DY118:DY121"/>
    <mergeCell ref="CM114:CM121"/>
    <mergeCell ref="A107:A113"/>
    <mergeCell ref="B107:B113"/>
    <mergeCell ref="C107:C113"/>
    <mergeCell ref="D107:D113"/>
    <mergeCell ref="E107:E113"/>
    <mergeCell ref="F107:F113"/>
    <mergeCell ref="G107:G113"/>
    <mergeCell ref="H107:H113"/>
    <mergeCell ref="I107:I113"/>
    <mergeCell ref="A170:A173"/>
    <mergeCell ref="B170:B173"/>
    <mergeCell ref="C170:C173"/>
    <mergeCell ref="D170:D173"/>
    <mergeCell ref="E170:E173"/>
    <mergeCell ref="F170:F173"/>
    <mergeCell ref="G170:G173"/>
    <mergeCell ref="CZ114:CZ121"/>
    <mergeCell ref="DC114:DC121"/>
    <mergeCell ref="CN71:CN74"/>
    <mergeCell ref="CO71:CO74"/>
    <mergeCell ref="AF170:AF173"/>
    <mergeCell ref="AJ170:AJ173"/>
    <mergeCell ref="AV170:AV173"/>
    <mergeCell ref="BW170:BW173"/>
    <mergeCell ref="BX170:BX173"/>
    <mergeCell ref="BY170:BY173"/>
    <mergeCell ref="CD170:CD173"/>
    <mergeCell ref="P71:P74"/>
    <mergeCell ref="Q71:Q74"/>
    <mergeCell ref="W71:W74"/>
    <mergeCell ref="Y71:Y74"/>
    <mergeCell ref="AV134:AV137"/>
    <mergeCell ref="BW134:BW137"/>
    <mergeCell ref="BX134:BX137"/>
    <mergeCell ref="BY134:BY137"/>
    <mergeCell ref="BZ134:BZ137"/>
    <mergeCell ref="CC134:CC137"/>
    <mergeCell ref="CD134:CD137"/>
    <mergeCell ref="BZ126:BZ129"/>
    <mergeCell ref="CC126:CC129"/>
    <mergeCell ref="CD126:CD129"/>
    <mergeCell ref="A190:A193"/>
    <mergeCell ref="B190:B193"/>
    <mergeCell ref="C190:C193"/>
    <mergeCell ref="DN190:DN193"/>
    <mergeCell ref="A174:A177"/>
    <mergeCell ref="B174:B177"/>
    <mergeCell ref="C174:C177"/>
    <mergeCell ref="M174:M177"/>
    <mergeCell ref="N174:N177"/>
    <mergeCell ref="O174:O177"/>
    <mergeCell ref="P174:P177"/>
    <mergeCell ref="Q174:Q177"/>
    <mergeCell ref="W174:W177"/>
    <mergeCell ref="Y174:Y177"/>
    <mergeCell ref="AA174:AA177"/>
    <mergeCell ref="AC174:AC177"/>
    <mergeCell ref="AF174:AF177"/>
    <mergeCell ref="AJ174:AJ177"/>
    <mergeCell ref="AV174:AV177"/>
    <mergeCell ref="BW174:BW177"/>
    <mergeCell ref="BX174:BX177"/>
    <mergeCell ref="BY174:BY177"/>
    <mergeCell ref="BZ174:BZ177"/>
    <mergeCell ref="CC174:CC177"/>
    <mergeCell ref="CD174:CD177"/>
    <mergeCell ref="CM174:CM177"/>
    <mergeCell ref="CN174:CN177"/>
    <mergeCell ref="L174:L177"/>
    <mergeCell ref="CO174:CO177"/>
    <mergeCell ref="CP174:CP177"/>
    <mergeCell ref="DN174:DN177"/>
    <mergeCell ref="CK190:CK193"/>
    <mergeCell ref="DT174:DT177"/>
    <mergeCell ref="CO170:CO173"/>
    <mergeCell ref="DG158:DG161"/>
    <mergeCell ref="DG154:DG157"/>
    <mergeCell ref="DG150:DG153"/>
    <mergeCell ref="CG107:CG113"/>
    <mergeCell ref="DK83:DK86"/>
    <mergeCell ref="DL83:DL86"/>
    <mergeCell ref="DM83:DM86"/>
    <mergeCell ref="DE71:DE74"/>
    <mergeCell ref="DF71:DF74"/>
    <mergeCell ref="CP71:CP74"/>
    <mergeCell ref="CS71:CS74"/>
    <mergeCell ref="CT71:CT74"/>
    <mergeCell ref="CU71:CU74"/>
    <mergeCell ref="CM170:CM173"/>
    <mergeCell ref="DQ126:DQ129"/>
    <mergeCell ref="DL71:DL74"/>
    <mergeCell ref="DM71:DM74"/>
    <mergeCell ref="DN71:DN74"/>
    <mergeCell ref="DQ71:DQ74"/>
    <mergeCell ref="DN146:DN149"/>
    <mergeCell ref="DK138:DK141"/>
    <mergeCell ref="DM158:DM161"/>
    <mergeCell ref="DN158:DN161"/>
    <mergeCell ref="DQ158:DQ161"/>
    <mergeCell ref="DM154:DM157"/>
    <mergeCell ref="DN154:DN157"/>
    <mergeCell ref="DQ154:DQ157"/>
    <mergeCell ref="DK122:DK125"/>
    <mergeCell ref="DL122:DL125"/>
    <mergeCell ref="DQ162:DQ165"/>
    <mergeCell ref="DY83:DY86"/>
    <mergeCell ref="DL87:DL90"/>
    <mergeCell ref="DM87:DM90"/>
    <mergeCell ref="DN87:DN90"/>
    <mergeCell ref="DQ87:DQ90"/>
    <mergeCell ref="DN186:DN189"/>
    <mergeCell ref="DT186:DT189"/>
    <mergeCell ref="CP170:CP173"/>
    <mergeCell ref="CS170:CS173"/>
    <mergeCell ref="CT170:CT173"/>
    <mergeCell ref="CU170:CU173"/>
    <mergeCell ref="CP190:CP193"/>
    <mergeCell ref="CS190:CS193"/>
    <mergeCell ref="CT190:CT193"/>
    <mergeCell ref="CU190:CU193"/>
    <mergeCell ref="DN170:DN173"/>
    <mergeCell ref="DT190:DT193"/>
    <mergeCell ref="CV170:CV173"/>
    <mergeCell ref="DK170:DK173"/>
    <mergeCell ref="DL170:DL173"/>
    <mergeCell ref="CV174:CV177"/>
    <mergeCell ref="DT170:DT173"/>
    <mergeCell ref="DN122:DN125"/>
    <mergeCell ref="DQ122:DQ125"/>
    <mergeCell ref="DW122:DW125"/>
    <mergeCell ref="DY122:DY125"/>
    <mergeCell ref="DM126:DM129"/>
    <mergeCell ref="DN126:DN129"/>
    <mergeCell ref="DF174:DF177"/>
    <mergeCell ref="CW178:CW181"/>
    <mergeCell ref="CX178:CX181"/>
    <mergeCell ref="CY178:CY181"/>
    <mergeCell ref="DA178:DA181"/>
    <mergeCell ref="L190:L193"/>
    <mergeCell ref="M190:M193"/>
    <mergeCell ref="N190:N193"/>
    <mergeCell ref="O190:O193"/>
    <mergeCell ref="P190:P193"/>
    <mergeCell ref="Q190:Q193"/>
    <mergeCell ref="W190:W193"/>
    <mergeCell ref="CD190:CD193"/>
    <mergeCell ref="CN170:CN173"/>
    <mergeCell ref="CP186:CP189"/>
    <mergeCell ref="CS186:CS189"/>
    <mergeCell ref="CT186:CT189"/>
    <mergeCell ref="CU186:CU189"/>
    <mergeCell ref="BW190:BW193"/>
    <mergeCell ref="BX190:BX193"/>
    <mergeCell ref="BY190:BY193"/>
    <mergeCell ref="BZ190:BZ193"/>
    <mergeCell ref="CC190:CC193"/>
    <mergeCell ref="L170:L173"/>
    <mergeCell ref="M170:M173"/>
    <mergeCell ref="CM190:CM193"/>
    <mergeCell ref="CN190:CN193"/>
    <mergeCell ref="CO190:CO193"/>
    <mergeCell ref="AC170:AC173"/>
    <mergeCell ref="BZ186:BZ189"/>
    <mergeCell ref="CC186:CC189"/>
    <mergeCell ref="CD186:CD189"/>
    <mergeCell ref="AC186:AC189"/>
    <mergeCell ref="AF186:AF189"/>
    <mergeCell ref="AJ186:AJ189"/>
    <mergeCell ref="CN178:CN181"/>
    <mergeCell ref="D174:D177"/>
    <mergeCell ref="E174:E177"/>
    <mergeCell ref="F174:F177"/>
    <mergeCell ref="G174:G177"/>
    <mergeCell ref="H174:H177"/>
    <mergeCell ref="I174:I177"/>
    <mergeCell ref="J174:J177"/>
    <mergeCell ref="K174:K177"/>
    <mergeCell ref="H170:H173"/>
    <mergeCell ref="I170:I173"/>
    <mergeCell ref="J170:J173"/>
    <mergeCell ref="K170:K173"/>
    <mergeCell ref="I190:I193"/>
    <mergeCell ref="J190:J193"/>
    <mergeCell ref="K190:K193"/>
    <mergeCell ref="I59:I62"/>
    <mergeCell ref="A83:A86"/>
    <mergeCell ref="B83:B86"/>
    <mergeCell ref="C83:C86"/>
    <mergeCell ref="D83:D86"/>
    <mergeCell ref="E83:E86"/>
    <mergeCell ref="F83:F86"/>
    <mergeCell ref="G83:G86"/>
    <mergeCell ref="H83:H86"/>
    <mergeCell ref="I83:I86"/>
    <mergeCell ref="A87:A90"/>
    <mergeCell ref="B87:B90"/>
    <mergeCell ref="C87:C90"/>
    <mergeCell ref="D190:D193"/>
    <mergeCell ref="E190:E193"/>
    <mergeCell ref="F190:F193"/>
    <mergeCell ref="G190:G193"/>
    <mergeCell ref="DJ126:DJ129"/>
    <mergeCell ref="H190:H193"/>
    <mergeCell ref="H87:H90"/>
    <mergeCell ref="I87:I90"/>
    <mergeCell ref="C122:C125"/>
    <mergeCell ref="D122:D125"/>
    <mergeCell ref="E122:E125"/>
    <mergeCell ref="DM122:DM125"/>
    <mergeCell ref="A130:A133"/>
    <mergeCell ref="B130:B133"/>
    <mergeCell ref="C130:C133"/>
    <mergeCell ref="D130:D133"/>
    <mergeCell ref="E130:E133"/>
    <mergeCell ref="F130:F133"/>
    <mergeCell ref="G130:G133"/>
    <mergeCell ref="H130:H133"/>
    <mergeCell ref="I130:I133"/>
    <mergeCell ref="B134:B137"/>
    <mergeCell ref="C134:C137"/>
    <mergeCell ref="D134:D137"/>
    <mergeCell ref="E134:E137"/>
    <mergeCell ref="F134:F137"/>
    <mergeCell ref="G134:G137"/>
    <mergeCell ref="H134:H137"/>
    <mergeCell ref="I134:I137"/>
    <mergeCell ref="Q134:Q137"/>
    <mergeCell ref="W134:W137"/>
    <mergeCell ref="Y134:Y137"/>
    <mergeCell ref="AA134:AA137"/>
    <mergeCell ref="AC134:AC137"/>
    <mergeCell ref="AF134:AF137"/>
    <mergeCell ref="AJ134:AJ137"/>
    <mergeCell ref="DF91:DF94"/>
    <mergeCell ref="CK126:CK129"/>
    <mergeCell ref="CL126:CL129"/>
    <mergeCell ref="A122:A125"/>
    <mergeCell ref="B122:B125"/>
    <mergeCell ref="DE126:DE129"/>
    <mergeCell ref="DF126:DF129"/>
    <mergeCell ref="DK126:DK129"/>
    <mergeCell ref="DL126:DL129"/>
    <mergeCell ref="P134:P137"/>
    <mergeCell ref="J130:J133"/>
    <mergeCell ref="K130:K133"/>
    <mergeCell ref="DW126:DW129"/>
    <mergeCell ref="DY126:DY129"/>
    <mergeCell ref="N126:N129"/>
    <mergeCell ref="O126:O129"/>
    <mergeCell ref="P126:P129"/>
    <mergeCell ref="Q126:Q129"/>
    <mergeCell ref="W126:W129"/>
    <mergeCell ref="Y126:Y129"/>
    <mergeCell ref="AA126:AA129"/>
    <mergeCell ref="AC126:AC129"/>
    <mergeCell ref="AF126:AF129"/>
    <mergeCell ref="AJ126:AJ129"/>
    <mergeCell ref="AT126:AT129"/>
    <mergeCell ref="AV126:AV129"/>
    <mergeCell ref="BW126:BW129"/>
    <mergeCell ref="BX126:BX129"/>
    <mergeCell ref="BY126:BY129"/>
    <mergeCell ref="DA126:DA129"/>
    <mergeCell ref="DB126:DB129"/>
    <mergeCell ref="DI126:DI129"/>
    <mergeCell ref="Y91:Y94"/>
    <mergeCell ref="CI126:CI129"/>
    <mergeCell ref="CJ126:CJ129"/>
    <mergeCell ref="DW71:DW74"/>
    <mergeCell ref="CV71:CV74"/>
    <mergeCell ref="CZ71:CZ74"/>
    <mergeCell ref="DC71:DC74"/>
    <mergeCell ref="DD71:DD74"/>
    <mergeCell ref="P130:P133"/>
    <mergeCell ref="Q130:Q133"/>
    <mergeCell ref="W130:W133"/>
    <mergeCell ref="Y130:Y133"/>
    <mergeCell ref="AA130:AA133"/>
    <mergeCell ref="AC130:AC133"/>
    <mergeCell ref="AF130:AF133"/>
    <mergeCell ref="AJ130:AJ133"/>
    <mergeCell ref="AT130:AT133"/>
    <mergeCell ref="AV130:AV133"/>
    <mergeCell ref="BW130:BW133"/>
    <mergeCell ref="BX130:BX133"/>
    <mergeCell ref="DW130:DW133"/>
    <mergeCell ref="DE122:DE125"/>
    <mergeCell ref="DK95:DK98"/>
    <mergeCell ref="DM91:DM94"/>
    <mergeCell ref="DN91:DN94"/>
    <mergeCell ref="DQ91:DQ94"/>
    <mergeCell ref="DW91:DW94"/>
    <mergeCell ref="CV91:CV94"/>
    <mergeCell ref="CZ91:CZ94"/>
    <mergeCell ref="DC91:DC94"/>
    <mergeCell ref="DD91:DD94"/>
    <mergeCell ref="DE91:DE94"/>
    <mergeCell ref="L130:L133"/>
    <mergeCell ref="M130:M133"/>
    <mergeCell ref="N130:N133"/>
    <mergeCell ref="O130:O133"/>
    <mergeCell ref="J134:J137"/>
    <mergeCell ref="K134:K137"/>
    <mergeCell ref="L134:L137"/>
    <mergeCell ref="M134:M137"/>
    <mergeCell ref="N134:N137"/>
    <mergeCell ref="O134:O137"/>
    <mergeCell ref="CM130:CM133"/>
    <mergeCell ref="CN130:CN133"/>
    <mergeCell ref="CO130:CO133"/>
    <mergeCell ref="CP130:CP133"/>
    <mergeCell ref="CS130:CS133"/>
    <mergeCell ref="BY130:BY133"/>
    <mergeCell ref="BZ130:BZ133"/>
    <mergeCell ref="AT134:AT137"/>
    <mergeCell ref="CH130:CH133"/>
    <mergeCell ref="CI130:CI133"/>
    <mergeCell ref="CJ130:CJ133"/>
    <mergeCell ref="CK130:CK133"/>
    <mergeCell ref="CL130:CL133"/>
    <mergeCell ref="CH134:CH137"/>
    <mergeCell ref="CI134:CI137"/>
    <mergeCell ref="CJ134:CJ137"/>
    <mergeCell ref="CK134:CK137"/>
    <mergeCell ref="CL134:CL137"/>
    <mergeCell ref="CE130:CE133"/>
    <mergeCell ref="CF130:CF133"/>
    <mergeCell ref="CE134:CE137"/>
    <mergeCell ref="CF134:CF137"/>
    <mergeCell ref="DQ134:DQ137"/>
    <mergeCell ref="DK134:DK137"/>
    <mergeCell ref="DL134:DL137"/>
    <mergeCell ref="DM134:DM137"/>
    <mergeCell ref="DN134:DN137"/>
    <mergeCell ref="DL130:DL133"/>
    <mergeCell ref="DM130:DM133"/>
    <mergeCell ref="DN130:DN133"/>
    <mergeCell ref="DQ130:DQ133"/>
    <mergeCell ref="DD134:DD137"/>
    <mergeCell ref="DE134:DE137"/>
    <mergeCell ref="DF134:DF137"/>
    <mergeCell ref="CW130:CW133"/>
    <mergeCell ref="CX130:CX133"/>
    <mergeCell ref="DA130:DA133"/>
    <mergeCell ref="DB130:DB133"/>
    <mergeCell ref="DY130:DY133"/>
    <mergeCell ref="DW134:DW137"/>
    <mergeCell ref="DY134:DY137"/>
    <mergeCell ref="DC134:DC137"/>
    <mergeCell ref="CW134:CW137"/>
    <mergeCell ref="CX134:CX137"/>
    <mergeCell ref="CY134:CY137"/>
    <mergeCell ref="DA134:DA137"/>
    <mergeCell ref="DK71:DK74"/>
    <mergeCell ref="CZ126:CZ129"/>
    <mergeCell ref="DC126:DC129"/>
    <mergeCell ref="DD126:DD129"/>
    <mergeCell ref="A134:A137"/>
    <mergeCell ref="CH162:CH165"/>
    <mergeCell ref="CI162:CI165"/>
    <mergeCell ref="CJ162:CJ165"/>
    <mergeCell ref="CK162:CK165"/>
    <mergeCell ref="CL162:CL165"/>
    <mergeCell ref="DB178:DB181"/>
    <mergeCell ref="DC178:DC181"/>
    <mergeCell ref="DD178:DD181"/>
    <mergeCell ref="CU130:CU133"/>
    <mergeCell ref="CV130:CV133"/>
    <mergeCell ref="CZ130:CZ133"/>
    <mergeCell ref="DC130:DC133"/>
    <mergeCell ref="DD130:DD133"/>
    <mergeCell ref="DE130:DE133"/>
    <mergeCell ref="DF130:DF133"/>
    <mergeCell ref="DK130:DK133"/>
    <mergeCell ref="DC95:DC98"/>
    <mergeCell ref="DD95:DD98"/>
    <mergeCell ref="DE95:DE98"/>
    <mergeCell ref="DF95:DF98"/>
    <mergeCell ref="DK146:DK149"/>
    <mergeCell ref="P154:P157"/>
    <mergeCell ref="Q154:Q157"/>
    <mergeCell ref="W154:W157"/>
    <mergeCell ref="Y154:Y157"/>
    <mergeCell ref="AA154:AA157"/>
    <mergeCell ref="AC154:AC157"/>
    <mergeCell ref="O59:O62"/>
    <mergeCell ref="AA71:AA74"/>
    <mergeCell ref="AC71:AC74"/>
    <mergeCell ref="J71:J74"/>
    <mergeCell ref="K71:K74"/>
    <mergeCell ref="L71:L74"/>
    <mergeCell ref="M71:M74"/>
    <mergeCell ref="N71:N74"/>
    <mergeCell ref="O71:O74"/>
    <mergeCell ref="CC130:CC133"/>
    <mergeCell ref="CD130:CD133"/>
    <mergeCell ref="G126:G129"/>
    <mergeCell ref="H126:H129"/>
    <mergeCell ref="I126:I129"/>
    <mergeCell ref="J126:J129"/>
    <mergeCell ref="K126:K129"/>
    <mergeCell ref="L126:L129"/>
    <mergeCell ref="M126:M129"/>
    <mergeCell ref="M59:M62"/>
    <mergeCell ref="N59:N62"/>
    <mergeCell ref="AF59:AF62"/>
    <mergeCell ref="AJ59:AJ62"/>
    <mergeCell ref="AT59:AT62"/>
    <mergeCell ref="AV59:AV62"/>
    <mergeCell ref="BW59:BW62"/>
    <mergeCell ref="BX59:BX62"/>
    <mergeCell ref="P59:P62"/>
    <mergeCell ref="Q59:Q62"/>
    <mergeCell ref="W59:W62"/>
    <mergeCell ref="Y59:Y62"/>
    <mergeCell ref="AA59:AA62"/>
    <mergeCell ref="AC59:AC62"/>
    <mergeCell ref="J59:J62"/>
    <mergeCell ref="K59:K62"/>
    <mergeCell ref="L59:L62"/>
    <mergeCell ref="CD154:CD157"/>
    <mergeCell ref="CM154:CM157"/>
    <mergeCell ref="CN154:CN157"/>
    <mergeCell ref="CS154:CS157"/>
    <mergeCell ref="CT154:CT157"/>
    <mergeCell ref="CU154:CU157"/>
    <mergeCell ref="CZ154:CZ157"/>
    <mergeCell ref="DC154:DC157"/>
    <mergeCell ref="DD154:DD157"/>
    <mergeCell ref="DE154:DE157"/>
    <mergeCell ref="DF154:DF157"/>
    <mergeCell ref="DK158:DK161"/>
    <mergeCell ref="DL158:DL161"/>
    <mergeCell ref="CO154:CO157"/>
    <mergeCell ref="AV158:AV161"/>
    <mergeCell ref="DL154:DL157"/>
    <mergeCell ref="DK59:DK62"/>
    <mergeCell ref="DL59:DL62"/>
    <mergeCell ref="AC83:AC86"/>
    <mergeCell ref="L83:L86"/>
    <mergeCell ref="M83:M86"/>
    <mergeCell ref="N83:N86"/>
    <mergeCell ref="O83:O86"/>
    <mergeCell ref="DD87:DD90"/>
    <mergeCell ref="DE87:DE90"/>
    <mergeCell ref="DF87:DF90"/>
    <mergeCell ref="DK87:DK90"/>
    <mergeCell ref="DK91:DK94"/>
    <mergeCell ref="DL91:DL94"/>
    <mergeCell ref="AF154:AF157"/>
    <mergeCell ref="AJ154:AJ157"/>
    <mergeCell ref="AT154:AT157"/>
    <mergeCell ref="AV154:AV157"/>
    <mergeCell ref="BW154:BW157"/>
    <mergeCell ref="BX154:BX157"/>
    <mergeCell ref="BY154:BY157"/>
    <mergeCell ref="BZ154:BZ157"/>
    <mergeCell ref="CC154:CC157"/>
    <mergeCell ref="DK154:DK157"/>
    <mergeCell ref="BX158:BX161"/>
    <mergeCell ref="BY158:BY161"/>
    <mergeCell ref="BZ158:BZ161"/>
    <mergeCell ref="CC158:CC161"/>
    <mergeCell ref="CD158:CD161"/>
    <mergeCell ref="CM158:CM161"/>
    <mergeCell ref="CN158:CN161"/>
    <mergeCell ref="CO158:CO161"/>
    <mergeCell ref="CP158:CP161"/>
    <mergeCell ref="CS158:CS161"/>
    <mergeCell ref="CT158:CT161"/>
    <mergeCell ref="CU158:CU161"/>
    <mergeCell ref="CZ158:CZ161"/>
    <mergeCell ref="DB154:DB157"/>
    <mergeCell ref="DI154:DI157"/>
    <mergeCell ref="DJ154:DJ157"/>
    <mergeCell ref="CH154:CH157"/>
    <mergeCell ref="CI154:CI157"/>
    <mergeCell ref="CJ154:CJ157"/>
    <mergeCell ref="CK154:CK157"/>
    <mergeCell ref="CL154:CL157"/>
    <mergeCell ref="DA154:DA157"/>
    <mergeCell ref="A158:A161"/>
    <mergeCell ref="B158:B161"/>
    <mergeCell ref="C158:C161"/>
    <mergeCell ref="D158:D161"/>
    <mergeCell ref="E158:E161"/>
    <mergeCell ref="F158:F161"/>
    <mergeCell ref="G158:G161"/>
    <mergeCell ref="H158:H161"/>
    <mergeCell ref="I158:I161"/>
    <mergeCell ref="J158:J161"/>
    <mergeCell ref="K158:K161"/>
    <mergeCell ref="L158:L161"/>
    <mergeCell ref="M158:M161"/>
    <mergeCell ref="N158:N161"/>
    <mergeCell ref="O158:O161"/>
    <mergeCell ref="P158:P161"/>
    <mergeCell ref="Q158:Q161"/>
    <mergeCell ref="C162:C165"/>
    <mergeCell ref="D162:D165"/>
    <mergeCell ref="E162:E165"/>
    <mergeCell ref="F162:F165"/>
    <mergeCell ref="G162:G165"/>
    <mergeCell ref="H162:H165"/>
    <mergeCell ref="I162:I165"/>
    <mergeCell ref="J162:J165"/>
    <mergeCell ref="K162:K165"/>
    <mergeCell ref="L162:L165"/>
    <mergeCell ref="M162:M165"/>
    <mergeCell ref="N162:N165"/>
    <mergeCell ref="O162:O165"/>
    <mergeCell ref="P162:P165"/>
    <mergeCell ref="Q162:Q165"/>
    <mergeCell ref="DW154:DW157"/>
    <mergeCell ref="DY154:DY157"/>
    <mergeCell ref="W158:W161"/>
    <mergeCell ref="Y158:Y161"/>
    <mergeCell ref="AA158:AA161"/>
    <mergeCell ref="AC158:AC161"/>
    <mergeCell ref="AF158:AF161"/>
    <mergeCell ref="AJ158:AJ161"/>
    <mergeCell ref="AT158:AT161"/>
    <mergeCell ref="BW158:BW161"/>
    <mergeCell ref="DC158:DC161"/>
    <mergeCell ref="DD158:DD161"/>
    <mergeCell ref="DE158:DE161"/>
    <mergeCell ref="DF158:DF161"/>
    <mergeCell ref="DW158:DW161"/>
    <mergeCell ref="DY158:DY161"/>
    <mergeCell ref="CP154:CP157"/>
    <mergeCell ref="W162:W165"/>
    <mergeCell ref="Y162:Y165"/>
    <mergeCell ref="AA162:AA165"/>
    <mergeCell ref="AC162:AC165"/>
    <mergeCell ref="AF162:AF165"/>
    <mergeCell ref="AJ162:AJ165"/>
    <mergeCell ref="AT162:AT165"/>
    <mergeCell ref="AV162:AV165"/>
    <mergeCell ref="BW162:BW165"/>
    <mergeCell ref="BX162:BX165"/>
    <mergeCell ref="BY162:BY165"/>
    <mergeCell ref="BZ162:BZ165"/>
    <mergeCell ref="CC162:CC165"/>
    <mergeCell ref="CD162:CD165"/>
    <mergeCell ref="CM162:CM165"/>
    <mergeCell ref="A154:A157"/>
    <mergeCell ref="B154:B157"/>
    <mergeCell ref="C154:C157"/>
    <mergeCell ref="D154:D157"/>
    <mergeCell ref="E154:E157"/>
    <mergeCell ref="F154:F157"/>
    <mergeCell ref="G154:G157"/>
    <mergeCell ref="H154:H157"/>
    <mergeCell ref="I154:I157"/>
    <mergeCell ref="J154:J157"/>
    <mergeCell ref="K154:K157"/>
    <mergeCell ref="L154:L157"/>
    <mergeCell ref="M154:M157"/>
    <mergeCell ref="N154:N157"/>
    <mergeCell ref="O154:O157"/>
    <mergeCell ref="A162:A165"/>
    <mergeCell ref="B162:B165"/>
    <mergeCell ref="DW162:DW165"/>
    <mergeCell ref="DY162:DY165"/>
    <mergeCell ref="CO166:CO169"/>
    <mergeCell ref="CP166:CP169"/>
    <mergeCell ref="CS166:CS169"/>
    <mergeCell ref="CT166:CT169"/>
    <mergeCell ref="CU166:CU169"/>
    <mergeCell ref="CZ166:CZ169"/>
    <mergeCell ref="DC166:DC169"/>
    <mergeCell ref="DD166:DD169"/>
    <mergeCell ref="DE166:DE169"/>
    <mergeCell ref="DF166:DF169"/>
    <mergeCell ref="DK166:DK169"/>
    <mergeCell ref="DL166:DL169"/>
    <mergeCell ref="DM166:DM169"/>
    <mergeCell ref="DN166:DN169"/>
    <mergeCell ref="DQ166:DQ169"/>
    <mergeCell ref="DW166:DW169"/>
    <mergeCell ref="DY166:DY169"/>
    <mergeCell ref="DP166:DP169"/>
    <mergeCell ref="DB166:DB169"/>
    <mergeCell ref="CY166:CY169"/>
    <mergeCell ref="DG162:DG165"/>
    <mergeCell ref="CZ162:CZ165"/>
    <mergeCell ref="DC162:DC165"/>
    <mergeCell ref="CO162:CO165"/>
    <mergeCell ref="CP162:CP165"/>
    <mergeCell ref="CS162:CS165"/>
    <mergeCell ref="CT162:CT165"/>
    <mergeCell ref="CU162:CU165"/>
    <mergeCell ref="DA162:DA165"/>
    <mergeCell ref="DB162:DB165"/>
    <mergeCell ref="A166:A169"/>
    <mergeCell ref="B166:B169"/>
    <mergeCell ref="C166:C169"/>
    <mergeCell ref="D166:D169"/>
    <mergeCell ref="E166:E169"/>
    <mergeCell ref="F166:F169"/>
    <mergeCell ref="G166:G169"/>
    <mergeCell ref="H166:H169"/>
    <mergeCell ref="I166:I169"/>
    <mergeCell ref="J166:J169"/>
    <mergeCell ref="K166:K169"/>
    <mergeCell ref="L166:L169"/>
    <mergeCell ref="M166:M169"/>
    <mergeCell ref="N166:N169"/>
    <mergeCell ref="O166:O169"/>
    <mergeCell ref="P166:P169"/>
    <mergeCell ref="Q166:Q169"/>
    <mergeCell ref="W166:W169"/>
    <mergeCell ref="Y166:Y169"/>
    <mergeCell ref="AA166:AA169"/>
    <mergeCell ref="AC166:AC169"/>
    <mergeCell ref="AF166:AF169"/>
    <mergeCell ref="AJ166:AJ169"/>
    <mergeCell ref="N170:N173"/>
    <mergeCell ref="O170:O173"/>
    <mergeCell ref="P170:P173"/>
    <mergeCell ref="Q170:Q173"/>
    <mergeCell ref="W170:W173"/>
    <mergeCell ref="Y170:Y173"/>
    <mergeCell ref="AA170:AA173"/>
    <mergeCell ref="DE182:DE185"/>
    <mergeCell ref="DG182:DG185"/>
    <mergeCell ref="AT166:AT169"/>
    <mergeCell ref="AV166:AV169"/>
    <mergeCell ref="BW166:BW169"/>
    <mergeCell ref="BX166:BX169"/>
    <mergeCell ref="BY166:BY169"/>
    <mergeCell ref="BZ166:BZ169"/>
    <mergeCell ref="CC166:CC169"/>
    <mergeCell ref="CD166:CD169"/>
    <mergeCell ref="Q182:Q185"/>
    <mergeCell ref="W182:W185"/>
    <mergeCell ref="Y182:Y185"/>
    <mergeCell ref="AA182:AA185"/>
    <mergeCell ref="AC182:AC185"/>
    <mergeCell ref="W178:W181"/>
    <mergeCell ref="CT178:CT181"/>
    <mergeCell ref="CU178:CU181"/>
    <mergeCell ref="Y178:Y181"/>
    <mergeCell ref="Y190:Y193"/>
    <mergeCell ref="AA190:AA193"/>
    <mergeCell ref="AC190:AC193"/>
    <mergeCell ref="AF190:AF193"/>
    <mergeCell ref="AJ190:AJ193"/>
    <mergeCell ref="AV190:AV193"/>
    <mergeCell ref="DE186:DE189"/>
    <mergeCell ref="DG186:DG189"/>
    <mergeCell ref="DN142:DN145"/>
    <mergeCell ref="DL95:DL98"/>
    <mergeCell ref="A71:A74"/>
    <mergeCell ref="B71:B74"/>
    <mergeCell ref="C71:C74"/>
    <mergeCell ref="D71:D74"/>
    <mergeCell ref="E71:E74"/>
    <mergeCell ref="F71:F74"/>
    <mergeCell ref="G71:G74"/>
    <mergeCell ref="H71:H74"/>
    <mergeCell ref="I71:I74"/>
    <mergeCell ref="BW83:BW86"/>
    <mergeCell ref="BX83:BX86"/>
    <mergeCell ref="P83:P86"/>
    <mergeCell ref="Q83:Q86"/>
    <mergeCell ref="W83:W86"/>
    <mergeCell ref="Y83:Y86"/>
    <mergeCell ref="AA83:AA86"/>
    <mergeCell ref="CP91:CP94"/>
    <mergeCell ref="CS91:CS94"/>
    <mergeCell ref="CT91:CT94"/>
    <mergeCell ref="CU91:CU94"/>
    <mergeCell ref="BY91:BY94"/>
    <mergeCell ref="BZ91:BZ94"/>
    <mergeCell ref="DM59:DM62"/>
    <mergeCell ref="DN59:DN62"/>
    <mergeCell ref="DQ59:DQ62"/>
    <mergeCell ref="DW59:DW62"/>
    <mergeCell ref="CV59:CV62"/>
    <mergeCell ref="CZ59:CZ62"/>
    <mergeCell ref="DC59:DC62"/>
    <mergeCell ref="DD59:DD62"/>
    <mergeCell ref="DE59:DE62"/>
    <mergeCell ref="DF59:DF62"/>
    <mergeCell ref="CN59:CN62"/>
    <mergeCell ref="CO59:CO62"/>
    <mergeCell ref="CP59:CP62"/>
    <mergeCell ref="CS59:CS62"/>
    <mergeCell ref="CT59:CT62"/>
    <mergeCell ref="CU59:CU62"/>
    <mergeCell ref="BY59:BY62"/>
    <mergeCell ref="BZ59:BZ62"/>
    <mergeCell ref="CC59:CC62"/>
    <mergeCell ref="CD59:CD62"/>
    <mergeCell ref="CM59:CM62"/>
    <mergeCell ref="CG59:CG62"/>
    <mergeCell ref="CE59:CE62"/>
    <mergeCell ref="CF59:CF62"/>
    <mergeCell ref="CK59:CK62"/>
    <mergeCell ref="DA59:DA62"/>
    <mergeCell ref="DB59:DB62"/>
    <mergeCell ref="DI59:DI62"/>
    <mergeCell ref="DJ59:DJ62"/>
    <mergeCell ref="CY59:CY62"/>
    <mergeCell ref="CR59:CR62"/>
    <mergeCell ref="CW59:CW62"/>
    <mergeCell ref="A59:A62"/>
    <mergeCell ref="B59:B62"/>
    <mergeCell ref="C59:C62"/>
    <mergeCell ref="D59:D62"/>
    <mergeCell ref="E59:E62"/>
    <mergeCell ref="F59:F62"/>
    <mergeCell ref="G59:G62"/>
    <mergeCell ref="H59:H62"/>
    <mergeCell ref="DN83:DN86"/>
    <mergeCell ref="DQ83:DQ86"/>
    <mergeCell ref="DW83:DW86"/>
    <mergeCell ref="CV83:CV86"/>
    <mergeCell ref="CZ83:CZ86"/>
    <mergeCell ref="DC83:DC86"/>
    <mergeCell ref="DD83:DD86"/>
    <mergeCell ref="DE83:DE86"/>
    <mergeCell ref="DF83:DF86"/>
    <mergeCell ref="CN83:CN86"/>
    <mergeCell ref="CO83:CO86"/>
    <mergeCell ref="CP83:CP86"/>
    <mergeCell ref="CS83:CS86"/>
    <mergeCell ref="CT83:CT86"/>
    <mergeCell ref="CU83:CU86"/>
    <mergeCell ref="BY83:BY86"/>
    <mergeCell ref="BZ83:BZ86"/>
    <mergeCell ref="CC83:CC86"/>
    <mergeCell ref="CD83:CD86"/>
    <mergeCell ref="CM83:CM86"/>
    <mergeCell ref="AF83:AF86"/>
    <mergeCell ref="AJ83:AJ86"/>
    <mergeCell ref="AT83:AT86"/>
    <mergeCell ref="AV83:AV86"/>
    <mergeCell ref="DQ99:DQ102"/>
    <mergeCell ref="DW99:DW102"/>
    <mergeCell ref="CZ99:CZ102"/>
    <mergeCell ref="DC99:DC102"/>
    <mergeCell ref="DD99:DD102"/>
    <mergeCell ref="DE99:DE102"/>
    <mergeCell ref="DF99:DF102"/>
    <mergeCell ref="CN99:CN102"/>
    <mergeCell ref="CO99:CO102"/>
    <mergeCell ref="CP99:CP102"/>
    <mergeCell ref="CS99:CS102"/>
    <mergeCell ref="CT99:CT102"/>
    <mergeCell ref="CU99:CU102"/>
    <mergeCell ref="BY99:BY102"/>
    <mergeCell ref="BZ99:BZ102"/>
    <mergeCell ref="CC99:CC102"/>
    <mergeCell ref="CD99:CD102"/>
    <mergeCell ref="CM99:CM102"/>
    <mergeCell ref="CK99:CK102"/>
    <mergeCell ref="CL99:CL102"/>
    <mergeCell ref="DG99:DG102"/>
    <mergeCell ref="DA99:DA102"/>
    <mergeCell ref="DB99:DB102"/>
    <mergeCell ref="DI99:DI102"/>
    <mergeCell ref="DJ99:DJ102"/>
    <mergeCell ref="L99:L102"/>
    <mergeCell ref="M99:M102"/>
    <mergeCell ref="N99:N102"/>
    <mergeCell ref="O99:O102"/>
    <mergeCell ref="AA91:AA94"/>
    <mergeCell ref="AC91:AC94"/>
    <mergeCell ref="J91:J94"/>
    <mergeCell ref="K91:K94"/>
    <mergeCell ref="L91:L94"/>
    <mergeCell ref="M91:M94"/>
    <mergeCell ref="N91:N94"/>
    <mergeCell ref="O91:O94"/>
    <mergeCell ref="I99:I102"/>
    <mergeCell ref="DK99:DK102"/>
    <mergeCell ref="DL99:DL102"/>
    <mergeCell ref="DM99:DM102"/>
    <mergeCell ref="DN99:DN102"/>
    <mergeCell ref="AF99:AF102"/>
    <mergeCell ref="CN91:CN94"/>
    <mergeCell ref="CO91:CO94"/>
    <mergeCell ref="CC91:CC94"/>
    <mergeCell ref="CD91:CD94"/>
    <mergeCell ref="CM91:CM94"/>
    <mergeCell ref="AF91:AF94"/>
    <mergeCell ref="AJ91:AJ94"/>
    <mergeCell ref="AT91:AT94"/>
    <mergeCell ref="AV91:AV94"/>
    <mergeCell ref="BW91:BW94"/>
    <mergeCell ref="BX91:BX94"/>
    <mergeCell ref="P91:P94"/>
    <mergeCell ref="Q91:Q94"/>
    <mergeCell ref="W91:W94"/>
    <mergeCell ref="A99:A102"/>
    <mergeCell ref="B99:B102"/>
    <mergeCell ref="C99:C102"/>
    <mergeCell ref="D99:D102"/>
    <mergeCell ref="E99:E102"/>
    <mergeCell ref="F99:F102"/>
    <mergeCell ref="G99:G102"/>
    <mergeCell ref="DI130:DI133"/>
    <mergeCell ref="DJ130:DJ133"/>
    <mergeCell ref="DI146:DI149"/>
    <mergeCell ref="DJ146:DJ149"/>
    <mergeCell ref="DO142:DO145"/>
    <mergeCell ref="DO146:DO149"/>
    <mergeCell ref="DP142:DP145"/>
    <mergeCell ref="DP146:DP149"/>
    <mergeCell ref="DA158:DA161"/>
    <mergeCell ref="DB158:DB161"/>
    <mergeCell ref="DI158:DI161"/>
    <mergeCell ref="DJ158:DJ161"/>
    <mergeCell ref="AJ99:AJ102"/>
    <mergeCell ref="AT99:AT102"/>
    <mergeCell ref="AV99:AV102"/>
    <mergeCell ref="BW99:BW102"/>
    <mergeCell ref="BX99:BX102"/>
    <mergeCell ref="P99:P102"/>
    <mergeCell ref="Q99:Q102"/>
    <mergeCell ref="W99:W102"/>
    <mergeCell ref="Y99:Y102"/>
    <mergeCell ref="AA99:AA102"/>
    <mergeCell ref="AC99:AC102"/>
    <mergeCell ref="J99:J102"/>
    <mergeCell ref="K99:K102"/>
    <mergeCell ref="DI162:DI165"/>
    <mergeCell ref="DJ162:DJ165"/>
    <mergeCell ref="DO158:DO161"/>
    <mergeCell ref="DO162:DO165"/>
    <mergeCell ref="DP154:DP157"/>
    <mergeCell ref="DP158:DP161"/>
    <mergeCell ref="DP162:DP165"/>
    <mergeCell ref="DD162:DD165"/>
    <mergeCell ref="DE162:DE165"/>
    <mergeCell ref="DF162:DF165"/>
    <mergeCell ref="DK162:DK165"/>
    <mergeCell ref="DL162:DL165"/>
    <mergeCell ref="DM162:DM165"/>
    <mergeCell ref="DN162:DN165"/>
    <mergeCell ref="DG134:DG137"/>
    <mergeCell ref="DM146:DM149"/>
    <mergeCell ref="DO150:DO153"/>
    <mergeCell ref="DO154:DO157"/>
    <mergeCell ref="DD138:DD141"/>
    <mergeCell ref="DE138:DE141"/>
    <mergeCell ref="DI174:DI177"/>
    <mergeCell ref="DJ174:DJ177"/>
    <mergeCell ref="DO170:DO173"/>
    <mergeCell ref="DO174:DO177"/>
    <mergeCell ref="DP170:DP173"/>
    <mergeCell ref="DP174:DP177"/>
    <mergeCell ref="DF178:DF181"/>
    <mergeCell ref="CW182:CW185"/>
    <mergeCell ref="CX182:CX185"/>
    <mergeCell ref="CY182:CY185"/>
    <mergeCell ref="CZ182:CZ185"/>
    <mergeCell ref="DA182:DA185"/>
    <mergeCell ref="DB182:DB185"/>
    <mergeCell ref="DH186:DH189"/>
    <mergeCell ref="DH190:DH193"/>
    <mergeCell ref="DI186:DI189"/>
    <mergeCell ref="DJ186:DJ189"/>
    <mergeCell ref="DI190:DI193"/>
    <mergeCell ref="DJ190:DJ193"/>
    <mergeCell ref="DO186:DO189"/>
    <mergeCell ref="DO190:DO193"/>
    <mergeCell ref="DP186:DP189"/>
    <mergeCell ref="DP190:DP193"/>
    <mergeCell ref="DI178:DI181"/>
    <mergeCell ref="DJ178:DJ181"/>
    <mergeCell ref="DI182:DI185"/>
    <mergeCell ref="DJ182:DJ185"/>
    <mergeCell ref="DO178:DO181"/>
    <mergeCell ref="DO182:DO185"/>
    <mergeCell ref="DP178:DP181"/>
    <mergeCell ref="DP182:DP185"/>
    <mergeCell ref="CZ178:CZ181"/>
    <mergeCell ref="DW87:DW90"/>
    <mergeCell ref="CW87:CW90"/>
    <mergeCell ref="CX87:CX90"/>
    <mergeCell ref="DA87:DA90"/>
    <mergeCell ref="DB87:DB90"/>
    <mergeCell ref="DI87:DI90"/>
    <mergeCell ref="DJ87:DJ90"/>
    <mergeCell ref="DY87:DY90"/>
    <mergeCell ref="A91:A94"/>
    <mergeCell ref="B91:B94"/>
    <mergeCell ref="C91:C94"/>
    <mergeCell ref="D91:D94"/>
    <mergeCell ref="E91:E94"/>
    <mergeCell ref="F91:F94"/>
    <mergeCell ref="G91:G94"/>
    <mergeCell ref="H91:H94"/>
    <mergeCell ref="I91:I94"/>
    <mergeCell ref="J87:J90"/>
    <mergeCell ref="K87:K90"/>
    <mergeCell ref="L87:L90"/>
    <mergeCell ref="M87:M90"/>
    <mergeCell ref="N87:N90"/>
    <mergeCell ref="O87:O90"/>
    <mergeCell ref="P87:P90"/>
    <mergeCell ref="Q87:Q90"/>
    <mergeCell ref="W87:W90"/>
    <mergeCell ref="Y87:Y90"/>
    <mergeCell ref="AA87:AA90"/>
    <mergeCell ref="AC87:AC90"/>
    <mergeCell ref="AF87:AF90"/>
    <mergeCell ref="AJ87:AJ90"/>
    <mergeCell ref="AT87:AT90"/>
    <mergeCell ref="DQ170:DQ173"/>
    <mergeCell ref="DR170:DR173"/>
    <mergeCell ref="DQ174:DQ177"/>
    <mergeCell ref="DR174:DR177"/>
    <mergeCell ref="DQ178:DQ181"/>
    <mergeCell ref="DR178:DR181"/>
    <mergeCell ref="DQ182:DQ185"/>
    <mergeCell ref="DR182:DR185"/>
    <mergeCell ref="DQ186:DQ189"/>
    <mergeCell ref="DR186:DR189"/>
    <mergeCell ref="DQ190:DQ193"/>
    <mergeCell ref="DR190:DR193"/>
    <mergeCell ref="CM87:CM90"/>
    <mergeCell ref="CN87:CN90"/>
    <mergeCell ref="D87:D90"/>
    <mergeCell ref="E87:E90"/>
    <mergeCell ref="F87:F90"/>
    <mergeCell ref="G87:G90"/>
    <mergeCell ref="CO87:CO90"/>
    <mergeCell ref="CP87:CP90"/>
    <mergeCell ref="CS87:CS90"/>
    <mergeCell ref="CT87:CT90"/>
    <mergeCell ref="CU87:CU90"/>
    <mergeCell ref="CV87:CV90"/>
    <mergeCell ref="CZ87:CZ90"/>
    <mergeCell ref="DC87:DC90"/>
    <mergeCell ref="AV87:AV90"/>
    <mergeCell ref="BW87:BW90"/>
    <mergeCell ref="BX87:BX90"/>
    <mergeCell ref="BY87:BY90"/>
    <mergeCell ref="BZ87:BZ90"/>
    <mergeCell ref="CC87:CC90"/>
  </mergeCells>
  <phoneticPr fontId="30" type="noConversion"/>
  <dataValidations count="12">
    <dataValidation type="list" allowBlank="1" showErrorMessage="1" sqref="AT38:AT41 AT46:AT58" xr:uid="{75DEBC0C-2AA2-4227-B84F-5741B5C4CA41}">
      <formula1>"PFS,DFS,EFS,NR,NA"</formula1>
    </dataValidation>
    <dataValidation type="list" allowBlank="1" showInputMessage="1" showErrorMessage="1" sqref="AI30:AI31 AI34:AI35 AI38:AI39 AI46:AI47 AI50:AI51 AI54:AI55 AT38:AT41 AK59:AS94 AU59:AU94 BQ59:BV94 AI59:AI94 AW59:BG94 AT46:AT58" xr:uid="{A289CBE9-85E1-4F29-8EED-E8F163EB7169}">
      <formula1>"Pre-clinical,Phase 1,Phase 1/2,Phase 2,Phase 2/3,Phase 3,Phase 4,Phase NR, NA"</formula1>
    </dataValidation>
    <dataValidation allowBlank="1" showErrorMessage="1" sqref="BW5:BX5 CG6:CL58" xr:uid="{FDD7C764-FA67-46BE-9922-5AF073F3788D}"/>
    <dataValidation type="list" allowBlank="1" showInputMessage="1" showErrorMessage="1" sqref="C170:C193" xr:uid="{39877506-EDEC-426B-A52A-1923A1AEAB0B}">
      <formula1>"Original, Subgroup, Original &amp; Update"</formula1>
    </dataValidation>
    <dataValidation type="list" allowBlank="1" showInputMessage="1" showErrorMessage="1" sqref="P6:P58" xr:uid="{868EE274-864C-49AA-BFA7-BCB23994227E}">
      <formula1>"1 Line, 1+ Line, 2 Line, 2+ Line, 3+ Line, 3 Line, Adjuvant/Neoadjuvant, NR"</formula1>
    </dataValidation>
    <dataValidation type="list" allowBlank="1" showErrorMessage="1" sqref="DK6:DQ94 DF6:DF94 DW6:DW94 DY6:DY94" xr:uid="{82290B6F-71D7-419A-845B-1BFB10CBB7F2}">
      <formula1>"Prospective Multicenter, Prospective Single-center, Retrospective Multicenter, Retrospective Single-center, Database Analysis, NR, NA"</formula1>
    </dataValidation>
    <dataValidation type="list" allowBlank="1" showInputMessage="1" showErrorMessage="1" sqref="CM6:CM94" xr:uid="{52AFD37B-3CB8-4385-BB9F-1003D096D7A8}">
      <formula1>"CEA/CUA,BIM,Cost/HCRU,ITC,Other,NA"</formula1>
    </dataValidation>
    <dataValidation type="list" allowBlank="1" showInputMessage="1" showErrorMessage="1" sqref="CN6:CN94" xr:uid="{76DCDACB-30D1-4EBF-9AC6-4E6918B0722B}">
      <formula1>"2020, 2019, 2018, 2017, 2016, 2015, 2014, 2013, 2012, 2011, 2010, 2009, 2008, 2007, 2006, 2005, 2004, 2003, 2002, 2001, 2000, NA"</formula1>
    </dataValidation>
    <dataValidation type="list" allowBlank="1" showErrorMessage="1" sqref="Q6:Q94" xr:uid="{021746D2-4A64-47E8-B212-F8CE39A7976A}">
      <formula1>"1,2,3,4"</formula1>
    </dataValidation>
    <dataValidation type="list" allowBlank="1" showInputMessage="1" showErrorMessage="1" sqref="E6:E94" xr:uid="{BAEB2CA4-4BC5-4CD1-A4DF-2D90707CD0FE}">
      <formula1>"Clinical, Quality of Life, Economic, Real-world Evidence"</formula1>
    </dataValidation>
    <dataValidation type="list" allowBlank="1" showErrorMessage="1" sqref="CP6:CP94 BY6:CB94" xr:uid="{70C00449-0115-4A7E-9AF0-92737140518B}">
      <formula1>"Yes,No,NA"</formula1>
    </dataValidation>
    <dataValidation type="list" allowBlank="1" showErrorMessage="1" sqref="BW6:BW94" xr:uid="{FA1A658A-2A35-4490-8985-02C45CF71A0B}">
      <formula1>"RCT, Single-arm, Prospective observational, Retrospective observational, Survey, CEA/CUA, Other, NR, NA"</formula1>
    </dataValidation>
  </dataValidations>
  <hyperlinks>
    <hyperlink ref="K6" r:id="rId1" xr:uid="{AFBC2217-C49D-41E9-B996-8B859B378241}"/>
    <hyperlink ref="K34" r:id="rId2" xr:uid="{EB89FBDC-572E-49E5-8876-8F0AF1B7AF46}"/>
    <hyperlink ref="K42" r:id="rId3" xr:uid="{052F8791-19FF-4A1B-8E2A-ABC4A74C5EDA}"/>
    <hyperlink ref="K50" r:id="rId4" xr:uid="{520DF13F-6BE5-441E-8A48-E2724799832D}"/>
    <hyperlink ref="K55" r:id="rId5" xr:uid="{3660A1BC-A8E3-4D4F-8EBD-C2214B619908}"/>
    <hyperlink ref="K38" r:id="rId6" xr:uid="{07C17460-6FB4-4F78-8699-D1C74A33034D}"/>
    <hyperlink ref="K46" r:id="rId7" xr:uid="{9B1FC715-C694-4DDD-99C4-FF7CA1A29BCC}"/>
    <hyperlink ref="K54" r:id="rId8" xr:uid="{CEFF51F1-0893-4DD2-9670-63D4A3B4910C}"/>
    <hyperlink ref="K10" r:id="rId9" xr:uid="{C8411F09-C1D1-4D54-B09A-FD160B77356B}"/>
    <hyperlink ref="K14" r:id="rId10" xr:uid="{69764C4F-3F0B-4E22-A0D9-74F56B616D05}"/>
    <hyperlink ref="K30" r:id="rId11" xr:uid="{D0B2E5D1-0B7C-485F-876A-52286285937E}"/>
    <hyperlink ref="K138" r:id="rId12" xr:uid="{FB303449-0FF0-44E8-8CCA-B1A4619E4194}"/>
    <hyperlink ref="K95" r:id="rId13" xr:uid="{42ED6F78-50D9-49D2-A2D5-28D790D92F41}"/>
    <hyperlink ref="K107" r:id="rId14" xr:uid="{0D38D217-7C10-48EC-8B59-DC070D10C3C6}"/>
    <hyperlink ref="K114" r:id="rId15" display="https://dx.doi.org/10.18553/jmcp.2018.24.1.29" xr:uid="{5DB1B3B6-CD5A-4D06-95EE-EE856F924691}"/>
    <hyperlink ref="K122" r:id="rId16" xr:uid="{D66FC07E-AB1E-4CDE-B85B-7A38776DF56A}"/>
    <hyperlink ref="K134" r:id="rId17" xr:uid="{C3726EC3-06C6-4319-8E26-A2E3AF6FBC5B}"/>
    <hyperlink ref="K126" r:id="rId18" xr:uid="{5264B0A3-B950-423A-A5E5-74CA1CA879F4}"/>
    <hyperlink ref="K130" r:id="rId19" xr:uid="{787596A3-2BFD-4F2B-ABD5-526666E9C9D0}"/>
    <hyperlink ref="K142" r:id="rId20" xr:uid="{282E7D97-3097-4053-86B0-7A16264E5493}"/>
    <hyperlink ref="K146" r:id="rId21" xr:uid="{FF611D8C-824D-42A5-B071-30BC1640C5EB}"/>
    <hyperlink ref="K150" r:id="rId22" xr:uid="{9C05CD0C-27D7-4654-A2D4-8BE62DEE2BD8}"/>
    <hyperlink ref="K162" r:id="rId23" xr:uid="{3FD29667-AC3C-4777-9C03-E3284B71CCB1}"/>
    <hyperlink ref="K166" r:id="rId24" xr:uid="{05D69B21-7A02-4709-8FCA-CA52383DD793}"/>
    <hyperlink ref="K158" r:id="rId25" xr:uid="{3803DE63-E26A-4162-91A9-8F2AB62B7D4A}"/>
    <hyperlink ref="K154" r:id="rId26" xr:uid="{1C987390-5A7F-43D5-9335-CDBBB8C289EA}"/>
    <hyperlink ref="K59" r:id="rId27" xr:uid="{1AB37938-F3AE-4FAA-8DFF-324F0B242D2F}"/>
    <hyperlink ref="K91" r:id="rId28" xr:uid="{BF0B716C-7456-4A3F-BFA0-820053934ED6}"/>
    <hyperlink ref="K83" r:id="rId29" xr:uid="{39D3B851-04EB-45F2-9126-730BA6D6E536}"/>
    <hyperlink ref="K71" r:id="rId30" xr:uid="{5AD212C1-440C-41FE-9D06-0B75FA953035}"/>
    <hyperlink ref="K87" r:id="rId31" xr:uid="{B3A14999-7C86-4B51-A23F-E6F37AD837C3}"/>
    <hyperlink ref="K63" r:id="rId32" xr:uid="{33BA8B16-0E0D-4146-B085-064F09A95573}"/>
    <hyperlink ref="K75" r:id="rId33" xr:uid="{68339D6D-324A-4E5A-830C-89298FADB0CF}"/>
    <hyperlink ref="K79" r:id="rId34" xr:uid="{E7B73B47-52DB-49E3-A76E-0ED8335721F0}"/>
    <hyperlink ref="K18" r:id="rId35" xr:uid="{5ACF3D45-940D-4EF3-9F35-B38B58DBA758}"/>
    <hyperlink ref="K22" r:id="rId36" xr:uid="{F511C9E7-38BE-4C36-A41B-2B3F428BCDE0}"/>
    <hyperlink ref="K26" r:id="rId37" xr:uid="{3C770C64-1089-4578-86D4-8E1A0F418317}"/>
    <hyperlink ref="K67" r:id="rId38" xr:uid="{436CA351-9317-4275-A009-35B20218C55F}"/>
    <hyperlink ref="K99" r:id="rId39" xr:uid="{7ED60F9F-3359-4F9D-93B4-7EF9C5C796E2}"/>
    <hyperlink ref="K103" r:id="rId40" xr:uid="{DE850178-B72B-4443-93BB-E6FEF65B1025}"/>
    <hyperlink ref="K170" r:id="rId41" xr:uid="{A7C94EF6-D3FE-4F60-8885-4AD78454F84E}"/>
    <hyperlink ref="K174" r:id="rId42" xr:uid="{BC2B3A30-C87D-4AF4-8D27-AF3B32AE74CC}"/>
    <hyperlink ref="K178" r:id="rId43" xr:uid="{D1037550-5D70-4E38-9C73-26196C7AC848}"/>
    <hyperlink ref="K182" r:id="rId44" xr:uid="{ADA92CBA-28F6-4597-BECE-F03AEF9C0E14}"/>
    <hyperlink ref="K186" r:id="rId45" xr:uid="{904D3584-7011-4722-B7C0-DCFD9796D3C8}"/>
    <hyperlink ref="K190" r:id="rId46" xr:uid="{3061FA6E-DF6A-4598-BB8C-501C9972136A}"/>
  </hyperlinks>
  <pageMargins left="0.7" right="0.7" top="0.75" bottom="0.75" header="0.3" footer="0.3"/>
  <pageSetup paperSize="0" orientation="portrait" horizontalDpi="0" verticalDpi="0" copies="0"/>
  <legacyDrawing r:id="rId4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5a42f31c4ea6003d7fa986d9438d4ee2">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2fb76776957feafde5362baeb9fc4f7d"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f4d0fda7-7ac7-40e7-b400-5857a35bfa69}"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9B4DC2-A0C5-427A-8DD1-9082167325C8}">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customXml/itemProps2.xml><?xml version="1.0" encoding="utf-8"?>
<ds:datastoreItem xmlns:ds="http://schemas.openxmlformats.org/officeDocument/2006/customXml" ds:itemID="{8B1167CD-4DED-40AF-BEEB-46556934759F}">
  <ds:schemaRefs>
    <ds:schemaRef ds:uri="http://schemas.microsoft.com/sharepoint/v3/contenttype/forms"/>
  </ds:schemaRefs>
</ds:datastoreItem>
</file>

<file path=customXml/itemProps3.xml><?xml version="1.0" encoding="utf-8"?>
<ds:datastoreItem xmlns:ds="http://schemas.openxmlformats.org/officeDocument/2006/customXml" ds:itemID="{1B2D7577-B383-4DC3-995A-A63B96089E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He</dc:creator>
  <cp:lastModifiedBy>Sachin R</cp:lastModifiedBy>
  <dcterms:created xsi:type="dcterms:W3CDTF">2015-06-05T18:17:20Z</dcterms:created>
  <dcterms:modified xsi:type="dcterms:W3CDTF">2022-11-10T07:04:44Z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ies>
</file>