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mc:AlternateContent xmlns:mc="http://schemas.openxmlformats.org/markup-compatibility/2006">
    <mc:Choice Requires="x15">
      <x15ac:absPath xmlns:x15ac="http://schemas.microsoft.com/office/spreadsheetml/2010/11/ac" url="D:\VersionControl\pse.autotest\Testdata\Templates\LineOfTherapy\Staging_Env\"/>
    </mc:Choice>
  </mc:AlternateContent>
  <xr:revisionPtr revIDLastSave="0" documentId="13_ncr:1_{1A6D99F7-4078-4126-BB30-D1033A93F194}" xr6:coauthVersionLast="47" xr6:coauthVersionMax="47" xr10:uidLastSave="{00000000-0000-0000-0000-000000000000}"/>
  <bookViews>
    <workbookView xWindow="-108" yWindow="-108" windowWidth="23256" windowHeight="12720" xr2:uid="{00000000-000D-0000-FFFF-FFFF00000000}"/>
  </bookViews>
  <sheets>
    <sheet name="Sheet1" sheetId="1" r:id="rId1"/>
  </sheets>
  <definedNames>
    <definedName name="_xlnm._FilterDatabase" localSheetId="0" hidden="1">Sheet1!$A$5:$FF$169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E92" i="1" l="1"/>
  <c r="ES170" i="1"/>
  <c r="BV55" i="1"/>
  <c r="BV51" i="1"/>
  <c r="BV50" i="1"/>
  <c r="BV43" i="1"/>
  <c r="BV42" i="1"/>
  <c r="BV39" i="1"/>
  <c r="BV38" i="1"/>
  <c r="BV35" i="1"/>
  <c r="BV34" i="1"/>
  <c r="BV19" i="1"/>
  <c r="BV18" i="1"/>
  <c r="BV7" i="1"/>
  <c r="BV6" i="1"/>
  <c r="AE91" i="1"/>
  <c r="AE83" i="1"/>
  <c r="AE80" i="1"/>
  <c r="AE76" i="1"/>
  <c r="AE72" i="1"/>
  <c r="AE55" i="1"/>
  <c r="AE54" i="1"/>
  <c r="AE51" i="1"/>
  <c r="AE47" i="1"/>
  <c r="AE43" i="1"/>
  <c r="AE35" i="1"/>
  <c r="AE31" i="1"/>
  <c r="AE19" i="1"/>
  <c r="AE7" i="1"/>
  <c r="ES171" i="1"/>
  <c r="AD67" i="1"/>
  <c r="AB67" i="1"/>
  <c r="AC67" i="1" s="1"/>
  <c r="AA67" i="1"/>
  <c r="Y67" i="1"/>
  <c r="W67" i="1"/>
  <c r="AE67" i="1" s="1"/>
  <c r="AV22" i="1"/>
  <c r="W22" i="1"/>
  <c r="BH21" i="1"/>
  <c r="BH20" i="1"/>
  <c r="BU19" i="1"/>
  <c r="BH19" i="1"/>
  <c r="AD19" i="1"/>
  <c r="BU18" i="1"/>
  <c r="BH18" i="1"/>
  <c r="AD18" i="1"/>
  <c r="AA18" i="1"/>
  <c r="W18" i="1"/>
  <c r="Y18" i="1" s="1"/>
  <c r="AD80" i="1"/>
  <c r="AD79" i="1"/>
  <c r="W79" i="1"/>
  <c r="AE79" i="1" s="1"/>
  <c r="AD76" i="1"/>
  <c r="AD75" i="1"/>
  <c r="W75" i="1"/>
  <c r="AE75" i="1" s="1"/>
  <c r="AD63" i="1"/>
  <c r="AB63" i="1"/>
  <c r="AC63" i="1" s="1"/>
  <c r="AA63" i="1"/>
  <c r="Y63" i="1"/>
  <c r="W63" i="1"/>
  <c r="AE63" i="1" s="1"/>
  <c r="AD92" i="1"/>
  <c r="AD91" i="1"/>
  <c r="AD83" i="1"/>
  <c r="Y83" i="1"/>
  <c r="W83" i="1"/>
  <c r="AD72" i="1"/>
  <c r="AD71" i="1"/>
  <c r="W71" i="1"/>
  <c r="AE71" i="1" s="1"/>
  <c r="AD59" i="1"/>
  <c r="AB59" i="1"/>
  <c r="AC59" i="1" s="1"/>
  <c r="AA59" i="1"/>
  <c r="Y59" i="1"/>
  <c r="W59" i="1"/>
  <c r="AE59" i="1" s="1"/>
  <c r="AE18" i="1" l="1"/>
  <c r="BU55" i="1"/>
  <c r="AC55" i="1"/>
  <c r="AA55" i="1"/>
  <c r="Y55" i="1"/>
  <c r="W55" i="1"/>
  <c r="AD55" i="1" s="1"/>
  <c r="BT54" i="1"/>
  <c r="BK54" i="1"/>
  <c r="BI54" i="1"/>
  <c r="AC54" i="1"/>
  <c r="AA54" i="1"/>
  <c r="Y54" i="1"/>
  <c r="W54" i="1"/>
  <c r="AD54" i="1" s="1"/>
  <c r="BU51" i="1"/>
  <c r="AD51" i="1"/>
  <c r="BU50" i="1"/>
  <c r="AD50" i="1"/>
  <c r="AC50" i="1"/>
  <c r="AA50" i="1"/>
  <c r="W50" i="1"/>
  <c r="BI47" i="1"/>
  <c r="AD47" i="1"/>
  <c r="BI46" i="1"/>
  <c r="AD46" i="1"/>
  <c r="AA46" i="1"/>
  <c r="W46" i="1"/>
  <c r="BH45" i="1"/>
  <c r="F45" i="1"/>
  <c r="BH44" i="1"/>
  <c r="BU43" i="1"/>
  <c r="BH43" i="1"/>
  <c r="AD43" i="1"/>
  <c r="BU42" i="1"/>
  <c r="BH42" i="1"/>
  <c r="AD42" i="1"/>
  <c r="AA42" i="1"/>
  <c r="W42" i="1"/>
  <c r="BU39" i="1"/>
  <c r="BI39" i="1"/>
  <c r="BU38" i="1"/>
  <c r="BI38" i="1"/>
  <c r="W38" i="1"/>
  <c r="J37" i="1"/>
  <c r="F37" i="1"/>
  <c r="BU35" i="1"/>
  <c r="BK35" i="1"/>
  <c r="BI35" i="1"/>
  <c r="AD35" i="1"/>
  <c r="AB35" i="1"/>
  <c r="Z35" i="1"/>
  <c r="BU34" i="1"/>
  <c r="BK34" i="1"/>
  <c r="BI34" i="1"/>
  <c r="AD34" i="1"/>
  <c r="AB34" i="1"/>
  <c r="Z34" i="1"/>
  <c r="W34" i="1"/>
  <c r="J33" i="1"/>
  <c r="F33" i="1"/>
  <c r="AD31" i="1"/>
  <c r="AD30" i="1"/>
  <c r="AC30" i="1"/>
  <c r="AA30" i="1"/>
  <c r="W30" i="1"/>
  <c r="AV10" i="1"/>
  <c r="W10" i="1"/>
  <c r="BH9" i="1"/>
  <c r="BH8" i="1"/>
  <c r="BU7" i="1"/>
  <c r="BH7" i="1"/>
  <c r="AD7" i="1"/>
  <c r="BU6" i="1"/>
  <c r="BH6" i="1"/>
  <c r="AD6" i="1"/>
  <c r="AA6" i="1"/>
  <c r="W6" i="1"/>
  <c r="Y42" i="1" l="1"/>
  <c r="AE42" i="1"/>
  <c r="Y6" i="1"/>
  <c r="AE6" i="1"/>
  <c r="Y30" i="1"/>
  <c r="AE30" i="1"/>
  <c r="Y50" i="1"/>
  <c r="AE50" i="1"/>
  <c r="Y46" i="1"/>
  <c r="AE46" i="1"/>
  <c r="Y34" i="1"/>
  <c r="AE34" i="1"/>
  <c r="AC34" i="1"/>
  <c r="AA3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Ed Kim</author>
    <author>khoin</author>
    <author>rozee</author>
    <author>bach-</author>
    <author>Chen He</author>
    <author>marie</author>
    <author>Stacy Grieve</author>
    <author>mihae</author>
    <author>Jay Gurjar</author>
    <author>Joshua Roccamo</author>
    <author>Oluwaseun Egunsola</author>
    <author>Ramsha Khan</author>
  </authors>
  <commentList>
    <comment ref="H5" authorId="0" shapeId="0" xr:uid="{E946CF84-238A-41F0-B373-F5D877753117}">
      <text>
        <r>
          <rPr>
            <sz val="11"/>
            <color theme="1"/>
            <rFont val="Arial"/>
            <family val="2"/>
          </rPr>
          <t>Ed Kim:
Last Name, rest of the name in any form.
Ex) Kim, E
Kim, Edward
Kim Edward Moon
Kim, EM</t>
        </r>
      </text>
    </comment>
    <comment ref="AF5" authorId="1" shapeId="0" xr:uid="{45CC6DC1-BA16-40AE-B5A9-1358B6FE1CB0}">
      <text>
        <r>
          <rPr>
            <b/>
            <sz val="9"/>
            <color rgb="FF000000"/>
            <rFont val="Tahoma"/>
            <family val="2"/>
          </rPr>
          <t>Ed Kim:</t>
        </r>
        <r>
          <rPr>
            <sz val="9"/>
            <color rgb="FF000000"/>
            <rFont val="Tahoma"/>
            <family val="2"/>
          </rPr>
          <t xml:space="preserve">
</t>
        </r>
        <r>
          <rPr>
            <sz val="9"/>
            <color rgb="FF000000"/>
            <rFont val="Tahoma"/>
            <family val="2"/>
          </rPr>
          <t>Dropdown menu limit reached. Analysts will refer to a separate table with the options to choose from</t>
        </r>
      </text>
    </comment>
    <comment ref="BQ5" authorId="0" shapeId="0" xr:uid="{BDEE72A8-5419-408A-BA14-0C9844F64675}">
      <text>
        <r>
          <rPr>
            <sz val="11"/>
            <color theme="1"/>
            <rFont val="Arial"/>
            <family val="2"/>
          </rPr>
          <t>Ed Kim:
Safety N for Grade 3-4 AEs (per arm) to Safety N</t>
        </r>
      </text>
    </comment>
    <comment ref="CS5" authorId="1" shapeId="0" xr:uid="{F4C41F87-DB32-4C4A-934E-E061F3775298}">
      <text>
        <r>
          <rPr>
            <b/>
            <sz val="9"/>
            <color rgb="FF000000"/>
            <rFont val="Tahoma"/>
            <family val="2"/>
          </rPr>
          <t>Ed Kim:</t>
        </r>
        <r>
          <rPr>
            <sz val="9"/>
            <color rgb="FF000000"/>
            <rFont val="Tahoma"/>
            <family val="2"/>
          </rPr>
          <t xml:space="preserve">
</t>
        </r>
        <r>
          <rPr>
            <sz val="9"/>
            <color rgb="FF000000"/>
            <rFont val="Tahoma"/>
            <family val="2"/>
          </rPr>
          <t>Cost, QALY or Lys, ICER</t>
        </r>
      </text>
    </comment>
    <comment ref="FC5" authorId="0" shapeId="0" xr:uid="{B1473D1C-6AFC-43B2-958E-8F268CCAB083}">
      <text>
        <r>
          <rPr>
            <sz val="11"/>
            <color theme="1"/>
            <rFont val="Arial"/>
            <family val="2"/>
          </rPr>
          <t>Ed Kim:
Safety N for Grade 3-4 AEs (per arm) to Safety N</t>
        </r>
      </text>
    </comment>
    <comment ref="O6" authorId="2" shapeId="0" xr:uid="{7F51A097-B6A0-4B7F-9DEB-08FC5ED29FD9}">
      <text>
        <r>
          <rPr>
            <b/>
            <sz val="9"/>
            <color indexed="81"/>
            <rFont val="Tahoma"/>
            <family val="2"/>
          </rPr>
          <t>khoin:</t>
        </r>
        <r>
          <rPr>
            <sz val="9"/>
            <color indexed="81"/>
            <rFont val="Tahoma"/>
            <family val="2"/>
          </rPr>
          <t xml:space="preserve">
Reported on CT.gov as
Exlclusion criteria: ECOG PS &gt;2</t>
        </r>
      </text>
    </comment>
    <comment ref="Y6" authorId="3" shapeId="0" xr:uid="{2766ADA6-3BFD-489A-BB8D-0F7C073407BF}">
      <text>
        <r>
          <rPr>
            <b/>
            <sz val="9"/>
            <color indexed="81"/>
            <rFont val="Tahoma"/>
            <family val="2"/>
          </rPr>
          <t>rozee:</t>
        </r>
        <r>
          <rPr>
            <sz val="9"/>
            <color indexed="81"/>
            <rFont val="Tahoma"/>
            <family val="2"/>
          </rPr>
          <t xml:space="preserve">
weighted average</t>
        </r>
      </text>
    </comment>
    <comment ref="AF6" authorId="4" shapeId="0" xr:uid="{87D5D2FD-33BC-4D07-9DD8-443CDD07C9CD}">
      <text>
        <r>
          <rPr>
            <b/>
            <sz val="9"/>
            <color indexed="81"/>
            <rFont val="Tahoma"/>
            <family val="2"/>
          </rPr>
          <t>bach-:</t>
        </r>
        <r>
          <rPr>
            <sz val="9"/>
            <color indexed="81"/>
            <rFont val="Tahoma"/>
            <family val="2"/>
          </rPr>
          <t xml:space="preserve">
P3, RCT, open-label, multicenter</t>
        </r>
      </text>
    </comment>
    <comment ref="AK6" authorId="2" shapeId="0" xr:uid="{B4A2D803-F9AC-4994-9F7A-618DCEA71E58}">
      <text>
        <r>
          <rPr>
            <b/>
            <sz val="9"/>
            <color rgb="FF000000"/>
            <rFont val="Tahoma"/>
            <family val="2"/>
          </rPr>
          <t>khoin:</t>
        </r>
        <r>
          <rPr>
            <sz val="9"/>
            <color rgb="FF000000"/>
            <rFont val="Tahoma"/>
            <family val="2"/>
          </rPr>
          <t xml:space="preserve">
</t>
        </r>
        <r>
          <rPr>
            <sz val="9"/>
            <color rgb="FF000000"/>
            <rFont val="Tahoma"/>
            <family val="2"/>
          </rPr>
          <t>Not reached at interim analysis</t>
        </r>
      </text>
    </comment>
    <comment ref="AW6" authorId="2" shapeId="0" xr:uid="{EF3C36CC-6151-4537-8144-B25F3047D47B}">
      <text>
        <r>
          <rPr>
            <b/>
            <sz val="9"/>
            <color rgb="FF000000"/>
            <rFont val="Tahoma"/>
            <family val="2"/>
          </rPr>
          <t>khoin:</t>
        </r>
        <r>
          <rPr>
            <sz val="9"/>
            <color rgb="FF000000"/>
            <rFont val="Tahoma"/>
            <family val="2"/>
          </rPr>
          <t xml:space="preserve">
</t>
        </r>
        <r>
          <rPr>
            <sz val="9"/>
            <color rgb="FF000000"/>
            <rFont val="Tahoma"/>
            <family val="2"/>
          </rPr>
          <t xml:space="preserve">PFS by independent response committee assessment reported in cell.
</t>
        </r>
        <r>
          <rPr>
            <sz val="9"/>
            <color rgb="FF000000"/>
            <rFont val="Tahoma"/>
            <family val="2"/>
          </rPr>
          <t xml:space="preserve">
</t>
        </r>
        <r>
          <rPr>
            <sz val="9"/>
            <color rgb="FF000000"/>
            <rFont val="Tahoma"/>
            <family val="2"/>
          </rPr>
          <t xml:space="preserve">PFS per investigator assessment using local laboratory and imaging data = 11.1 months.
</t>
        </r>
        <r>
          <rPr>
            <sz val="9"/>
            <color rgb="FF000000"/>
            <rFont val="Tahoma"/>
            <family val="2"/>
          </rPr>
          <t xml:space="preserve">
</t>
        </r>
        <r>
          <rPr>
            <sz val="9"/>
            <color rgb="FF000000"/>
            <rFont val="Tahoma"/>
            <family val="2"/>
          </rPr>
          <t>TTP = 12.7 months (95%CI: 11.2-15.2)</t>
        </r>
      </text>
    </comment>
    <comment ref="BM6" authorId="5" shapeId="0" xr:uid="{2B129118-2455-4855-875D-D8CC2AA2E043}">
      <text>
        <r>
          <rPr>
            <b/>
            <sz val="9"/>
            <color indexed="81"/>
            <rFont val="Tahoma"/>
            <family val="2"/>
          </rPr>
          <t>Chen He:</t>
        </r>
        <r>
          <rPr>
            <sz val="9"/>
            <color indexed="81"/>
            <rFont val="Tahoma"/>
            <family val="2"/>
          </rPr>
          <t xml:space="preserve">
found in the tex</t>
        </r>
      </text>
    </comment>
    <comment ref="BR6" authorId="2" shapeId="0" xr:uid="{EC67A29E-3956-464E-A48F-9F8CC5C428A0}">
      <text>
        <r>
          <rPr>
            <b/>
            <sz val="9"/>
            <color rgb="FF000000"/>
            <rFont val="Tahoma"/>
            <family val="2"/>
          </rPr>
          <t>khoin:</t>
        </r>
        <r>
          <rPr>
            <sz val="9"/>
            <color rgb="FF000000"/>
            <rFont val="Tahoma"/>
            <family val="2"/>
          </rPr>
          <t xml:space="preserve">
</t>
        </r>
        <r>
          <rPr>
            <sz val="9"/>
            <color rgb="FF000000"/>
            <rFont val="Tahoma"/>
            <family val="2"/>
          </rPr>
          <t>From supplementary data</t>
        </r>
      </text>
    </comment>
    <comment ref="AK7" authorId="2" shapeId="0" xr:uid="{F9989620-C0B8-4C99-8F24-BCB0FD4471BC}">
      <text>
        <r>
          <rPr>
            <b/>
            <sz val="9"/>
            <color rgb="FF000000"/>
            <rFont val="Tahoma"/>
            <family val="2"/>
          </rPr>
          <t>khoin:</t>
        </r>
        <r>
          <rPr>
            <sz val="9"/>
            <color rgb="FF000000"/>
            <rFont val="Tahoma"/>
            <family val="2"/>
          </rPr>
          <t xml:space="preserve">
</t>
        </r>
        <r>
          <rPr>
            <sz val="9"/>
            <color rgb="FF000000"/>
            <rFont val="Tahoma"/>
            <family val="2"/>
          </rPr>
          <t>Not reached at interim analysis</t>
        </r>
      </text>
    </comment>
    <comment ref="AW7" authorId="2" shapeId="0" xr:uid="{A413DED1-A5B1-40EC-9C52-78B010030B98}">
      <text>
        <r>
          <rPr>
            <b/>
            <sz val="9"/>
            <color rgb="FF000000"/>
            <rFont val="Tahoma"/>
            <family val="2"/>
          </rPr>
          <t>khoin:</t>
        </r>
        <r>
          <rPr>
            <sz val="9"/>
            <color rgb="FF000000"/>
            <rFont val="Tahoma"/>
            <family val="2"/>
          </rPr>
          <t xml:space="preserve">
</t>
        </r>
        <r>
          <rPr>
            <sz val="9"/>
            <color rgb="FF000000"/>
            <rFont val="Tahoma"/>
            <family val="2"/>
          </rPr>
          <t xml:space="preserve">PFS by independent response committee assessment reported in cell.
</t>
        </r>
        <r>
          <rPr>
            <sz val="9"/>
            <color rgb="FF000000"/>
            <rFont val="Tahoma"/>
            <family val="2"/>
          </rPr>
          <t xml:space="preserve">
</t>
        </r>
        <r>
          <rPr>
            <sz val="9"/>
            <color rgb="FF000000"/>
            <rFont val="Tahoma"/>
            <family val="2"/>
          </rPr>
          <t xml:space="preserve">PFS per investigator assessment using local laboratory and imaging data = 6.5 months.
</t>
        </r>
        <r>
          <rPr>
            <sz val="9"/>
            <color rgb="FF000000"/>
            <rFont val="Tahoma"/>
            <family val="2"/>
          </rPr>
          <t xml:space="preserve">
</t>
        </r>
        <r>
          <rPr>
            <sz val="9"/>
            <color rgb="FF000000"/>
            <rFont val="Tahoma"/>
            <family val="2"/>
          </rPr>
          <t>TTP = 7.75 months (95%CI: 5.0-9.8)</t>
        </r>
      </text>
    </comment>
    <comment ref="BM7" authorId="5" shapeId="0" xr:uid="{FAE374E4-62B9-4884-AEEE-E758D54EB87F}">
      <text>
        <r>
          <rPr>
            <b/>
            <sz val="9"/>
            <color indexed="81"/>
            <rFont val="Tahoma"/>
            <family val="2"/>
          </rPr>
          <t>Chen He:</t>
        </r>
        <r>
          <rPr>
            <sz val="9"/>
            <color indexed="81"/>
            <rFont val="Tahoma"/>
            <family val="2"/>
          </rPr>
          <t xml:space="preserve">
found in the text</t>
        </r>
      </text>
    </comment>
    <comment ref="BR7" authorId="2" shapeId="0" xr:uid="{E88C0BED-FF9B-4D29-8CCA-88A094BFD664}">
      <text>
        <r>
          <rPr>
            <b/>
            <sz val="9"/>
            <color rgb="FF000000"/>
            <rFont val="Tahoma"/>
            <family val="2"/>
          </rPr>
          <t>khoin:</t>
        </r>
        <r>
          <rPr>
            <sz val="9"/>
            <color rgb="FF000000"/>
            <rFont val="Tahoma"/>
            <family val="2"/>
          </rPr>
          <t xml:space="preserve">
</t>
        </r>
        <r>
          <rPr>
            <sz val="9"/>
            <color rgb="FF000000"/>
            <rFont val="Tahoma"/>
            <family val="2"/>
          </rPr>
          <t>From supplementary data</t>
        </r>
      </text>
    </comment>
    <comment ref="O10" authorId="2" shapeId="0" xr:uid="{0B273889-5BAD-4136-A1D6-74AE8F13554A}">
      <text>
        <r>
          <rPr>
            <b/>
            <sz val="9"/>
            <color indexed="81"/>
            <rFont val="Tahoma"/>
            <family val="2"/>
          </rPr>
          <t>khoin:</t>
        </r>
        <r>
          <rPr>
            <sz val="9"/>
            <color indexed="81"/>
            <rFont val="Tahoma"/>
            <family val="2"/>
          </rPr>
          <t xml:space="preserve">
Reported on CT.gov as
Exlclusion criteria: ECOG PS &gt;2</t>
        </r>
      </text>
    </comment>
    <comment ref="Y10" authorId="3" shapeId="0" xr:uid="{520D543C-DF89-479D-B43D-672E0B634501}">
      <text>
        <r>
          <rPr>
            <b/>
            <sz val="9"/>
            <color indexed="81"/>
            <rFont val="Tahoma"/>
            <family val="2"/>
          </rPr>
          <t>rozee:</t>
        </r>
        <r>
          <rPr>
            <sz val="9"/>
            <color indexed="81"/>
            <rFont val="Tahoma"/>
            <family val="2"/>
          </rPr>
          <t xml:space="preserve">
weighted average</t>
        </r>
      </text>
    </comment>
    <comment ref="AF10" authorId="4" shapeId="0" xr:uid="{63308D18-559A-49C6-BDE7-9092C333A485}">
      <text>
        <r>
          <rPr>
            <b/>
            <sz val="9"/>
            <color indexed="81"/>
            <rFont val="Tahoma"/>
            <family val="2"/>
          </rPr>
          <t>bach-:</t>
        </r>
        <r>
          <rPr>
            <sz val="9"/>
            <color indexed="81"/>
            <rFont val="Tahoma"/>
            <family val="2"/>
          </rPr>
          <t xml:space="preserve">
P3, RCT, open-label, multicenter</t>
        </r>
      </text>
    </comment>
    <comment ref="O14" authorId="2" shapeId="0" xr:uid="{06F01422-E6A8-497B-B599-782ED34A811E}">
      <text>
        <r>
          <rPr>
            <b/>
            <sz val="9"/>
            <color indexed="81"/>
            <rFont val="Tahoma"/>
            <family val="2"/>
          </rPr>
          <t>khoin:</t>
        </r>
        <r>
          <rPr>
            <sz val="9"/>
            <color indexed="81"/>
            <rFont val="Tahoma"/>
            <family val="2"/>
          </rPr>
          <t xml:space="preserve">
Reported on CT.gov as
Exlclusion criteria: ECOG PS &gt;2</t>
        </r>
      </text>
    </comment>
    <comment ref="Y14" authorId="3" shapeId="0" xr:uid="{8681BC04-6D98-493F-B9BB-65BFA1E5DDB5}">
      <text>
        <r>
          <rPr>
            <b/>
            <sz val="9"/>
            <color indexed="81"/>
            <rFont val="Tahoma"/>
            <family val="2"/>
          </rPr>
          <t>rozee:</t>
        </r>
        <r>
          <rPr>
            <sz val="9"/>
            <color indexed="81"/>
            <rFont val="Tahoma"/>
            <family val="2"/>
          </rPr>
          <t xml:space="preserve">
weighted average</t>
        </r>
      </text>
    </comment>
    <comment ref="AF14" authorId="4" shapeId="0" xr:uid="{39FE1C0C-2039-4AAB-8398-39524F1E46A1}">
      <text>
        <r>
          <rPr>
            <b/>
            <sz val="9"/>
            <color indexed="81"/>
            <rFont val="Tahoma"/>
            <family val="2"/>
          </rPr>
          <t>bach-:</t>
        </r>
        <r>
          <rPr>
            <sz val="9"/>
            <color indexed="81"/>
            <rFont val="Tahoma"/>
            <family val="2"/>
          </rPr>
          <t xml:space="preserve">
P3, RCT, open-label, multicenter</t>
        </r>
      </text>
    </comment>
    <comment ref="O18" authorId="2" shapeId="0" xr:uid="{F7EAD50E-CFA3-4606-8568-65B6B70491E6}">
      <text>
        <r>
          <rPr>
            <b/>
            <sz val="9"/>
            <color indexed="81"/>
            <rFont val="Tahoma"/>
            <family val="2"/>
          </rPr>
          <t>khoin:</t>
        </r>
        <r>
          <rPr>
            <sz val="9"/>
            <color indexed="81"/>
            <rFont val="Tahoma"/>
            <family val="2"/>
          </rPr>
          <t xml:space="preserve">
Reported on CT.gov as
Exlclusion criteria: ECOG PS &gt;2</t>
        </r>
      </text>
    </comment>
    <comment ref="Y18" authorId="3" shapeId="0" xr:uid="{4FB654DD-5CF4-4244-BF76-E83891CBB89C}">
      <text>
        <r>
          <rPr>
            <b/>
            <sz val="9"/>
            <color indexed="81"/>
            <rFont val="Tahoma"/>
            <family val="2"/>
          </rPr>
          <t>rozee:</t>
        </r>
        <r>
          <rPr>
            <sz val="9"/>
            <color indexed="81"/>
            <rFont val="Tahoma"/>
            <family val="2"/>
          </rPr>
          <t xml:space="preserve">
weighted average</t>
        </r>
      </text>
    </comment>
    <comment ref="AF18" authorId="4" shapeId="0" xr:uid="{F0B6FA33-E889-4EF1-AF22-68A8601870D3}">
      <text>
        <r>
          <rPr>
            <b/>
            <sz val="9"/>
            <color indexed="81"/>
            <rFont val="Tahoma"/>
            <family val="2"/>
          </rPr>
          <t>bach-:</t>
        </r>
        <r>
          <rPr>
            <sz val="9"/>
            <color indexed="81"/>
            <rFont val="Tahoma"/>
            <family val="2"/>
          </rPr>
          <t xml:space="preserve">
P3, RCT, open-label, multicenter</t>
        </r>
      </text>
    </comment>
    <comment ref="AK18" authorId="2" shapeId="0" xr:uid="{D9195F0E-86B1-4092-8FD9-5D328AD04FC4}">
      <text>
        <r>
          <rPr>
            <b/>
            <sz val="9"/>
            <color rgb="FF000000"/>
            <rFont val="Tahoma"/>
            <family val="2"/>
          </rPr>
          <t>khoin:</t>
        </r>
        <r>
          <rPr>
            <sz val="9"/>
            <color rgb="FF000000"/>
            <rFont val="Tahoma"/>
            <family val="2"/>
          </rPr>
          <t xml:space="preserve">
</t>
        </r>
        <r>
          <rPr>
            <sz val="9"/>
            <color rgb="FF000000"/>
            <rFont val="Tahoma"/>
            <family val="2"/>
          </rPr>
          <t>Not reached at interim analysis</t>
        </r>
      </text>
    </comment>
    <comment ref="AW18" authorId="2" shapeId="0" xr:uid="{8D31B610-8ED3-46A2-A8B8-93E2A37FDAA1}">
      <text>
        <r>
          <rPr>
            <b/>
            <sz val="9"/>
            <color rgb="FF000000"/>
            <rFont val="Tahoma"/>
            <family val="2"/>
          </rPr>
          <t>khoin:</t>
        </r>
        <r>
          <rPr>
            <sz val="9"/>
            <color rgb="FF000000"/>
            <rFont val="Tahoma"/>
            <family val="2"/>
          </rPr>
          <t xml:space="preserve">
</t>
        </r>
        <r>
          <rPr>
            <sz val="9"/>
            <color rgb="FF000000"/>
            <rFont val="Tahoma"/>
            <family val="2"/>
          </rPr>
          <t xml:space="preserve">PFS by independent response committee assessment reported in cell.
</t>
        </r>
        <r>
          <rPr>
            <sz val="9"/>
            <color rgb="FF000000"/>
            <rFont val="Tahoma"/>
            <family val="2"/>
          </rPr>
          <t xml:space="preserve">
</t>
        </r>
        <r>
          <rPr>
            <sz val="9"/>
            <color rgb="FF000000"/>
            <rFont val="Tahoma"/>
            <family val="2"/>
          </rPr>
          <t xml:space="preserve">PFS per investigator assessment using local laboratory and imaging data = 11.1 months.
</t>
        </r>
        <r>
          <rPr>
            <sz val="9"/>
            <color rgb="FF000000"/>
            <rFont val="Tahoma"/>
            <family val="2"/>
          </rPr>
          <t xml:space="preserve">
</t>
        </r>
        <r>
          <rPr>
            <sz val="9"/>
            <color rgb="FF000000"/>
            <rFont val="Tahoma"/>
            <family val="2"/>
          </rPr>
          <t>TTP = 12.7 months (95%CI: 11.2-15.2)</t>
        </r>
      </text>
    </comment>
    <comment ref="BM18" authorId="5" shapeId="0" xr:uid="{382D0E33-F58C-4B4E-AE56-B1706AE913D4}">
      <text>
        <r>
          <rPr>
            <b/>
            <sz val="9"/>
            <color indexed="81"/>
            <rFont val="Tahoma"/>
            <family val="2"/>
          </rPr>
          <t>Chen He:</t>
        </r>
        <r>
          <rPr>
            <sz val="9"/>
            <color indexed="81"/>
            <rFont val="Tahoma"/>
            <family val="2"/>
          </rPr>
          <t xml:space="preserve">
found in the tex</t>
        </r>
      </text>
    </comment>
    <comment ref="BR18" authorId="2" shapeId="0" xr:uid="{BF7A5BE7-19B5-4DE5-9AC3-9C8A8D9DC386}">
      <text>
        <r>
          <rPr>
            <b/>
            <sz val="9"/>
            <color rgb="FF000000"/>
            <rFont val="Tahoma"/>
            <family val="2"/>
          </rPr>
          <t>khoin:</t>
        </r>
        <r>
          <rPr>
            <sz val="9"/>
            <color rgb="FF000000"/>
            <rFont val="Tahoma"/>
            <family val="2"/>
          </rPr>
          <t xml:space="preserve">
</t>
        </r>
        <r>
          <rPr>
            <sz val="9"/>
            <color rgb="FF000000"/>
            <rFont val="Tahoma"/>
            <family val="2"/>
          </rPr>
          <t>From supplementary data</t>
        </r>
      </text>
    </comment>
    <comment ref="AK19" authorId="2" shapeId="0" xr:uid="{EDD8E881-2530-419F-8BDB-754533F59543}">
      <text>
        <r>
          <rPr>
            <b/>
            <sz val="9"/>
            <color rgb="FF000000"/>
            <rFont val="Tahoma"/>
            <family val="2"/>
          </rPr>
          <t>khoin:</t>
        </r>
        <r>
          <rPr>
            <sz val="9"/>
            <color rgb="FF000000"/>
            <rFont val="Tahoma"/>
            <family val="2"/>
          </rPr>
          <t xml:space="preserve">
</t>
        </r>
        <r>
          <rPr>
            <sz val="9"/>
            <color rgb="FF000000"/>
            <rFont val="Tahoma"/>
            <family val="2"/>
          </rPr>
          <t>Not reached at interim analysis</t>
        </r>
      </text>
    </comment>
    <comment ref="AW19" authorId="2" shapeId="0" xr:uid="{2D91E623-1AB3-4131-9A7F-D9366FB52F18}">
      <text>
        <r>
          <rPr>
            <b/>
            <sz val="9"/>
            <color rgb="FF000000"/>
            <rFont val="Tahoma"/>
            <family val="2"/>
          </rPr>
          <t>khoin:</t>
        </r>
        <r>
          <rPr>
            <sz val="9"/>
            <color rgb="FF000000"/>
            <rFont val="Tahoma"/>
            <family val="2"/>
          </rPr>
          <t xml:space="preserve">
</t>
        </r>
        <r>
          <rPr>
            <sz val="9"/>
            <color rgb="FF000000"/>
            <rFont val="Tahoma"/>
            <family val="2"/>
          </rPr>
          <t xml:space="preserve">PFS by independent response committee assessment reported in cell.
</t>
        </r>
        <r>
          <rPr>
            <sz val="9"/>
            <color rgb="FF000000"/>
            <rFont val="Tahoma"/>
            <family val="2"/>
          </rPr>
          <t xml:space="preserve">
</t>
        </r>
        <r>
          <rPr>
            <sz val="9"/>
            <color rgb="FF000000"/>
            <rFont val="Tahoma"/>
            <family val="2"/>
          </rPr>
          <t xml:space="preserve">PFS per investigator assessment using local laboratory and imaging data = 6.5 months.
</t>
        </r>
        <r>
          <rPr>
            <sz val="9"/>
            <color rgb="FF000000"/>
            <rFont val="Tahoma"/>
            <family val="2"/>
          </rPr>
          <t xml:space="preserve">
</t>
        </r>
        <r>
          <rPr>
            <sz val="9"/>
            <color rgb="FF000000"/>
            <rFont val="Tahoma"/>
            <family val="2"/>
          </rPr>
          <t>TTP = 7.75 months (95%CI: 5.0-9.8)</t>
        </r>
      </text>
    </comment>
    <comment ref="BM19" authorId="5" shapeId="0" xr:uid="{5911C23A-D104-42E0-9C85-4558ADF07C0D}">
      <text>
        <r>
          <rPr>
            <b/>
            <sz val="9"/>
            <color indexed="81"/>
            <rFont val="Tahoma"/>
            <family val="2"/>
          </rPr>
          <t>Chen He:</t>
        </r>
        <r>
          <rPr>
            <sz val="9"/>
            <color indexed="81"/>
            <rFont val="Tahoma"/>
            <family val="2"/>
          </rPr>
          <t xml:space="preserve">
found in the text</t>
        </r>
      </text>
    </comment>
    <comment ref="BR19" authorId="2" shapeId="0" xr:uid="{180E3D9C-E5AC-44FC-8727-0132158F25ED}">
      <text>
        <r>
          <rPr>
            <b/>
            <sz val="9"/>
            <color rgb="FF000000"/>
            <rFont val="Tahoma"/>
            <family val="2"/>
          </rPr>
          <t>khoin:</t>
        </r>
        <r>
          <rPr>
            <sz val="9"/>
            <color rgb="FF000000"/>
            <rFont val="Tahoma"/>
            <family val="2"/>
          </rPr>
          <t xml:space="preserve">
</t>
        </r>
        <r>
          <rPr>
            <sz val="9"/>
            <color rgb="FF000000"/>
            <rFont val="Tahoma"/>
            <family val="2"/>
          </rPr>
          <t>From supplementary data</t>
        </r>
      </text>
    </comment>
    <comment ref="O22" authorId="2" shapeId="0" xr:uid="{D7D52258-732A-4DF7-9E14-C6C292B6B1D2}">
      <text>
        <r>
          <rPr>
            <b/>
            <sz val="9"/>
            <color indexed="81"/>
            <rFont val="Tahoma"/>
            <family val="2"/>
          </rPr>
          <t>khoin:</t>
        </r>
        <r>
          <rPr>
            <sz val="9"/>
            <color indexed="81"/>
            <rFont val="Tahoma"/>
            <family val="2"/>
          </rPr>
          <t xml:space="preserve">
Reported on CT.gov as
Exlclusion criteria: ECOG PS &gt;2</t>
        </r>
      </text>
    </comment>
    <comment ref="Y22" authorId="3" shapeId="0" xr:uid="{496670BA-0BF6-4B5C-8BB0-5D5D440F07D5}">
      <text>
        <r>
          <rPr>
            <b/>
            <sz val="9"/>
            <color indexed="81"/>
            <rFont val="Tahoma"/>
            <family val="2"/>
          </rPr>
          <t>rozee:</t>
        </r>
        <r>
          <rPr>
            <sz val="9"/>
            <color indexed="81"/>
            <rFont val="Tahoma"/>
            <family val="2"/>
          </rPr>
          <t xml:space="preserve">
weighted average</t>
        </r>
      </text>
    </comment>
    <comment ref="AF22" authorId="4" shapeId="0" xr:uid="{B4F01E5D-77D0-44F5-805E-5CCDBD924EBF}">
      <text>
        <r>
          <rPr>
            <b/>
            <sz val="9"/>
            <color indexed="81"/>
            <rFont val="Tahoma"/>
            <family val="2"/>
          </rPr>
          <t>bach-:</t>
        </r>
        <r>
          <rPr>
            <sz val="9"/>
            <color indexed="81"/>
            <rFont val="Tahoma"/>
            <family val="2"/>
          </rPr>
          <t xml:space="preserve">
P3, RCT, open-label, multicenter</t>
        </r>
      </text>
    </comment>
    <comment ref="O26" authorId="2" shapeId="0" xr:uid="{EC3368AD-20DF-474B-A645-42E53F7712A0}">
      <text>
        <r>
          <rPr>
            <b/>
            <sz val="9"/>
            <color indexed="81"/>
            <rFont val="Tahoma"/>
            <family val="2"/>
          </rPr>
          <t>khoin:</t>
        </r>
        <r>
          <rPr>
            <sz val="9"/>
            <color indexed="81"/>
            <rFont val="Tahoma"/>
            <family val="2"/>
          </rPr>
          <t xml:space="preserve">
Reported on CT.gov as
Exlclusion criteria: ECOG PS &gt;2</t>
        </r>
      </text>
    </comment>
    <comment ref="Y26" authorId="3" shapeId="0" xr:uid="{DE1110E8-CB13-4F4D-AB97-A3586EFA01AA}">
      <text>
        <r>
          <rPr>
            <b/>
            <sz val="9"/>
            <color indexed="81"/>
            <rFont val="Tahoma"/>
            <family val="2"/>
          </rPr>
          <t>rozee:</t>
        </r>
        <r>
          <rPr>
            <sz val="9"/>
            <color indexed="81"/>
            <rFont val="Tahoma"/>
            <family val="2"/>
          </rPr>
          <t xml:space="preserve">
weighted average</t>
        </r>
      </text>
    </comment>
    <comment ref="AF26" authorId="4" shapeId="0" xr:uid="{495B157B-F2A9-4751-8613-40C27919BD7C}">
      <text>
        <r>
          <rPr>
            <b/>
            <sz val="9"/>
            <color indexed="81"/>
            <rFont val="Tahoma"/>
            <family val="2"/>
          </rPr>
          <t>bach-:</t>
        </r>
        <r>
          <rPr>
            <sz val="9"/>
            <color indexed="81"/>
            <rFont val="Tahoma"/>
            <family val="2"/>
          </rPr>
          <t xml:space="preserve">
P3, RCT, open-label, multicenter</t>
        </r>
      </text>
    </comment>
    <comment ref="N30" authorId="5" shapeId="0" xr:uid="{C79B1658-CFD3-4BB2-9D48-07491A89DEA9}">
      <text>
        <r>
          <rPr>
            <b/>
            <sz val="9"/>
            <color indexed="81"/>
            <rFont val="Tahoma"/>
            <family val="2"/>
          </rPr>
          <t>Chen He:</t>
        </r>
        <r>
          <rPr>
            <sz val="9"/>
            <color indexed="81"/>
            <rFont val="Tahoma"/>
            <family val="2"/>
          </rPr>
          <t xml:space="preserve">
more than 50% pts refractory to bortezomib and lenalidomide, but currenlty receive POM</t>
        </r>
      </text>
    </comment>
    <comment ref="R30" authorId="6" shapeId="0" xr:uid="{0EACF082-BBA9-412A-8D56-A184EEA8154F}">
      <text>
        <r>
          <rPr>
            <b/>
            <sz val="9"/>
            <color indexed="81"/>
            <rFont val="Tahoma"/>
            <family val="2"/>
          </rPr>
          <t>marie:</t>
        </r>
        <r>
          <rPr>
            <sz val="9"/>
            <color indexed="81"/>
            <rFont val="Tahoma"/>
            <family val="2"/>
          </rPr>
          <t xml:space="preserve">
Pomalidomide + Low-dose Dexamethasone </t>
        </r>
      </text>
    </comment>
    <comment ref="AD30" authorId="4" shapeId="0" xr:uid="{0A35D7A5-73F2-42D7-8C2D-2254D214D904}">
      <text>
        <r>
          <rPr>
            <b/>
            <sz val="9"/>
            <color indexed="81"/>
            <rFont val="Tahoma"/>
            <family val="2"/>
          </rPr>
          <t>bach-:</t>
        </r>
        <r>
          <rPr>
            <sz val="9"/>
            <color indexed="81"/>
            <rFont val="Tahoma"/>
            <family val="2"/>
          </rPr>
          <t xml:space="preserve">
Race was extracted from clinicaltrials.gov</t>
        </r>
      </text>
    </comment>
    <comment ref="AE30" authorId="4" shapeId="0" xr:uid="{29FA5D6E-84EC-4E49-A63C-6BCF26A93D32}">
      <text>
        <r>
          <rPr>
            <b/>
            <sz val="9"/>
            <color indexed="81"/>
            <rFont val="Tahoma"/>
            <family val="2"/>
          </rPr>
          <t>bach-:</t>
        </r>
        <r>
          <rPr>
            <sz val="9"/>
            <color indexed="81"/>
            <rFont val="Tahoma"/>
            <family val="2"/>
          </rPr>
          <t xml:space="preserve">
Race was extracted from clinicaltrials.gov</t>
        </r>
      </text>
    </comment>
    <comment ref="AF30" authorId="4" shapeId="0" xr:uid="{F19C46FD-FD54-4C8C-B64A-63FBCB4ECA55}">
      <text>
        <r>
          <rPr>
            <b/>
            <sz val="9"/>
            <color indexed="81"/>
            <rFont val="Tahoma"/>
            <family val="2"/>
          </rPr>
          <t>bach-:</t>
        </r>
        <r>
          <rPr>
            <sz val="9"/>
            <color indexed="81"/>
            <rFont val="Tahoma"/>
            <family val="2"/>
          </rPr>
          <t xml:space="preserve">
P3, RCT, open label, multicenter</t>
        </r>
      </text>
    </comment>
    <comment ref="AK30" authorId="7" shapeId="0" xr:uid="{A45DFC7F-B3F1-46BD-85DA-96DED15F87CE}">
      <text>
        <r>
          <rPr>
            <b/>
            <sz val="9"/>
            <color indexed="81"/>
            <rFont val="Tahoma"/>
            <family val="2"/>
          </rPr>
          <t>Stacy Grieve:</t>
        </r>
        <r>
          <rPr>
            <sz val="9"/>
            <color indexed="81"/>
            <rFont val="Tahoma"/>
            <family val="2"/>
          </rPr>
          <t xml:space="preserve">
Updated in Dimopoulos_Haematologica_2015
In San Miguel_LO 2013 at FU 10 months, OS=12.7 months (10.4-15.5 months), HR 0.74 (0.56-0.94), P=0.285</t>
        </r>
      </text>
    </comment>
    <comment ref="AL30" authorId="8" shapeId="0" xr:uid="{8890E86B-25EB-4D58-AEA9-F8A5FDA65999}">
      <text>
        <r>
          <rPr>
            <b/>
            <sz val="9"/>
            <color indexed="81"/>
            <rFont val="Tahoma"/>
            <family val="2"/>
          </rPr>
          <t>mihae:</t>
        </r>
        <r>
          <rPr>
            <sz val="9"/>
            <color indexed="81"/>
            <rFont val="Tahoma"/>
            <family val="2"/>
          </rPr>
          <t xml:space="preserve">
In San Miguel_LO 2013 at FU 10 months, OS=12.7 months (10.4-15.5 months), HR 0.74 (0.56-0.94), P=0.285</t>
        </r>
      </text>
    </comment>
    <comment ref="AM30" authorId="8" shapeId="0" xr:uid="{E54C4037-BC2C-45EF-8ED1-B72A9C1B03C1}">
      <text>
        <r>
          <rPr>
            <b/>
            <sz val="9"/>
            <color indexed="81"/>
            <rFont val="Tahoma"/>
            <family val="2"/>
          </rPr>
          <t>mihae:</t>
        </r>
        <r>
          <rPr>
            <sz val="9"/>
            <color indexed="81"/>
            <rFont val="Tahoma"/>
            <family val="2"/>
          </rPr>
          <t xml:space="preserve">
In San Miguel_LO 2013 at FU 10 months, OS=12.7 months (10.4-15.5 months), HR 0.74 (0.56-0.94), P=0.285</t>
        </r>
      </text>
    </comment>
    <comment ref="AN30" authorId="8" shapeId="0" xr:uid="{5EDCCF9F-8C91-46CA-AA29-F5B7A5016EC6}">
      <text>
        <r>
          <rPr>
            <b/>
            <sz val="9"/>
            <color indexed="81"/>
            <rFont val="Tahoma"/>
            <family val="2"/>
          </rPr>
          <t>mihae:</t>
        </r>
        <r>
          <rPr>
            <sz val="9"/>
            <color indexed="81"/>
            <rFont val="Tahoma"/>
            <family val="2"/>
          </rPr>
          <t xml:space="preserve">
Updated in Dimopoulos_Haematologica_2015
In San Miguel_LO 2013 at FU 10 months, OS=12.7 months (10.4-15.5 months), HR 0.74 (0.56-0.94), P=0.285</t>
        </r>
      </text>
    </comment>
    <comment ref="AO30" authorId="8" shapeId="0" xr:uid="{FDA7155B-3DA3-41D4-93ED-ECDD3D93513B}">
      <text>
        <r>
          <rPr>
            <b/>
            <sz val="9"/>
            <color indexed="81"/>
            <rFont val="Tahoma"/>
            <family val="2"/>
          </rPr>
          <t>mihae:</t>
        </r>
        <r>
          <rPr>
            <sz val="9"/>
            <color indexed="81"/>
            <rFont val="Tahoma"/>
            <family val="2"/>
          </rPr>
          <t xml:space="preserve">
In San Miguel_LO 2013 at FU 10 months, OS=12.7 months (10.4-15.5 months), HR 0.74 (0.56-0.94), P=0.285</t>
        </r>
      </text>
    </comment>
    <comment ref="AP30" authorId="8" shapeId="0" xr:uid="{467ECBEA-8E09-4ADF-B61D-A565AB391A96}">
      <text>
        <r>
          <rPr>
            <b/>
            <sz val="9"/>
            <color indexed="81"/>
            <rFont val="Tahoma"/>
            <family val="2"/>
          </rPr>
          <t>mihae:</t>
        </r>
        <r>
          <rPr>
            <sz val="9"/>
            <color indexed="81"/>
            <rFont val="Tahoma"/>
            <family val="2"/>
          </rPr>
          <t xml:space="preserve">
In San Miguel_LO 2013 at FU 10 months, OS=12.7 months (10.4-15.5 months), HR 0.74 (0.56-0.94), P=0.285</t>
        </r>
      </text>
    </comment>
    <comment ref="AQ30" authorId="8" shapeId="0" xr:uid="{C7D1A389-4E7D-42DB-9BE7-E4840B89FF14}">
      <text>
        <r>
          <rPr>
            <b/>
            <sz val="9"/>
            <color indexed="81"/>
            <rFont val="Tahoma"/>
            <family val="2"/>
          </rPr>
          <t>mihae:</t>
        </r>
        <r>
          <rPr>
            <sz val="9"/>
            <color indexed="81"/>
            <rFont val="Tahoma"/>
            <family val="2"/>
          </rPr>
          <t xml:space="preserve">
Updated in Dimopoulos_Haematologica_2015</t>
        </r>
      </text>
    </comment>
    <comment ref="AW30" authorId="7" shapeId="0" xr:uid="{A4AB6E3E-F5CD-4A63-A488-8E0BC09603D0}">
      <text>
        <r>
          <rPr>
            <b/>
            <sz val="9"/>
            <color indexed="81"/>
            <rFont val="Tahoma"/>
            <family val="2"/>
          </rPr>
          <t>Stacy Grieve:</t>
        </r>
        <r>
          <rPr>
            <sz val="9"/>
            <color indexed="81"/>
            <rFont val="Tahoma"/>
            <family val="2"/>
          </rPr>
          <t xml:space="preserve">
Updated in Dimopoulos_Haematologica_2015
In San Miguel_LO 2013 at FU 10 months, PFS=4.0 months (3.6-4.7 months), HR 0.48 (0.39-0.60), p&lt;0.0001</t>
        </r>
      </text>
    </comment>
    <comment ref="AX30" authorId="8" shapeId="0" xr:uid="{194C976C-E3E5-4BD5-8B6B-EEDF53EA3CED}">
      <text>
        <r>
          <rPr>
            <b/>
            <sz val="9"/>
            <color indexed="81"/>
            <rFont val="Tahoma"/>
            <family val="2"/>
          </rPr>
          <t>mihae:</t>
        </r>
        <r>
          <rPr>
            <sz val="9"/>
            <color indexed="81"/>
            <rFont val="Tahoma"/>
            <family val="2"/>
          </rPr>
          <t xml:space="preserve">
In San Miguel_LO 2013 at FU 10 months, PFS=4.0 months (3.6-4.7 months), HR 0.48 (0.39-0.60), p&lt;0.0001</t>
        </r>
      </text>
    </comment>
    <comment ref="AY30" authorId="8" shapeId="0" xr:uid="{181543B7-0BDB-4F18-AA14-89588F9E7751}">
      <text>
        <r>
          <rPr>
            <b/>
            <sz val="9"/>
            <color indexed="81"/>
            <rFont val="Tahoma"/>
            <family val="2"/>
          </rPr>
          <t>mihae:</t>
        </r>
        <r>
          <rPr>
            <sz val="9"/>
            <color indexed="81"/>
            <rFont val="Tahoma"/>
            <family val="2"/>
          </rPr>
          <t xml:space="preserve">
In San Miguel_LO 2013 at FU 10 months, PFS=4.0 months (3.6-4.7 months), HR 0.48 (0.39-0.60), p&lt;0.0001</t>
        </r>
      </text>
    </comment>
    <comment ref="AZ30" authorId="8" shapeId="0" xr:uid="{2B39D718-B269-463A-9CFD-5D63B45822E5}">
      <text>
        <r>
          <rPr>
            <b/>
            <sz val="9"/>
            <color indexed="81"/>
            <rFont val="Tahoma"/>
            <family val="2"/>
          </rPr>
          <t>mihae:</t>
        </r>
        <r>
          <rPr>
            <sz val="9"/>
            <color indexed="81"/>
            <rFont val="Tahoma"/>
            <family val="2"/>
          </rPr>
          <t xml:space="preserve">
Updated in Dimopoulos_Haematologica_2015
In San Miguel_LO 2013 at FU 10 months, HR 0.48 (0.39-0.60), p&lt;0.0001</t>
        </r>
      </text>
    </comment>
    <comment ref="BA30" authorId="8" shapeId="0" xr:uid="{D70E501D-54A4-40C9-90CE-A3C16E419842}">
      <text>
        <r>
          <rPr>
            <b/>
            <sz val="9"/>
            <color indexed="81"/>
            <rFont val="Tahoma"/>
            <family val="2"/>
          </rPr>
          <t>mihae:</t>
        </r>
        <r>
          <rPr>
            <sz val="9"/>
            <color indexed="81"/>
            <rFont val="Tahoma"/>
            <family val="2"/>
          </rPr>
          <t xml:space="preserve">
In San Miguel_LO 2013 at FU 10 months, HR 0.48 (0.39-0.60), p&lt;0.0001</t>
        </r>
      </text>
    </comment>
    <comment ref="BB30" authorId="8" shapeId="0" xr:uid="{3629F536-9A39-490B-9F4A-B6A88A83E3BF}">
      <text>
        <r>
          <rPr>
            <b/>
            <sz val="9"/>
            <color indexed="81"/>
            <rFont val="Tahoma"/>
            <family val="2"/>
          </rPr>
          <t>mihae:</t>
        </r>
        <r>
          <rPr>
            <sz val="9"/>
            <color indexed="81"/>
            <rFont val="Tahoma"/>
            <family val="2"/>
          </rPr>
          <t xml:space="preserve">
In San Miguel_LO 2013 at FU 10 months, HR 0.48 (0.39-0.60), p&lt;0.0001</t>
        </r>
      </text>
    </comment>
    <comment ref="BC30" authorId="8" shapeId="0" xr:uid="{074F4B75-F2C1-4B84-9377-87F9DCB5E3E7}">
      <text>
        <r>
          <rPr>
            <b/>
            <sz val="9"/>
            <color indexed="81"/>
            <rFont val="Tahoma"/>
            <family val="2"/>
          </rPr>
          <t>mihae:</t>
        </r>
        <r>
          <rPr>
            <sz val="9"/>
            <color indexed="81"/>
            <rFont val="Tahoma"/>
            <family val="2"/>
          </rPr>
          <t xml:space="preserve">
Updated in Dimopoulos_Haematologica_2015</t>
        </r>
      </text>
    </comment>
    <comment ref="BK30" authorId="7" shapeId="0" xr:uid="{6C7069B7-300F-4738-84D5-EDA0A561C394}">
      <text>
        <r>
          <rPr>
            <b/>
            <sz val="9"/>
            <color indexed="81"/>
            <rFont val="Tahoma"/>
            <family val="2"/>
          </rPr>
          <t>Stacy Grieve:</t>
        </r>
        <r>
          <rPr>
            <sz val="9"/>
            <color indexed="81"/>
            <rFont val="Tahoma"/>
            <family val="2"/>
          </rPr>
          <t xml:space="preserve">
CR or sCR</t>
        </r>
      </text>
    </comment>
    <comment ref="BM30" authorId="5" shapeId="0" xr:uid="{8102A9EE-B3FC-4360-A28C-78F19CB5A887}">
      <text>
        <r>
          <rPr>
            <b/>
            <sz val="9"/>
            <color indexed="81"/>
            <rFont val="Tahoma"/>
            <family val="2"/>
          </rPr>
          <t>Chen He:</t>
        </r>
        <r>
          <rPr>
            <sz val="9"/>
            <color indexed="81"/>
            <rFont val="Tahoma"/>
            <family val="2"/>
          </rPr>
          <t xml:space="preserve">
found in the text</t>
        </r>
      </text>
    </comment>
    <comment ref="BO30" authorId="7" shapeId="0" xr:uid="{CE7D7424-4A2B-4447-A88E-6CD248FE69A2}">
      <text>
        <r>
          <rPr>
            <b/>
            <sz val="9"/>
            <color indexed="81"/>
            <rFont val="Tahoma"/>
            <family val="2"/>
          </rPr>
          <t>Stacy Grieve:</t>
        </r>
        <r>
          <rPr>
            <sz val="9"/>
            <color indexed="81"/>
            <rFont val="Tahoma"/>
            <family val="2"/>
          </rPr>
          <t xml:space="preserve">
Of those with at least PR</t>
        </r>
      </text>
    </comment>
    <comment ref="BP30" authorId="7" shapeId="0" xr:uid="{BA950AE8-20B0-40B0-AA26-0AC472B03F16}">
      <text>
        <r>
          <rPr>
            <b/>
            <sz val="9"/>
            <color indexed="81"/>
            <rFont val="Tahoma"/>
            <family val="2"/>
          </rPr>
          <t>Stacy Grieve:</t>
        </r>
        <r>
          <rPr>
            <sz val="9"/>
            <color indexed="81"/>
            <rFont val="Tahoma"/>
            <family val="2"/>
          </rPr>
          <t xml:space="preserve">
Of those with at least PR</t>
        </r>
      </text>
    </comment>
    <comment ref="BQ30" authorId="9" shapeId="0" xr:uid="{FBE92126-8819-48C1-B47E-4F900547A76F}">
      <text>
        <r>
          <rPr>
            <b/>
            <sz val="9"/>
            <color indexed="81"/>
            <rFont val="Tahoma"/>
            <family val="2"/>
          </rPr>
          <t>Khushboo Gurjar:</t>
        </r>
        <r>
          <rPr>
            <sz val="9"/>
            <color indexed="81"/>
            <rFont val="Tahoma"/>
            <family val="2"/>
          </rPr>
          <t xml:space="preserve">
Results from previous study San Miguel are reported as Dimopoulos 2015 doesn’t have overall values</t>
        </r>
      </text>
    </comment>
    <comment ref="BR30" authorId="9" shapeId="0" xr:uid="{7B1DE321-0544-48C4-9948-6411FB72DBB3}">
      <text>
        <r>
          <rPr>
            <b/>
            <sz val="9"/>
            <color indexed="81"/>
            <rFont val="Tahoma"/>
            <family val="2"/>
          </rPr>
          <t>Khushboo Gurjar:</t>
        </r>
        <r>
          <rPr>
            <sz val="9"/>
            <color indexed="81"/>
            <rFont val="Tahoma"/>
            <family val="2"/>
          </rPr>
          <t xml:space="preserve">
Overall AE values are not reported.</t>
        </r>
      </text>
    </comment>
    <comment ref="R31" authorId="6" shapeId="0" xr:uid="{EF3596D3-1B7D-438B-96C8-A6181D032141}">
      <text>
        <r>
          <rPr>
            <b/>
            <sz val="9"/>
            <color indexed="81"/>
            <rFont val="Tahoma"/>
            <family val="2"/>
          </rPr>
          <t>marie:</t>
        </r>
        <r>
          <rPr>
            <sz val="9"/>
            <color indexed="81"/>
            <rFont val="Tahoma"/>
            <family val="2"/>
          </rPr>
          <t xml:space="preserve">
High-dose Dexamethasone </t>
        </r>
      </text>
    </comment>
    <comment ref="AD31" authorId="4" shapeId="0" xr:uid="{C16A6527-E2FA-4906-93E0-03861A087371}">
      <text>
        <r>
          <rPr>
            <b/>
            <sz val="9"/>
            <color indexed="81"/>
            <rFont val="Tahoma"/>
            <family val="2"/>
          </rPr>
          <t>bach-:</t>
        </r>
        <r>
          <rPr>
            <sz val="9"/>
            <color indexed="81"/>
            <rFont val="Tahoma"/>
            <family val="2"/>
          </rPr>
          <t xml:space="preserve">
Race was extracted from clinicaltrials.gov</t>
        </r>
      </text>
    </comment>
    <comment ref="AE31" authorId="4" shapeId="0" xr:uid="{4CCB5167-03F5-47BB-9BD7-89B8D1C16D64}">
      <text>
        <r>
          <rPr>
            <b/>
            <sz val="9"/>
            <color indexed="81"/>
            <rFont val="Tahoma"/>
            <family val="2"/>
          </rPr>
          <t>bach-:</t>
        </r>
        <r>
          <rPr>
            <sz val="9"/>
            <color indexed="81"/>
            <rFont val="Tahoma"/>
            <family val="2"/>
          </rPr>
          <t xml:space="preserve">
Race was extracted from clinicaltrials.gov</t>
        </r>
      </text>
    </comment>
    <comment ref="AK31" authorId="7" shapeId="0" xr:uid="{2FFC5929-84DE-433E-B7AF-8901044DFA7C}">
      <text>
        <r>
          <rPr>
            <b/>
            <sz val="9"/>
            <color indexed="81"/>
            <rFont val="Tahoma"/>
            <family val="2"/>
          </rPr>
          <t>Stacy Grieve:</t>
        </r>
        <r>
          <rPr>
            <sz val="9"/>
            <color indexed="81"/>
            <rFont val="Tahoma"/>
            <family val="2"/>
          </rPr>
          <t xml:space="preserve">
Update in Dimopoulos_Haematologica_2015
In San Miguel_LO 2013 at FU 10 months, OS=8.1 months (6.9-10.8 months)</t>
        </r>
      </text>
    </comment>
    <comment ref="AL31" authorId="8" shapeId="0" xr:uid="{14CA977D-403E-4255-A84B-CE0EDAEF6058}">
      <text>
        <r>
          <rPr>
            <b/>
            <sz val="9"/>
            <color indexed="81"/>
            <rFont val="Tahoma"/>
            <family val="2"/>
          </rPr>
          <t>mihae:</t>
        </r>
        <r>
          <rPr>
            <sz val="9"/>
            <color indexed="81"/>
            <rFont val="Tahoma"/>
            <family val="2"/>
          </rPr>
          <t xml:space="preserve">
In San Miguel_LO 2013 at FU 10 months, OS=8.1 months (6.9-10.8 months)</t>
        </r>
      </text>
    </comment>
    <comment ref="AM31" authorId="8" shapeId="0" xr:uid="{674A6613-981B-4FB4-B073-AEBC1E77755E}">
      <text>
        <r>
          <rPr>
            <b/>
            <sz val="9"/>
            <color indexed="81"/>
            <rFont val="Tahoma"/>
            <family val="2"/>
          </rPr>
          <t>mihae:</t>
        </r>
        <r>
          <rPr>
            <sz val="9"/>
            <color indexed="81"/>
            <rFont val="Tahoma"/>
            <family val="2"/>
          </rPr>
          <t xml:space="preserve">
In San Miguel_LO 2013 at FU 10 months, OS=8.1 months (6.9-10.8 months)</t>
        </r>
      </text>
    </comment>
    <comment ref="AW31" authorId="7" shapeId="0" xr:uid="{CCA4DEDC-1F38-4107-BAB0-323DE5F3510B}">
      <text>
        <r>
          <rPr>
            <b/>
            <sz val="9"/>
            <color indexed="81"/>
            <rFont val="Tahoma"/>
            <family val="2"/>
          </rPr>
          <t>Stacy Grieve:</t>
        </r>
        <r>
          <rPr>
            <sz val="9"/>
            <color indexed="81"/>
            <rFont val="Tahoma"/>
            <family val="2"/>
          </rPr>
          <t xml:space="preserve">
Updated in Dimopoulos_Haematologica_2015
In San Miguel_LO 2013 at FU 10 months, PFS=1.9 months (1.9-2.2 months)</t>
        </r>
      </text>
    </comment>
    <comment ref="AX31" authorId="8" shapeId="0" xr:uid="{2A4F1F35-9EAC-4ACD-B3AD-B0FFAADA80AF}">
      <text>
        <r>
          <rPr>
            <b/>
            <sz val="9"/>
            <color indexed="81"/>
            <rFont val="Tahoma"/>
            <family val="2"/>
          </rPr>
          <t>mihae:</t>
        </r>
        <r>
          <rPr>
            <sz val="9"/>
            <color indexed="81"/>
            <rFont val="Tahoma"/>
            <family val="2"/>
          </rPr>
          <t xml:space="preserve">
In San Miguel_LO 2013 at FU 10 months, PFS=1.9 months (1.9-2.2 months)</t>
        </r>
      </text>
    </comment>
    <comment ref="AY31" authorId="8" shapeId="0" xr:uid="{992C2262-D39E-487E-9C8A-4F0F074F0186}">
      <text>
        <r>
          <rPr>
            <b/>
            <sz val="9"/>
            <color indexed="81"/>
            <rFont val="Tahoma"/>
            <family val="2"/>
          </rPr>
          <t>mihae:</t>
        </r>
        <r>
          <rPr>
            <sz val="9"/>
            <color indexed="81"/>
            <rFont val="Tahoma"/>
            <family val="2"/>
          </rPr>
          <t xml:space="preserve">
In San Miguel_LO 2013 at FU 10 months, PFS=1.9 months (1.9-2.2 months)</t>
        </r>
      </text>
    </comment>
    <comment ref="BK31" authorId="7" shapeId="0" xr:uid="{C63A0EBB-47DC-45B1-B74D-B0A9CF21571D}">
      <text>
        <r>
          <rPr>
            <b/>
            <sz val="9"/>
            <color indexed="81"/>
            <rFont val="Tahoma"/>
            <family val="2"/>
          </rPr>
          <t>Stacy Grieve:</t>
        </r>
        <r>
          <rPr>
            <sz val="9"/>
            <color indexed="81"/>
            <rFont val="Tahoma"/>
            <family val="2"/>
          </rPr>
          <t xml:space="preserve">
CR or sCR</t>
        </r>
      </text>
    </comment>
    <comment ref="BM31" authorId="5" shapeId="0" xr:uid="{4F74B663-1774-4233-A041-81391977B0E3}">
      <text>
        <r>
          <rPr>
            <b/>
            <sz val="9"/>
            <color indexed="81"/>
            <rFont val="Tahoma"/>
            <family val="2"/>
          </rPr>
          <t>Chen He:</t>
        </r>
        <r>
          <rPr>
            <sz val="9"/>
            <color indexed="81"/>
            <rFont val="Tahoma"/>
            <family val="2"/>
          </rPr>
          <t xml:space="preserve">
found in the text</t>
        </r>
      </text>
    </comment>
    <comment ref="BO31" authorId="7" shapeId="0" xr:uid="{C88D0306-E811-48CF-A5F2-532FC9F5D255}">
      <text>
        <r>
          <rPr>
            <b/>
            <sz val="9"/>
            <color indexed="81"/>
            <rFont val="Tahoma"/>
            <family val="2"/>
          </rPr>
          <t>Stacy Grieve:</t>
        </r>
        <r>
          <rPr>
            <sz val="9"/>
            <color indexed="81"/>
            <rFont val="Tahoma"/>
            <family val="2"/>
          </rPr>
          <t xml:space="preserve">
Of those with at least PR</t>
        </r>
      </text>
    </comment>
    <comment ref="BP31" authorId="7" shapeId="0" xr:uid="{3FA93616-2277-4010-ACA6-DC12EC6535A6}">
      <text>
        <r>
          <rPr>
            <b/>
            <sz val="9"/>
            <color indexed="81"/>
            <rFont val="Tahoma"/>
            <family val="2"/>
          </rPr>
          <t>Stacy Grieve:</t>
        </r>
        <r>
          <rPr>
            <sz val="9"/>
            <color indexed="81"/>
            <rFont val="Tahoma"/>
            <family val="2"/>
          </rPr>
          <t xml:space="preserve">
Of those with at least PR</t>
        </r>
      </text>
    </comment>
    <comment ref="BQ31" authorId="9" shapeId="0" xr:uid="{B60C1F98-53B3-45A4-9DE4-5E01222CAF04}">
      <text>
        <r>
          <rPr>
            <b/>
            <sz val="9"/>
            <color indexed="81"/>
            <rFont val="Tahoma"/>
            <family val="2"/>
          </rPr>
          <t>Khushboo Gurjar:</t>
        </r>
        <r>
          <rPr>
            <sz val="9"/>
            <color indexed="81"/>
            <rFont val="Tahoma"/>
            <family val="2"/>
          </rPr>
          <t xml:space="preserve">
Results from previous study San Miguel are reported as Dimopoulos 2015 doesn’t have overall values</t>
        </r>
      </text>
    </comment>
    <comment ref="N34" authorId="5" shapeId="0" xr:uid="{8B15E055-1DCF-41C8-AD92-CB1F4E71F14F}">
      <text>
        <r>
          <rPr>
            <b/>
            <sz val="9"/>
            <color indexed="81"/>
            <rFont val="Tahoma"/>
            <family val="2"/>
          </rPr>
          <t>Chen He:</t>
        </r>
        <r>
          <rPr>
            <sz val="9"/>
            <color indexed="81"/>
            <rFont val="Tahoma"/>
            <family val="2"/>
          </rPr>
          <t xml:space="preserve">
more than 50% pts refractory to bortezomib and lenalidomide, but currenlty receive POM</t>
        </r>
      </text>
    </comment>
    <comment ref="R34" authorId="6" shapeId="0" xr:uid="{A1CDF590-B703-48E0-AB03-13C572B10B31}">
      <text>
        <r>
          <rPr>
            <b/>
            <sz val="9"/>
            <color indexed="81"/>
            <rFont val="Tahoma"/>
            <family val="2"/>
          </rPr>
          <t>marie:</t>
        </r>
        <r>
          <rPr>
            <sz val="9"/>
            <color indexed="81"/>
            <rFont val="Tahoma"/>
            <family val="2"/>
          </rPr>
          <t xml:space="preserve">
Pomalidomide + Low-dose Dexamethasone </t>
        </r>
      </text>
    </comment>
    <comment ref="AF34" authorId="4" shapeId="0" xr:uid="{884BD8B6-CF63-4D4F-9B51-D96BF11DE6CC}">
      <text>
        <r>
          <rPr>
            <b/>
            <sz val="9"/>
            <color indexed="81"/>
            <rFont val="Tahoma"/>
            <family val="2"/>
          </rPr>
          <t>bach-:</t>
        </r>
        <r>
          <rPr>
            <sz val="9"/>
            <color indexed="81"/>
            <rFont val="Tahoma"/>
            <family val="2"/>
          </rPr>
          <t xml:space="preserve">
P2, RCT, open-label, multicenter</t>
        </r>
      </text>
    </comment>
    <comment ref="BM34" authorId="5" shapeId="0" xr:uid="{A9B9E7F6-729B-41D2-ADA8-6B302D606B82}">
      <text>
        <r>
          <rPr>
            <b/>
            <sz val="9"/>
            <color indexed="81"/>
            <rFont val="Tahoma"/>
            <family val="2"/>
          </rPr>
          <t>Chen He:</t>
        </r>
        <r>
          <rPr>
            <sz val="9"/>
            <color indexed="81"/>
            <rFont val="Tahoma"/>
            <family val="2"/>
          </rPr>
          <t xml:space="preserve">
found in the text</t>
        </r>
      </text>
    </comment>
    <comment ref="BU34" authorId="9" shapeId="0" xr:uid="{2B6F1788-879F-4311-9091-014F8C0F805A}">
      <text>
        <r>
          <rPr>
            <b/>
            <sz val="9"/>
            <color indexed="81"/>
            <rFont val="Tahoma"/>
            <family val="2"/>
          </rPr>
          <t>Khushboo Gurjar:</t>
        </r>
        <r>
          <rPr>
            <sz val="9"/>
            <color indexed="81"/>
            <rFont val="Tahoma"/>
            <family val="2"/>
          </rPr>
          <t xml:space="preserve">
While there are different values reported in the narrative - </t>
        </r>
        <r>
          <rPr>
            <i/>
            <sz val="9"/>
            <color indexed="81"/>
            <rFont val="Tahoma"/>
            <family val="2"/>
          </rPr>
          <t>The rate of POM discontinuation due to treatment-related AEs was 3% (2% in
the POM+LoDEX group and 5% in the POM group).</t>
        </r>
      </text>
    </comment>
    <comment ref="BV34" authorId="9" shapeId="0" xr:uid="{66F07600-CAEB-4643-94DA-7111F4120B4D}">
      <text>
        <r>
          <rPr>
            <b/>
            <sz val="9"/>
            <color indexed="81"/>
            <rFont val="Tahoma"/>
            <family val="2"/>
          </rPr>
          <t>Khushboo Gurjar:</t>
        </r>
        <r>
          <rPr>
            <sz val="9"/>
            <color indexed="81"/>
            <rFont val="Tahoma"/>
            <family val="2"/>
          </rPr>
          <t xml:space="preserve">
While there are different values reported in the narrative - </t>
        </r>
        <r>
          <rPr>
            <i/>
            <sz val="9"/>
            <color indexed="81"/>
            <rFont val="Tahoma"/>
            <family val="2"/>
          </rPr>
          <t>The rate of POM discontinuation due to treatment-related AEs was 3% (2% in
the POM+LoDEX group and 5% in the POM group).</t>
        </r>
      </text>
    </comment>
    <comment ref="BM35" authorId="5" shapeId="0" xr:uid="{4B4E1CB9-C74A-45D8-B0FF-562EA3484C35}">
      <text>
        <r>
          <rPr>
            <b/>
            <sz val="9"/>
            <color indexed="81"/>
            <rFont val="Tahoma"/>
            <family val="2"/>
          </rPr>
          <t>Chen He:</t>
        </r>
        <r>
          <rPr>
            <sz val="9"/>
            <color indexed="81"/>
            <rFont val="Tahoma"/>
            <family val="2"/>
          </rPr>
          <t xml:space="preserve">
found in the text</t>
        </r>
      </text>
    </comment>
    <comment ref="N38" authorId="5" shapeId="0" xr:uid="{AC35C1AB-5D80-4E39-9E4F-B2C2B4614A5A}">
      <text>
        <r>
          <rPr>
            <b/>
            <sz val="9"/>
            <color indexed="81"/>
            <rFont val="Tahoma"/>
            <family val="2"/>
          </rPr>
          <t>Chen He:</t>
        </r>
        <r>
          <rPr>
            <sz val="9"/>
            <color indexed="81"/>
            <rFont val="Tahoma"/>
            <family val="2"/>
          </rPr>
          <t xml:space="preserve">
All exposed to lenalidomide + PI, no refractory info. </t>
        </r>
      </text>
    </comment>
    <comment ref="AF38" authorId="4" shapeId="0" xr:uid="{C1A97540-2D77-4950-94FE-8B736A51F3C9}">
      <text>
        <r>
          <rPr>
            <b/>
            <sz val="9"/>
            <color indexed="81"/>
            <rFont val="Tahoma"/>
            <family val="2"/>
          </rPr>
          <t>bach-:</t>
        </r>
        <r>
          <rPr>
            <sz val="9"/>
            <color indexed="81"/>
            <rFont val="Tahoma"/>
            <family val="2"/>
          </rPr>
          <t xml:space="preserve">
P2, RCT, open-label, multicenter</t>
        </r>
      </text>
    </comment>
    <comment ref="BM38" authorId="5" shapeId="0" xr:uid="{F411FDB1-D9AF-4A3A-A9AC-FF1BAA216390}">
      <text>
        <r>
          <rPr>
            <b/>
            <sz val="9"/>
            <color indexed="81"/>
            <rFont val="Tahoma"/>
            <family val="2"/>
          </rPr>
          <t>Chen He:</t>
        </r>
        <r>
          <rPr>
            <sz val="9"/>
            <color indexed="81"/>
            <rFont val="Tahoma"/>
            <family val="2"/>
          </rPr>
          <t xml:space="preserve">
found in the text</t>
        </r>
      </text>
    </comment>
    <comment ref="BM39" authorId="5" shapeId="0" xr:uid="{199D8B4B-B55C-427D-B482-4B85C415AE03}">
      <text>
        <r>
          <rPr>
            <b/>
            <sz val="9"/>
            <color indexed="81"/>
            <rFont val="Tahoma"/>
            <family val="2"/>
          </rPr>
          <t>Chen He:</t>
        </r>
        <r>
          <rPr>
            <sz val="9"/>
            <color indexed="81"/>
            <rFont val="Tahoma"/>
            <family val="2"/>
          </rPr>
          <t xml:space="preserve">
found in the text</t>
        </r>
      </text>
    </comment>
    <comment ref="N42" authorId="5" shapeId="0" xr:uid="{E6E9FFF2-014B-4505-9DD4-186307636B01}">
      <text>
        <r>
          <rPr>
            <b/>
            <sz val="9"/>
            <color indexed="81"/>
            <rFont val="Tahoma"/>
            <family val="2"/>
          </rPr>
          <t>Chen He:</t>
        </r>
        <r>
          <rPr>
            <sz val="9"/>
            <color indexed="81"/>
            <rFont val="Tahoma"/>
            <family val="2"/>
          </rPr>
          <t xml:space="preserve">
Cyclophosphamide, an alkylating agents</t>
        </r>
      </text>
    </comment>
    <comment ref="AF42" authorId="4" shapeId="0" xr:uid="{DA5DFD24-C12D-48D1-BE87-CC9FAC5B7359}">
      <text>
        <r>
          <rPr>
            <b/>
            <sz val="9"/>
            <color indexed="81"/>
            <rFont val="Tahoma"/>
            <family val="2"/>
          </rPr>
          <t>bach-:</t>
        </r>
        <r>
          <rPr>
            <sz val="9"/>
            <color indexed="81"/>
            <rFont val="Tahoma"/>
            <family val="2"/>
          </rPr>
          <t xml:space="preserve">
P2, RCT, open-label, multicenter</t>
        </r>
      </text>
    </comment>
    <comment ref="BK42" authorId="2" shapeId="0" xr:uid="{5444E2DB-27FC-4DBE-A867-CAAC488E5CB3}">
      <text>
        <r>
          <rPr>
            <b/>
            <sz val="9"/>
            <color indexed="81"/>
            <rFont val="Tahoma"/>
            <family val="2"/>
          </rPr>
          <t>khoin:</t>
        </r>
        <r>
          <rPr>
            <sz val="9"/>
            <color indexed="81"/>
            <rFont val="Tahoma"/>
            <family val="2"/>
          </rPr>
          <t xml:space="preserve">
CR/sCR</t>
        </r>
      </text>
    </comment>
    <comment ref="BM42" authorId="5" shapeId="0" xr:uid="{8B230C80-04A9-4E43-9EA7-4D852E179DE8}">
      <text>
        <r>
          <rPr>
            <b/>
            <sz val="9"/>
            <color indexed="81"/>
            <rFont val="Tahoma"/>
            <family val="2"/>
          </rPr>
          <t>Chen He:</t>
        </r>
        <r>
          <rPr>
            <sz val="9"/>
            <color indexed="81"/>
            <rFont val="Tahoma"/>
            <family val="2"/>
          </rPr>
          <t xml:space="preserve">
found in the text</t>
        </r>
      </text>
    </comment>
    <comment ref="BK43" authorId="2" shapeId="0" xr:uid="{2D52D76A-BA7B-4B65-81AC-C6B361D69327}">
      <text>
        <r>
          <rPr>
            <b/>
            <sz val="9"/>
            <color indexed="81"/>
            <rFont val="Tahoma"/>
            <family val="2"/>
          </rPr>
          <t>khoin:</t>
        </r>
        <r>
          <rPr>
            <sz val="9"/>
            <color indexed="81"/>
            <rFont val="Tahoma"/>
            <family val="2"/>
          </rPr>
          <t xml:space="preserve">
CR/sCR</t>
        </r>
      </text>
    </comment>
    <comment ref="BM43" authorId="5" shapeId="0" xr:uid="{1B95B3D5-76B4-4384-A749-47BF6DDAC6C5}">
      <text>
        <r>
          <rPr>
            <b/>
            <sz val="9"/>
            <color indexed="81"/>
            <rFont val="Tahoma"/>
            <family val="2"/>
          </rPr>
          <t>Chen He:</t>
        </r>
        <r>
          <rPr>
            <sz val="9"/>
            <color indexed="81"/>
            <rFont val="Tahoma"/>
            <family val="2"/>
          </rPr>
          <t xml:space="preserve">
found in the text</t>
        </r>
      </text>
    </comment>
    <comment ref="R46" authorId="6" shapeId="0" xr:uid="{E88C624D-2C27-4844-BF56-887804E53745}">
      <text>
        <r>
          <rPr>
            <b/>
            <sz val="9"/>
            <color indexed="81"/>
            <rFont val="Tahoma"/>
            <family val="2"/>
          </rPr>
          <t>marie:</t>
        </r>
        <r>
          <rPr>
            <sz val="9"/>
            <color indexed="81"/>
            <rFont val="Tahoma"/>
            <family val="2"/>
          </rPr>
          <t xml:space="preserve">
Nivolumab + Daratumumab + Low-dose cyclophosphamide</t>
        </r>
      </text>
    </comment>
    <comment ref="Y46" authorId="3" shapeId="0" xr:uid="{FF51498F-0E4B-4C2E-A999-2A5422D7F648}">
      <text>
        <r>
          <rPr>
            <b/>
            <sz val="9"/>
            <color indexed="81"/>
            <rFont val="Tahoma"/>
            <family val="2"/>
          </rPr>
          <t>rozee:</t>
        </r>
        <r>
          <rPr>
            <sz val="9"/>
            <color indexed="81"/>
            <rFont val="Tahoma"/>
            <family val="2"/>
          </rPr>
          <t xml:space="preserve">
weighted average</t>
        </r>
      </text>
    </comment>
    <comment ref="AF46" authorId="4" shapeId="0" xr:uid="{5B9F6436-8FDD-488C-AE65-04390DBB86D3}">
      <text>
        <r>
          <rPr>
            <b/>
            <sz val="9"/>
            <color indexed="81"/>
            <rFont val="Tahoma"/>
            <family val="2"/>
          </rPr>
          <t>bach-:</t>
        </r>
        <r>
          <rPr>
            <sz val="9"/>
            <color indexed="81"/>
            <rFont val="Tahoma"/>
            <family val="2"/>
          </rPr>
          <t xml:space="preserve">
P2, RCT, multicenter</t>
        </r>
      </text>
    </comment>
    <comment ref="K50" authorId="10" shapeId="0" xr:uid="{BB0E9BA2-69E4-444D-8FF7-A56827A0F793}">
      <text>
        <r>
          <rPr>
            <b/>
            <sz val="9"/>
            <color indexed="81"/>
            <rFont val="Tahoma"/>
            <family val="2"/>
          </rPr>
          <t>Joshua Roccamo:</t>
        </r>
        <r>
          <rPr>
            <sz val="9"/>
            <color indexed="81"/>
            <rFont val="Tahoma"/>
            <family val="2"/>
          </rPr>
          <t xml:space="preserve">
ASCO </t>
        </r>
      </text>
    </comment>
    <comment ref="P50" authorId="6" shapeId="0" xr:uid="{43FA5E07-6CD7-4B4F-ACC5-9E8545FED6E2}">
      <text>
        <r>
          <rPr>
            <b/>
            <sz val="9"/>
            <color indexed="81"/>
            <rFont val="Tahoma"/>
            <family val="2"/>
          </rPr>
          <t>marie:</t>
        </r>
        <r>
          <rPr>
            <sz val="9"/>
            <color indexed="81"/>
            <rFont val="Tahoma"/>
            <family val="2"/>
          </rPr>
          <t xml:space="preserve">
4+ Line</t>
        </r>
      </text>
    </comment>
    <comment ref="R50" authorId="6" shapeId="0" xr:uid="{8FF6693E-8A27-4C0D-805F-94658D1A95A9}">
      <text>
        <r>
          <rPr>
            <b/>
            <sz val="9"/>
            <color indexed="81"/>
            <rFont val="Tahoma"/>
            <family val="2"/>
          </rPr>
          <t>marie:</t>
        </r>
        <r>
          <rPr>
            <sz val="9"/>
            <color indexed="81"/>
            <rFont val="Tahoma"/>
            <family val="2"/>
          </rPr>
          <t xml:space="preserve">
Belantamab mafodotin 2.5 mg/kg</t>
        </r>
      </text>
    </comment>
    <comment ref="Y50" authorId="3" shapeId="0" xr:uid="{23A2ED16-F1F9-47F0-A746-8150C76B5639}">
      <text>
        <r>
          <rPr>
            <b/>
            <sz val="9"/>
            <color indexed="81"/>
            <rFont val="Tahoma"/>
            <family val="2"/>
          </rPr>
          <t>rozee:</t>
        </r>
        <r>
          <rPr>
            <sz val="9"/>
            <color indexed="81"/>
            <rFont val="Tahoma"/>
            <family val="2"/>
          </rPr>
          <t xml:space="preserve">
weighted average</t>
        </r>
      </text>
    </comment>
    <comment ref="AF50" authorId="4" shapeId="0" xr:uid="{73CA294F-A9D8-411A-B4A7-18372988598D}">
      <text>
        <r>
          <rPr>
            <b/>
            <sz val="9"/>
            <color indexed="81"/>
            <rFont val="Tahoma"/>
            <family val="2"/>
          </rPr>
          <t>bach-:</t>
        </r>
        <r>
          <rPr>
            <sz val="9"/>
            <color indexed="81"/>
            <rFont val="Tahoma"/>
            <family val="2"/>
          </rPr>
          <t xml:space="preserve">
P2, RCT, open-label, multicenter</t>
        </r>
      </text>
    </comment>
    <comment ref="AK50" authorId="8" shapeId="0" xr:uid="{889ABF45-3520-49D9-833C-7858216C39EB}">
      <text>
        <r>
          <rPr>
            <b/>
            <sz val="9"/>
            <color indexed="81"/>
            <rFont val="Tahoma"/>
            <family val="2"/>
          </rPr>
          <t>mihae:</t>
        </r>
        <r>
          <rPr>
            <sz val="9"/>
            <color indexed="81"/>
            <rFont val="Tahoma"/>
            <family val="2"/>
          </rPr>
          <t xml:space="preserve">
Updated from Lonial_ASCO_2020 (poster), median follow-up 13 months</t>
        </r>
      </text>
    </comment>
    <comment ref="AL50" authorId="8" shapeId="0" xr:uid="{8BB010DE-F2DA-4DE1-A321-EB09F86740DA}">
      <text>
        <r>
          <rPr>
            <b/>
            <sz val="9"/>
            <color indexed="81"/>
            <rFont val="Tahoma"/>
            <family val="2"/>
          </rPr>
          <t>mihae:</t>
        </r>
        <r>
          <rPr>
            <sz val="9"/>
            <color indexed="81"/>
            <rFont val="Tahoma"/>
            <family val="2"/>
          </rPr>
          <t xml:space="preserve">
Updated from Lonial_ASCO_2020 (poster), median follow-up 13 months</t>
        </r>
      </text>
    </comment>
    <comment ref="AM50" authorId="8" shapeId="0" xr:uid="{93BD980E-755D-4110-A0D1-870DCE9B7749}">
      <text>
        <r>
          <rPr>
            <b/>
            <sz val="9"/>
            <color indexed="81"/>
            <rFont val="Tahoma"/>
            <family val="2"/>
          </rPr>
          <t>mihae:</t>
        </r>
        <r>
          <rPr>
            <sz val="9"/>
            <color indexed="81"/>
            <rFont val="Tahoma"/>
            <family val="2"/>
          </rPr>
          <t xml:space="preserve">
Updated from Lonial_ASCO_2020 (poster), median follow-up 13 months</t>
        </r>
      </text>
    </comment>
    <comment ref="AR50" authorId="8" shapeId="0" xr:uid="{3F5DAFF0-49ED-4D91-AAAD-CD2B2F231A89}">
      <text>
        <r>
          <rPr>
            <b/>
            <sz val="9"/>
            <color indexed="81"/>
            <rFont val="Tahoma"/>
            <family val="2"/>
          </rPr>
          <t>mihae:</t>
        </r>
        <r>
          <rPr>
            <sz val="9"/>
            <color indexed="81"/>
            <rFont val="Tahoma"/>
            <family val="2"/>
          </rPr>
          <t xml:space="preserve">
Updated from Lonial_ASCO_2020 (poster), median follow-up 13 months</t>
        </r>
      </text>
    </comment>
    <comment ref="AW50" authorId="8" shapeId="0" xr:uid="{8457905B-425F-4E61-8423-78731A71A699}">
      <text>
        <r>
          <rPr>
            <b/>
            <sz val="9"/>
            <color indexed="81"/>
            <rFont val="Tahoma"/>
            <family val="2"/>
          </rPr>
          <t>mihae:</t>
        </r>
        <r>
          <rPr>
            <sz val="9"/>
            <color indexed="81"/>
            <rFont val="Tahoma"/>
            <family val="2"/>
          </rPr>
          <t xml:space="preserve">
Updated from Lonial_ASCO_2020 (poster), median follow-up 13 months</t>
        </r>
      </text>
    </comment>
    <comment ref="BI50" authorId="8" shapeId="0" xr:uid="{C226BF9E-A6CB-4885-82C1-B43E5375A55F}">
      <text>
        <r>
          <rPr>
            <b/>
            <sz val="9"/>
            <color indexed="81"/>
            <rFont val="Tahoma"/>
            <family val="2"/>
          </rPr>
          <t>mihae:</t>
        </r>
        <r>
          <rPr>
            <sz val="9"/>
            <color indexed="81"/>
            <rFont val="Tahoma"/>
            <family val="2"/>
          </rPr>
          <t xml:space="preserve">
Updated from Lonial_ASCO_2020 (poster), median follow-up 13 months</t>
        </r>
      </text>
    </comment>
    <comment ref="BK50" authorId="8" shapeId="0" xr:uid="{1763F4DE-93A6-41DE-8D19-1D0CBEBBD4C6}">
      <text>
        <r>
          <rPr>
            <b/>
            <sz val="9"/>
            <color indexed="81"/>
            <rFont val="Tahoma"/>
            <family val="2"/>
          </rPr>
          <t>mihae:</t>
        </r>
        <r>
          <rPr>
            <sz val="9"/>
            <color indexed="81"/>
            <rFont val="Tahoma"/>
            <family val="2"/>
          </rPr>
          <t xml:space="preserve">
Updated from Lonial_ASCO_2020 (poster), median follow-up 13 months</t>
        </r>
      </text>
    </comment>
    <comment ref="BO50" authorId="8" shapeId="0" xr:uid="{DB63100C-CFFE-4E83-9CBA-65F4F9820C87}">
      <text>
        <r>
          <rPr>
            <b/>
            <sz val="9"/>
            <color indexed="81"/>
            <rFont val="Tahoma"/>
            <family val="2"/>
          </rPr>
          <t>mihae:</t>
        </r>
        <r>
          <rPr>
            <sz val="9"/>
            <color indexed="81"/>
            <rFont val="Tahoma"/>
            <family val="2"/>
          </rPr>
          <t xml:space="preserve">
Updated from Lonial_ASCO_2020 (poster), median follow-up 13 months</t>
        </r>
      </text>
    </comment>
    <comment ref="BP50" authorId="8" shapeId="0" xr:uid="{A2E5D837-4DF8-4272-B73E-A562AF90F843}">
      <text>
        <r>
          <rPr>
            <b/>
            <sz val="9"/>
            <color indexed="81"/>
            <rFont val="Tahoma"/>
            <family val="2"/>
          </rPr>
          <t>mihae:</t>
        </r>
        <r>
          <rPr>
            <sz val="9"/>
            <color indexed="81"/>
            <rFont val="Tahoma"/>
            <family val="2"/>
          </rPr>
          <t xml:space="preserve">
Updated from Lonial_ASCO_2020 (poster), median follow-up 13 months</t>
        </r>
      </text>
    </comment>
    <comment ref="BR50" authorId="8" shapeId="0" xr:uid="{4C92D1CE-A4B1-4902-852D-DE3123C1C000}">
      <text>
        <r>
          <rPr>
            <b/>
            <sz val="9"/>
            <color indexed="81"/>
            <rFont val="Tahoma"/>
            <family val="2"/>
          </rPr>
          <t>mihae:</t>
        </r>
        <r>
          <rPr>
            <sz val="9"/>
            <color indexed="81"/>
            <rFont val="Tahoma"/>
            <family val="2"/>
          </rPr>
          <t xml:space="preserve">
Updated from Lonial_ASCO_2020 (poster), median follow-up 13 months</t>
        </r>
      </text>
    </comment>
    <comment ref="BT50" authorId="8" shapeId="0" xr:uid="{CA8A66E0-8C93-4221-8787-17449B2D16C8}">
      <text>
        <r>
          <rPr>
            <b/>
            <sz val="9"/>
            <color indexed="81"/>
            <rFont val="Tahoma"/>
            <family val="2"/>
          </rPr>
          <t>mihae:</t>
        </r>
        <r>
          <rPr>
            <sz val="9"/>
            <color indexed="81"/>
            <rFont val="Tahoma"/>
            <family val="2"/>
          </rPr>
          <t xml:space="preserve">
Updated from Lonial_ASCO_2020 (poster), median follow-up 13 months</t>
        </r>
      </text>
    </comment>
    <comment ref="BU50" authorId="4" shapeId="0" xr:uid="{435BC8DE-ABC2-4407-9CB1-DE7F14D17B7F}">
      <text>
        <r>
          <rPr>
            <b/>
            <sz val="9"/>
            <color indexed="81"/>
            <rFont val="Tahoma"/>
            <family val="2"/>
          </rPr>
          <t>bach-:</t>
        </r>
        <r>
          <rPr>
            <sz val="9"/>
            <color indexed="81"/>
            <rFont val="Tahoma"/>
            <family val="2"/>
          </rPr>
          <t xml:space="preserve">
Updated from Lonial_ASCO_2020 (poster), median follow-up 13 months</t>
        </r>
      </text>
    </comment>
    <comment ref="BV50" authorId="4" shapeId="0" xr:uid="{F65A0C34-E4AA-49F9-8904-B052B001E02A}">
      <text>
        <r>
          <rPr>
            <b/>
            <sz val="9"/>
            <color indexed="81"/>
            <rFont val="Tahoma"/>
            <family val="2"/>
          </rPr>
          <t>bach-:</t>
        </r>
        <r>
          <rPr>
            <sz val="9"/>
            <color indexed="81"/>
            <rFont val="Tahoma"/>
            <family val="2"/>
          </rPr>
          <t xml:space="preserve">
Updated from Lonial_ASCO_2020 (poster), median follow-up 13 months</t>
        </r>
      </text>
    </comment>
    <comment ref="R51" authorId="6" shapeId="0" xr:uid="{10BDD1C2-991B-48DF-820B-777C29837980}">
      <text>
        <r>
          <rPr>
            <b/>
            <sz val="9"/>
            <color indexed="81"/>
            <rFont val="Tahoma"/>
            <family val="2"/>
          </rPr>
          <t>marie:</t>
        </r>
        <r>
          <rPr>
            <sz val="9"/>
            <color indexed="81"/>
            <rFont val="Tahoma"/>
            <family val="2"/>
          </rPr>
          <t xml:space="preserve">
Belantamab mafodotin 3.4 mg/kg</t>
        </r>
      </text>
    </comment>
    <comment ref="AK51" authorId="8" shapeId="0" xr:uid="{5B9B28F5-844A-4D66-B8D8-6C14E28B7AD8}">
      <text>
        <r>
          <rPr>
            <b/>
            <sz val="9"/>
            <color indexed="81"/>
            <rFont val="Tahoma"/>
            <family val="2"/>
          </rPr>
          <t>mihae:</t>
        </r>
        <r>
          <rPr>
            <sz val="9"/>
            <color indexed="81"/>
            <rFont val="Tahoma"/>
            <family val="2"/>
          </rPr>
          <t xml:space="preserve">
Updated from Lonial_ASCO_2020 (poster), median follow-up 13 months</t>
        </r>
      </text>
    </comment>
    <comment ref="AL51" authorId="8" shapeId="0" xr:uid="{1AC9FD22-4759-491C-B094-35CF94B1FD89}">
      <text>
        <r>
          <rPr>
            <b/>
            <sz val="9"/>
            <color indexed="81"/>
            <rFont val="Tahoma"/>
            <family val="2"/>
          </rPr>
          <t>mihae:</t>
        </r>
        <r>
          <rPr>
            <sz val="9"/>
            <color indexed="81"/>
            <rFont val="Tahoma"/>
            <family val="2"/>
          </rPr>
          <t xml:space="preserve">
Updated from Lonial_ASCO_2020 (poster), median follow-up 13 months</t>
        </r>
      </text>
    </comment>
    <comment ref="AM51" authorId="8" shapeId="0" xr:uid="{0BC001BD-B9F5-45F6-BA98-7B76EFA8FFD2}">
      <text>
        <r>
          <rPr>
            <b/>
            <sz val="9"/>
            <color indexed="81"/>
            <rFont val="Tahoma"/>
            <family val="2"/>
          </rPr>
          <t>mihae:</t>
        </r>
        <r>
          <rPr>
            <sz val="9"/>
            <color indexed="81"/>
            <rFont val="Tahoma"/>
            <family val="2"/>
          </rPr>
          <t xml:space="preserve">
Updated from Lonial_ASCO_2020 (poster), median follow-up 13 months</t>
        </r>
      </text>
    </comment>
    <comment ref="AR51" authorId="8" shapeId="0" xr:uid="{2E158D3B-F83A-4C37-87E8-D49AF3EBC116}">
      <text>
        <r>
          <rPr>
            <b/>
            <sz val="9"/>
            <color indexed="81"/>
            <rFont val="Tahoma"/>
            <family val="2"/>
          </rPr>
          <t>mihae:</t>
        </r>
        <r>
          <rPr>
            <sz val="9"/>
            <color indexed="81"/>
            <rFont val="Tahoma"/>
            <family val="2"/>
          </rPr>
          <t xml:space="preserve">
Updated from Lonial_ASCO_2020 (poster), median follow-up 13 months</t>
        </r>
      </text>
    </comment>
    <comment ref="AW51" authorId="8" shapeId="0" xr:uid="{8467F7AA-2A3B-4B7D-84A2-AA9E3D65D4A9}">
      <text>
        <r>
          <rPr>
            <b/>
            <sz val="9"/>
            <color indexed="81"/>
            <rFont val="Tahoma"/>
            <family val="2"/>
          </rPr>
          <t>mihae:</t>
        </r>
        <r>
          <rPr>
            <sz val="9"/>
            <color indexed="81"/>
            <rFont val="Tahoma"/>
            <family val="2"/>
          </rPr>
          <t xml:space="preserve">
Updated from Lonial_ASCO_2020 (poster), median follow-up 13 months</t>
        </r>
      </text>
    </comment>
    <comment ref="BI51" authorId="8" shapeId="0" xr:uid="{A46E75C5-75DC-433F-ADA2-F0CF4748423D}">
      <text>
        <r>
          <rPr>
            <b/>
            <sz val="9"/>
            <color indexed="81"/>
            <rFont val="Tahoma"/>
            <family val="2"/>
          </rPr>
          <t>mihae:</t>
        </r>
        <r>
          <rPr>
            <sz val="9"/>
            <color indexed="81"/>
            <rFont val="Tahoma"/>
            <family val="2"/>
          </rPr>
          <t xml:space="preserve">
Updated from Lonial_ASCO_2020 (poster), median follow-up 13 months</t>
        </r>
      </text>
    </comment>
    <comment ref="BK51" authorId="8" shapeId="0" xr:uid="{39E56654-1144-414C-A809-18F0D211AB02}">
      <text>
        <r>
          <rPr>
            <b/>
            <sz val="9"/>
            <color indexed="81"/>
            <rFont val="Tahoma"/>
            <family val="2"/>
          </rPr>
          <t>mihae:</t>
        </r>
        <r>
          <rPr>
            <sz val="9"/>
            <color indexed="81"/>
            <rFont val="Tahoma"/>
            <family val="2"/>
          </rPr>
          <t xml:space="preserve">
Updated from Lonial_ASCO_2020 (poster), median follow-up 13 months</t>
        </r>
      </text>
    </comment>
    <comment ref="BO51" authorId="8" shapeId="0" xr:uid="{64F97F3C-3B57-46E8-8F75-19C11EE9B6F5}">
      <text>
        <r>
          <rPr>
            <b/>
            <sz val="9"/>
            <color indexed="81"/>
            <rFont val="Tahoma"/>
            <family val="2"/>
          </rPr>
          <t>mihae:</t>
        </r>
        <r>
          <rPr>
            <sz val="9"/>
            <color indexed="81"/>
            <rFont val="Tahoma"/>
            <family val="2"/>
          </rPr>
          <t xml:space="preserve">
Updated from Lonial_ASCO_2020 (poster), median follow-up 13 months</t>
        </r>
      </text>
    </comment>
    <comment ref="BP51" authorId="8" shapeId="0" xr:uid="{96B89E7E-611A-4AF5-AFC6-FE0A7C153933}">
      <text>
        <r>
          <rPr>
            <b/>
            <sz val="9"/>
            <color indexed="81"/>
            <rFont val="Tahoma"/>
            <family val="2"/>
          </rPr>
          <t>mihae:</t>
        </r>
        <r>
          <rPr>
            <sz val="9"/>
            <color indexed="81"/>
            <rFont val="Tahoma"/>
            <family val="2"/>
          </rPr>
          <t xml:space="preserve">
Updated from Lonial_ASCO_2020 (poster), median follow-up 13 months</t>
        </r>
      </text>
    </comment>
    <comment ref="BR51" authorId="8" shapeId="0" xr:uid="{40345895-9110-4F84-8FC5-F1D6E57EF71F}">
      <text>
        <r>
          <rPr>
            <b/>
            <sz val="9"/>
            <color indexed="81"/>
            <rFont val="Tahoma"/>
            <family val="2"/>
          </rPr>
          <t>mihae:</t>
        </r>
        <r>
          <rPr>
            <sz val="9"/>
            <color indexed="81"/>
            <rFont val="Tahoma"/>
            <family val="2"/>
          </rPr>
          <t xml:space="preserve">
Updated from Lonial_ASCO_2020 (poster), median follow-up 13 months</t>
        </r>
      </text>
    </comment>
    <comment ref="BT51" authorId="8" shapeId="0" xr:uid="{0C987D85-DE96-489E-BD90-AF0332D82FDD}">
      <text>
        <r>
          <rPr>
            <b/>
            <sz val="9"/>
            <color indexed="81"/>
            <rFont val="Tahoma"/>
            <family val="2"/>
          </rPr>
          <t>mihae:</t>
        </r>
        <r>
          <rPr>
            <sz val="9"/>
            <color indexed="81"/>
            <rFont val="Tahoma"/>
            <family val="2"/>
          </rPr>
          <t xml:space="preserve">
Updated from Lonial_ASCO_2020 (poster), median follow-up 13 months</t>
        </r>
      </text>
    </comment>
    <comment ref="BU51" authorId="4" shapeId="0" xr:uid="{30A6FF60-09C6-4902-ACCD-A9A4EBDBDDDB}">
      <text>
        <r>
          <rPr>
            <b/>
            <sz val="9"/>
            <color indexed="81"/>
            <rFont val="Tahoma"/>
            <family val="2"/>
          </rPr>
          <t>bach-:</t>
        </r>
        <r>
          <rPr>
            <sz val="9"/>
            <color indexed="81"/>
            <rFont val="Tahoma"/>
            <family val="2"/>
          </rPr>
          <t xml:space="preserve">
Updated from Lonial_ASCO_2020 (poster), median follow-up 13 months</t>
        </r>
      </text>
    </comment>
    <comment ref="BV51" authorId="4" shapeId="0" xr:uid="{8C456940-A3A8-4980-873F-545DDABB02A5}">
      <text>
        <r>
          <rPr>
            <b/>
            <sz val="9"/>
            <color indexed="81"/>
            <rFont val="Tahoma"/>
            <family val="2"/>
          </rPr>
          <t>bach-:</t>
        </r>
        <r>
          <rPr>
            <sz val="9"/>
            <color indexed="81"/>
            <rFont val="Tahoma"/>
            <family val="2"/>
          </rPr>
          <t xml:space="preserve">
Updated from Lonial_ASCO_2020 (poster), median follow-up 13 months</t>
        </r>
      </text>
    </comment>
    <comment ref="N54" authorId="5" shapeId="0" xr:uid="{AEFEF498-34D5-4177-AFFB-611FF2B75593}">
      <text>
        <r>
          <rPr>
            <b/>
            <sz val="9"/>
            <color indexed="81"/>
            <rFont val="Tahoma"/>
            <family val="2"/>
          </rPr>
          <t>Chen He:</t>
        </r>
        <r>
          <rPr>
            <sz val="9"/>
            <color indexed="81"/>
            <rFont val="Tahoma"/>
            <family val="2"/>
          </rPr>
          <t xml:space="preserve">
more than 50% pts refractory to bortezomib and lenalidomide, but currenlty receive POM</t>
        </r>
      </text>
    </comment>
    <comment ref="AF54" authorId="4" shapeId="0" xr:uid="{D06AE533-21B4-4DD9-A6A9-052B06F11AE7}">
      <text>
        <r>
          <rPr>
            <b/>
            <sz val="9"/>
            <color indexed="81"/>
            <rFont val="Tahoma"/>
            <family val="2"/>
          </rPr>
          <t>bach-:</t>
        </r>
        <r>
          <rPr>
            <sz val="9"/>
            <color indexed="81"/>
            <rFont val="Tahoma"/>
            <family val="2"/>
          </rPr>
          <t xml:space="preserve">
P3, single arm, multicenter</t>
        </r>
      </text>
    </comment>
    <comment ref="N55" authorId="5" shapeId="0" xr:uid="{59FB9331-5550-4556-9616-167AA7A1F277}">
      <text>
        <r>
          <rPr>
            <b/>
            <sz val="9"/>
            <color indexed="81"/>
            <rFont val="Tahoma"/>
            <family val="2"/>
          </rPr>
          <t>Chen He:</t>
        </r>
        <r>
          <rPr>
            <sz val="9"/>
            <color indexed="81"/>
            <rFont val="Tahoma"/>
            <family val="2"/>
          </rPr>
          <t xml:space="preserve">
more than 50% pts refractory to bortezomib and lenalidomide, but currenlty receive POM</t>
        </r>
      </text>
    </comment>
    <comment ref="R55" authorId="6" shapeId="0" xr:uid="{42E941E0-773F-4073-B357-0F1CCE4CE6DE}">
      <text>
        <r>
          <rPr>
            <b/>
            <sz val="9"/>
            <color indexed="81"/>
            <rFont val="Tahoma"/>
            <family val="2"/>
          </rPr>
          <t>marie:</t>
        </r>
        <r>
          <rPr>
            <sz val="9"/>
            <color indexed="81"/>
            <rFont val="Tahoma"/>
            <family val="2"/>
          </rPr>
          <t xml:space="preserve">
Pomalidomide + low-dose Dexamethasone</t>
        </r>
      </text>
    </comment>
    <comment ref="AF55" authorId="4" shapeId="0" xr:uid="{0853A904-C757-4918-B1BF-257749DD94FF}">
      <text>
        <r>
          <rPr>
            <b/>
            <sz val="9"/>
            <color indexed="81"/>
            <rFont val="Tahoma"/>
            <family val="2"/>
          </rPr>
          <t>bach-:</t>
        </r>
        <r>
          <rPr>
            <sz val="9"/>
            <color indexed="81"/>
            <rFont val="Tahoma"/>
            <family val="2"/>
          </rPr>
          <t xml:space="preserve">
P2, single arm, multicenter</t>
        </r>
      </text>
    </comment>
    <comment ref="BM55" authorId="5" shapeId="0" xr:uid="{E999BFB0-4E6E-460E-A521-F207592DC16A}">
      <text>
        <r>
          <rPr>
            <b/>
            <sz val="9"/>
            <color indexed="81"/>
            <rFont val="Tahoma"/>
            <family val="2"/>
          </rPr>
          <t>Chen He:</t>
        </r>
        <r>
          <rPr>
            <sz val="9"/>
            <color indexed="81"/>
            <rFont val="Tahoma"/>
            <family val="2"/>
          </rPr>
          <t xml:space="preserve">
found in the text</t>
        </r>
      </text>
    </comment>
    <comment ref="BU55" authorId="4" shapeId="0" xr:uid="{BB502893-C08E-4C3D-A836-218D7842DB8C}">
      <text>
        <r>
          <rPr>
            <b/>
            <sz val="9"/>
            <color indexed="81"/>
            <rFont val="Tahoma"/>
            <family val="2"/>
          </rPr>
          <t>bach-:</t>
        </r>
        <r>
          <rPr>
            <sz val="9"/>
            <color indexed="81"/>
            <rFont val="Tahoma"/>
            <family val="2"/>
          </rPr>
          <t xml:space="preserve">
POM discontinuation due to treatment emergent AEs</t>
        </r>
      </text>
    </comment>
    <comment ref="BV55" authorId="4" shapeId="0" xr:uid="{2E3EE577-D59B-4785-BD8C-12E022F97F2B}">
      <text>
        <r>
          <rPr>
            <b/>
            <sz val="9"/>
            <color indexed="81"/>
            <rFont val="Tahoma"/>
            <family val="2"/>
          </rPr>
          <t>bach-:</t>
        </r>
        <r>
          <rPr>
            <sz val="9"/>
            <color indexed="81"/>
            <rFont val="Tahoma"/>
            <family val="2"/>
          </rPr>
          <t xml:space="preserve">
POM discontinuation due to treatment emergent AEs</t>
        </r>
      </text>
    </comment>
    <comment ref="P59" authorId="6" shapeId="0" xr:uid="{977F870F-FF36-4CF5-85DE-5EB4CD67719D}">
      <text>
        <r>
          <rPr>
            <b/>
            <sz val="9"/>
            <color indexed="81"/>
            <rFont val="Tahoma"/>
            <family val="2"/>
          </rPr>
          <t>marie:</t>
        </r>
        <r>
          <rPr>
            <sz val="9"/>
            <color indexed="81"/>
            <rFont val="Tahoma"/>
            <family val="2"/>
          </rPr>
          <t xml:space="preserve">
4+ Line</t>
        </r>
      </text>
    </comment>
    <comment ref="R59" authorId="6" shapeId="0" xr:uid="{F73B9C80-C8DC-49CC-84EA-024886321427}">
      <text>
        <r>
          <rPr>
            <b/>
            <sz val="9"/>
            <color indexed="81"/>
            <rFont val="Tahoma"/>
            <family val="2"/>
          </rPr>
          <t>marie:</t>
        </r>
        <r>
          <rPr>
            <sz val="9"/>
            <color indexed="81"/>
            <rFont val="Tahoma"/>
            <family val="2"/>
          </rPr>
          <t xml:space="preserve">
Idecabtagene vicleucel (bb2121)</t>
        </r>
      </text>
    </comment>
    <comment ref="V59" authorId="3" shapeId="0" xr:uid="{3BC2F409-84C6-42B6-8686-B24050EA9FBE}">
      <text>
        <r>
          <rPr>
            <b/>
            <sz val="9"/>
            <color indexed="81"/>
            <rFont val="Tahoma"/>
            <family val="2"/>
          </rPr>
          <t>rozee:</t>
        </r>
        <r>
          <rPr>
            <sz val="9"/>
            <color indexed="81"/>
            <rFont val="Tahoma"/>
            <family val="2"/>
          </rPr>
          <t xml:space="preserve">
From Munshi_ASCO_2020 (abstract and oral presentation)
San Miguel_EHA_2020 (abstract and oral presentation) in clinical extraction
</t>
        </r>
      </text>
    </comment>
    <comment ref="W59" authorId="3" shapeId="0" xr:uid="{A0155A96-68FD-4028-A70A-4735A6A6375B}">
      <text>
        <r>
          <rPr>
            <b/>
            <sz val="9"/>
            <color indexed="81"/>
            <rFont val="Tahoma"/>
            <family val="2"/>
          </rPr>
          <t>rozee:</t>
        </r>
        <r>
          <rPr>
            <sz val="9"/>
            <color indexed="81"/>
            <rFont val="Tahoma"/>
            <family val="2"/>
          </rPr>
          <t xml:space="preserve">
From Munshi_ASCO_2020 (abstract and oral presentation)
San Miguel_EHA_2020 (abstract and oral presentation) in clinical extraction
</t>
        </r>
      </text>
    </comment>
    <comment ref="X59" authorId="3" shapeId="0" xr:uid="{64D4F494-D92D-4E01-8E65-9F9DFE5F8700}">
      <text>
        <r>
          <rPr>
            <b/>
            <sz val="9"/>
            <color indexed="81"/>
            <rFont val="Tahoma"/>
            <family val="2"/>
          </rPr>
          <t>rozee:</t>
        </r>
        <r>
          <rPr>
            <sz val="9"/>
            <color indexed="81"/>
            <rFont val="Tahoma"/>
            <family val="2"/>
          </rPr>
          <t xml:space="preserve">
From Munshi_ASCO_2020 (abstract and oral presentation)
San Miguel_EHA_2020 (abstract and oral presentation) in clinical extraction</t>
        </r>
      </text>
    </comment>
    <comment ref="Y59" authorId="3" shapeId="0" xr:uid="{D4A68C19-3B3D-412F-9509-7E68B06192C5}">
      <text>
        <r>
          <rPr>
            <b/>
            <sz val="9"/>
            <color indexed="81"/>
            <rFont val="Tahoma"/>
            <family val="2"/>
          </rPr>
          <t>rozee:</t>
        </r>
        <r>
          <rPr>
            <sz val="9"/>
            <color indexed="81"/>
            <rFont val="Tahoma"/>
            <family val="2"/>
          </rPr>
          <t xml:space="preserve">
From Munshi_ASCO_2020 (abstract and oral presentation)
San Miguel_EHA_2020 (abstract and oral presentation) in clinical extraction</t>
        </r>
      </text>
    </comment>
    <comment ref="Z59" authorId="3" shapeId="0" xr:uid="{811C89C6-D1C0-4048-A0BB-9233E5F85FDD}">
      <text>
        <r>
          <rPr>
            <b/>
            <sz val="9"/>
            <color indexed="81"/>
            <rFont val="Tahoma"/>
            <family val="2"/>
          </rPr>
          <t>rozee:</t>
        </r>
        <r>
          <rPr>
            <sz val="9"/>
            <color indexed="81"/>
            <rFont val="Tahoma"/>
            <family val="2"/>
          </rPr>
          <t xml:space="preserve">
From Munshi_ASCO_2020 (abstract and oral presentation)
San Miguel_EHA_2020 (abstract and oral presentation) in clinical extraction</t>
        </r>
      </text>
    </comment>
    <comment ref="AA59" authorId="3" shapeId="0" xr:uid="{8EAB3F34-A8A8-4A05-91DF-49BDCEA3BE76}">
      <text>
        <r>
          <rPr>
            <b/>
            <sz val="9"/>
            <color indexed="81"/>
            <rFont val="Tahoma"/>
            <family val="2"/>
          </rPr>
          <t>rozee:</t>
        </r>
        <r>
          <rPr>
            <sz val="9"/>
            <color indexed="81"/>
            <rFont val="Tahoma"/>
            <family val="2"/>
          </rPr>
          <t xml:space="preserve">
From Munshi_ASCO_2020 (abstract and oral presentation)
San Miguel_EHA_2020 (abstract and oral presentation) in clinical extraction</t>
        </r>
      </text>
    </comment>
    <comment ref="AB59" authorId="3" shapeId="0" xr:uid="{12E86991-2842-4D2A-9002-C12D3A99A471}">
      <text>
        <r>
          <rPr>
            <b/>
            <sz val="9"/>
            <color indexed="81"/>
            <rFont val="Tahoma"/>
            <family val="2"/>
          </rPr>
          <t>rozee:</t>
        </r>
        <r>
          <rPr>
            <sz val="9"/>
            <color indexed="81"/>
            <rFont val="Tahoma"/>
            <family val="2"/>
          </rPr>
          <t xml:space="preserve">
From Munshi_ASCO_2020 (abstract and oral presentation)
San Miguel_EHA_2020 (abstract and oral presentation) in clinical extraction</t>
        </r>
      </text>
    </comment>
    <comment ref="AC59" authorId="3" shapeId="0" xr:uid="{10E0C3F8-C8B1-4FCF-A569-E01D1930CE05}">
      <text>
        <r>
          <rPr>
            <b/>
            <sz val="9"/>
            <color indexed="81"/>
            <rFont val="Tahoma"/>
            <family val="2"/>
          </rPr>
          <t>rozee:</t>
        </r>
        <r>
          <rPr>
            <sz val="9"/>
            <color indexed="81"/>
            <rFont val="Tahoma"/>
            <family val="2"/>
          </rPr>
          <t xml:space="preserve">
From Munshi_ASCO_2020 (abstract and oral presentation)
San Miguel_EHA_2020 (abstract and oral presentation) in clinical extraction</t>
        </r>
      </text>
    </comment>
    <comment ref="CH59" authorId="11" shapeId="0" xr:uid="{706F29D3-CF6E-4AC3-806C-AAD924445E7A}">
      <text>
        <r>
          <rPr>
            <b/>
            <sz val="9"/>
            <color indexed="81"/>
            <rFont val="Tahoma"/>
            <family val="2"/>
          </rPr>
          <t>Oluwaseun Egunsola:</t>
        </r>
        <r>
          <rPr>
            <sz val="9"/>
            <color indexed="81"/>
            <rFont val="Tahoma"/>
            <family val="2"/>
          </rPr>
          <t xml:space="preserve">
No record of VAS in any of the references</t>
        </r>
      </text>
    </comment>
    <comment ref="P63" authorId="6" shapeId="0" xr:uid="{C3399BDA-E92D-4993-A35A-3CA4DDD40D90}">
      <text>
        <r>
          <rPr>
            <b/>
            <sz val="9"/>
            <color indexed="81"/>
            <rFont val="Tahoma"/>
            <family val="2"/>
          </rPr>
          <t>marie:</t>
        </r>
        <r>
          <rPr>
            <sz val="9"/>
            <color indexed="81"/>
            <rFont val="Tahoma"/>
            <family val="2"/>
          </rPr>
          <t xml:space="preserve">
4+ Line</t>
        </r>
      </text>
    </comment>
    <comment ref="R63" authorId="6" shapeId="0" xr:uid="{4EF35912-5CBA-466B-A456-A115DB050D8F}">
      <text>
        <r>
          <rPr>
            <b/>
            <sz val="9"/>
            <color indexed="81"/>
            <rFont val="Tahoma"/>
            <family val="2"/>
          </rPr>
          <t>marie:</t>
        </r>
        <r>
          <rPr>
            <sz val="9"/>
            <color indexed="81"/>
            <rFont val="Tahoma"/>
            <family val="2"/>
          </rPr>
          <t xml:space="preserve">
Idecabtagene vicleucel (bb2121)</t>
        </r>
      </text>
    </comment>
    <comment ref="V63" authorId="3" shapeId="0" xr:uid="{3550B749-8486-4520-BD0B-401663409485}">
      <text>
        <r>
          <rPr>
            <b/>
            <sz val="9"/>
            <color indexed="81"/>
            <rFont val="Tahoma"/>
            <family val="2"/>
          </rPr>
          <t>rozee:</t>
        </r>
        <r>
          <rPr>
            <sz val="9"/>
            <color indexed="81"/>
            <rFont val="Tahoma"/>
            <family val="2"/>
          </rPr>
          <t xml:space="preserve">
From Munshi_ASCO_2020 (abstract and oral presentation)
San Miguel_EHA_2020 (abstract and oral presentation) in clinical extraction
</t>
        </r>
      </text>
    </comment>
    <comment ref="W63" authorId="3" shapeId="0" xr:uid="{14832C42-68BF-4F91-8444-A6A232452B9E}">
      <text>
        <r>
          <rPr>
            <b/>
            <sz val="9"/>
            <color indexed="81"/>
            <rFont val="Tahoma"/>
            <family val="2"/>
          </rPr>
          <t>rozee:</t>
        </r>
        <r>
          <rPr>
            <sz val="9"/>
            <color indexed="81"/>
            <rFont val="Tahoma"/>
            <family val="2"/>
          </rPr>
          <t xml:space="preserve">
From Munshi_ASCO_2020 (abstract and oral presentation)
San Miguel_EHA_2020 (abstract and oral presentation) in clinical extraction
</t>
        </r>
      </text>
    </comment>
    <comment ref="X63" authorId="3" shapeId="0" xr:uid="{E2F64FAD-E395-4DC7-85B4-CF83888773EE}">
      <text>
        <r>
          <rPr>
            <b/>
            <sz val="9"/>
            <color indexed="81"/>
            <rFont val="Tahoma"/>
            <family val="2"/>
          </rPr>
          <t>rozee:</t>
        </r>
        <r>
          <rPr>
            <sz val="9"/>
            <color indexed="81"/>
            <rFont val="Tahoma"/>
            <family val="2"/>
          </rPr>
          <t xml:space="preserve">
From Munshi_ASCO_2020 (abstract and oral presentation)
San Miguel_EHA_2020 (abstract and oral presentation) in clinical extraction</t>
        </r>
      </text>
    </comment>
    <comment ref="Y63" authorId="3" shapeId="0" xr:uid="{7AD74EB3-1E16-4B44-A903-88EED08F9A6F}">
      <text>
        <r>
          <rPr>
            <b/>
            <sz val="9"/>
            <color indexed="81"/>
            <rFont val="Tahoma"/>
            <family val="2"/>
          </rPr>
          <t>rozee:</t>
        </r>
        <r>
          <rPr>
            <sz val="9"/>
            <color indexed="81"/>
            <rFont val="Tahoma"/>
            <family val="2"/>
          </rPr>
          <t xml:space="preserve">
From Munshi_ASCO_2020 (abstract and oral presentation)
San Miguel_EHA_2020 (abstract and oral presentation) in clinical extraction</t>
        </r>
      </text>
    </comment>
    <comment ref="Z63" authorId="3" shapeId="0" xr:uid="{8A071A05-4C8D-4E7C-9EE3-9F7184CDA643}">
      <text>
        <r>
          <rPr>
            <b/>
            <sz val="9"/>
            <color indexed="81"/>
            <rFont val="Tahoma"/>
            <family val="2"/>
          </rPr>
          <t>rozee:</t>
        </r>
        <r>
          <rPr>
            <sz val="9"/>
            <color indexed="81"/>
            <rFont val="Tahoma"/>
            <family val="2"/>
          </rPr>
          <t xml:space="preserve">
From Munshi_ASCO_2020 (abstract and oral presentation)
San Miguel_EHA_2020 (abstract and oral presentation) in clinical extraction</t>
        </r>
      </text>
    </comment>
    <comment ref="AA63" authorId="3" shapeId="0" xr:uid="{E4953FCC-5C0E-4F8B-A748-9E54425A84F3}">
      <text>
        <r>
          <rPr>
            <b/>
            <sz val="9"/>
            <color indexed="81"/>
            <rFont val="Tahoma"/>
            <family val="2"/>
          </rPr>
          <t>rozee:</t>
        </r>
        <r>
          <rPr>
            <sz val="9"/>
            <color indexed="81"/>
            <rFont val="Tahoma"/>
            <family val="2"/>
          </rPr>
          <t xml:space="preserve">
From Munshi_ASCO_2020 (abstract and oral presentation)
San Miguel_EHA_2020 (abstract and oral presentation) in clinical extraction</t>
        </r>
      </text>
    </comment>
    <comment ref="AB63" authorId="3" shapeId="0" xr:uid="{8F73B645-E4D8-4EDB-9944-81CC49189C58}">
      <text>
        <r>
          <rPr>
            <b/>
            <sz val="9"/>
            <color indexed="81"/>
            <rFont val="Tahoma"/>
            <family val="2"/>
          </rPr>
          <t>rozee:</t>
        </r>
        <r>
          <rPr>
            <sz val="9"/>
            <color indexed="81"/>
            <rFont val="Tahoma"/>
            <family val="2"/>
          </rPr>
          <t xml:space="preserve">
From Munshi_ASCO_2020 (abstract and oral presentation)
San Miguel_EHA_2020 (abstract and oral presentation) in clinical extraction</t>
        </r>
      </text>
    </comment>
    <comment ref="AC63" authorId="3" shapeId="0" xr:uid="{A49C852A-666E-4982-AF30-C9924CA035EC}">
      <text>
        <r>
          <rPr>
            <b/>
            <sz val="9"/>
            <color indexed="81"/>
            <rFont val="Tahoma"/>
            <family val="2"/>
          </rPr>
          <t>rozee:</t>
        </r>
        <r>
          <rPr>
            <sz val="9"/>
            <color indexed="81"/>
            <rFont val="Tahoma"/>
            <family val="2"/>
          </rPr>
          <t xml:space="preserve">
From Munshi_ASCO_2020 (abstract and oral presentation)
San Miguel_EHA_2020 (abstract and oral presentation) in clinical extraction</t>
        </r>
      </text>
    </comment>
    <comment ref="CH63" authorId="11" shapeId="0" xr:uid="{C7D5B675-268C-419B-967E-B2CC8FE1CEF2}">
      <text>
        <r>
          <rPr>
            <b/>
            <sz val="9"/>
            <color indexed="81"/>
            <rFont val="Tahoma"/>
            <family val="2"/>
          </rPr>
          <t>Oluwaseun Egunsola:</t>
        </r>
        <r>
          <rPr>
            <sz val="9"/>
            <color indexed="81"/>
            <rFont val="Tahoma"/>
            <family val="2"/>
          </rPr>
          <t xml:space="preserve">
No record of VAS in any of the references</t>
        </r>
      </text>
    </comment>
    <comment ref="P67" authorId="6" shapeId="0" xr:uid="{D1A1CC8E-9BAC-4404-910A-A8D695A7C934}">
      <text>
        <r>
          <rPr>
            <b/>
            <sz val="9"/>
            <color indexed="81"/>
            <rFont val="Tahoma"/>
            <family val="2"/>
          </rPr>
          <t>marie:</t>
        </r>
        <r>
          <rPr>
            <sz val="9"/>
            <color indexed="81"/>
            <rFont val="Tahoma"/>
            <family val="2"/>
          </rPr>
          <t xml:space="preserve">
4+ Line</t>
        </r>
      </text>
    </comment>
    <comment ref="R67" authorId="6" shapeId="0" xr:uid="{4542EC6E-F9E6-4AF0-96B2-7127AA5644AB}">
      <text>
        <r>
          <rPr>
            <b/>
            <sz val="9"/>
            <color indexed="81"/>
            <rFont val="Tahoma"/>
            <family val="2"/>
          </rPr>
          <t>marie:</t>
        </r>
        <r>
          <rPr>
            <sz val="9"/>
            <color indexed="81"/>
            <rFont val="Tahoma"/>
            <family val="2"/>
          </rPr>
          <t xml:space="preserve">
Idecabtagene vicleucel (bb2121)</t>
        </r>
      </text>
    </comment>
    <comment ref="V67" authorId="3" shapeId="0" xr:uid="{06F637CE-AB59-41E5-89D8-F34A095D1916}">
      <text>
        <r>
          <rPr>
            <b/>
            <sz val="9"/>
            <color indexed="81"/>
            <rFont val="Tahoma"/>
            <family val="2"/>
          </rPr>
          <t>rozee:</t>
        </r>
        <r>
          <rPr>
            <sz val="9"/>
            <color indexed="81"/>
            <rFont val="Tahoma"/>
            <family val="2"/>
          </rPr>
          <t xml:space="preserve">
From Munshi_ASCO_2020 (abstract and oral presentation)
San Miguel_EHA_2020 (abstract and oral presentation) in clinical extraction
</t>
        </r>
      </text>
    </comment>
    <comment ref="W67" authorId="3" shapeId="0" xr:uid="{EFECE8CC-EAD8-484E-B168-E2EAEB07E309}">
      <text>
        <r>
          <rPr>
            <b/>
            <sz val="9"/>
            <color indexed="81"/>
            <rFont val="Tahoma"/>
            <family val="2"/>
          </rPr>
          <t>rozee:</t>
        </r>
        <r>
          <rPr>
            <sz val="9"/>
            <color indexed="81"/>
            <rFont val="Tahoma"/>
            <family val="2"/>
          </rPr>
          <t xml:space="preserve">
From Munshi_ASCO_2020 (abstract and oral presentation)
San Miguel_EHA_2020 (abstract and oral presentation) in clinical extraction
</t>
        </r>
      </text>
    </comment>
    <comment ref="X67" authorId="3" shapeId="0" xr:uid="{692B0D60-BEC1-4B09-9AAE-34A80EA05950}">
      <text>
        <r>
          <rPr>
            <b/>
            <sz val="9"/>
            <color indexed="81"/>
            <rFont val="Tahoma"/>
            <family val="2"/>
          </rPr>
          <t>rozee:</t>
        </r>
        <r>
          <rPr>
            <sz val="9"/>
            <color indexed="81"/>
            <rFont val="Tahoma"/>
            <family val="2"/>
          </rPr>
          <t xml:space="preserve">
From Munshi_ASCO_2020 (abstract and oral presentation)
San Miguel_EHA_2020 (abstract and oral presentation) in clinical extraction</t>
        </r>
      </text>
    </comment>
    <comment ref="Y67" authorId="3" shapeId="0" xr:uid="{E138EC8C-0791-462E-BFCD-101A981B249D}">
      <text>
        <r>
          <rPr>
            <b/>
            <sz val="9"/>
            <color indexed="81"/>
            <rFont val="Tahoma"/>
            <family val="2"/>
          </rPr>
          <t>rozee:</t>
        </r>
        <r>
          <rPr>
            <sz val="9"/>
            <color indexed="81"/>
            <rFont val="Tahoma"/>
            <family val="2"/>
          </rPr>
          <t xml:space="preserve">
From Munshi_ASCO_2020 (abstract and oral presentation)
San Miguel_EHA_2020 (abstract and oral presentation) in clinical extraction</t>
        </r>
      </text>
    </comment>
    <comment ref="Z67" authorId="3" shapeId="0" xr:uid="{0E840A26-D09B-4014-9D85-C29194C9548F}">
      <text>
        <r>
          <rPr>
            <b/>
            <sz val="9"/>
            <color indexed="81"/>
            <rFont val="Tahoma"/>
            <family val="2"/>
          </rPr>
          <t>rozee:</t>
        </r>
        <r>
          <rPr>
            <sz val="9"/>
            <color indexed="81"/>
            <rFont val="Tahoma"/>
            <family val="2"/>
          </rPr>
          <t xml:space="preserve">
From Munshi_ASCO_2020 (abstract and oral presentation)
San Miguel_EHA_2020 (abstract and oral presentation) in clinical extraction</t>
        </r>
      </text>
    </comment>
    <comment ref="AA67" authorId="3" shapeId="0" xr:uid="{A824DD7F-CE17-407B-BDD4-05B44A792190}">
      <text>
        <r>
          <rPr>
            <b/>
            <sz val="9"/>
            <color indexed="81"/>
            <rFont val="Tahoma"/>
            <family val="2"/>
          </rPr>
          <t>rozee:</t>
        </r>
        <r>
          <rPr>
            <sz val="9"/>
            <color indexed="81"/>
            <rFont val="Tahoma"/>
            <family val="2"/>
          </rPr>
          <t xml:space="preserve">
From Munshi_ASCO_2020 (abstract and oral presentation)
San Miguel_EHA_2020 (abstract and oral presentation) in clinical extraction</t>
        </r>
      </text>
    </comment>
    <comment ref="AB67" authorId="3" shapeId="0" xr:uid="{53E0D112-6F63-4E5D-8976-C486BD27995F}">
      <text>
        <r>
          <rPr>
            <b/>
            <sz val="9"/>
            <color indexed="81"/>
            <rFont val="Tahoma"/>
            <family val="2"/>
          </rPr>
          <t>rozee:</t>
        </r>
        <r>
          <rPr>
            <sz val="9"/>
            <color indexed="81"/>
            <rFont val="Tahoma"/>
            <family val="2"/>
          </rPr>
          <t xml:space="preserve">
From Munshi_ASCO_2020 (abstract and oral presentation)
San Miguel_EHA_2020 (abstract and oral presentation) in clinical extraction</t>
        </r>
      </text>
    </comment>
    <comment ref="AC67" authorId="3" shapeId="0" xr:uid="{46BF4C8D-6C6C-43A4-A62C-0E9A7BE4699E}">
      <text>
        <r>
          <rPr>
            <b/>
            <sz val="9"/>
            <color indexed="81"/>
            <rFont val="Tahoma"/>
            <family val="2"/>
          </rPr>
          <t>rozee:</t>
        </r>
        <r>
          <rPr>
            <sz val="9"/>
            <color indexed="81"/>
            <rFont val="Tahoma"/>
            <family val="2"/>
          </rPr>
          <t xml:space="preserve">
From Munshi_ASCO_2020 (abstract and oral presentation)
San Miguel_EHA_2020 (abstract and oral presentation) in clinical extraction</t>
        </r>
      </text>
    </comment>
    <comment ref="CH67" authorId="11" shapeId="0" xr:uid="{7356098C-7EEA-4340-BD90-A557C354AC86}">
      <text>
        <r>
          <rPr>
            <b/>
            <sz val="9"/>
            <color indexed="81"/>
            <rFont val="Tahoma"/>
            <family val="2"/>
          </rPr>
          <t>Oluwaseun Egunsola:</t>
        </r>
        <r>
          <rPr>
            <sz val="9"/>
            <color indexed="81"/>
            <rFont val="Tahoma"/>
            <family val="2"/>
          </rPr>
          <t xml:space="preserve">
No record of VAS in any of the references</t>
        </r>
      </text>
    </comment>
    <comment ref="C71" authorId="12" shapeId="0" xr:uid="{85E1293B-8854-4E71-98D7-CBA157EBFF89}">
      <text>
        <r>
          <rPr>
            <b/>
            <sz val="9"/>
            <color indexed="81"/>
            <rFont val="Tahoma"/>
            <family val="2"/>
          </rPr>
          <t>Ramsha Khan:</t>
        </r>
        <r>
          <rPr>
            <sz val="9"/>
            <color indexed="81"/>
            <rFont val="Tahoma"/>
            <family val="2"/>
          </rPr>
          <t xml:space="preserve">
changed to original from original and update</t>
        </r>
      </text>
    </comment>
    <comment ref="D71" authorId="7" shapeId="0" xr:uid="{24AE6D99-342B-4DAB-9612-148668CF0973}">
      <text>
        <r>
          <rPr>
            <b/>
            <sz val="9"/>
            <color rgb="FF000000"/>
            <rFont val="Tahoma"/>
            <family val="2"/>
          </rPr>
          <t>Stacy Grieve:</t>
        </r>
        <r>
          <rPr>
            <sz val="9"/>
            <color rgb="FF000000"/>
            <rFont val="Tahoma"/>
            <family val="2"/>
          </rPr>
          <t xml:space="preserve">
</t>
        </r>
        <r>
          <rPr>
            <sz val="9"/>
            <color rgb="FF000000"/>
            <rFont val="Tahoma"/>
            <family val="2"/>
          </rPr>
          <t>Lonial_LO_2020 from Clinical SLR for baseline characteristics</t>
        </r>
      </text>
    </comment>
    <comment ref="P71" authorId="6" shapeId="0" xr:uid="{B81A46A7-CC98-4D62-90A7-1391CB689A93}">
      <text>
        <r>
          <rPr>
            <b/>
            <sz val="9"/>
            <color indexed="81"/>
            <rFont val="Tahoma"/>
            <family val="2"/>
          </rPr>
          <t>marie:</t>
        </r>
        <r>
          <rPr>
            <sz val="9"/>
            <color indexed="81"/>
            <rFont val="Tahoma"/>
            <family val="2"/>
          </rPr>
          <t xml:space="preserve">
4+ Line</t>
        </r>
      </text>
    </comment>
    <comment ref="R71" authorId="3" shapeId="0" xr:uid="{964ED57C-17DC-4B82-843C-DF905C41EAC6}">
      <text>
        <r>
          <rPr>
            <b/>
            <sz val="9"/>
            <color rgb="FF000000"/>
            <rFont val="Tahoma"/>
            <family val="2"/>
          </rPr>
          <t>rozee:</t>
        </r>
        <r>
          <rPr>
            <sz val="9"/>
            <color rgb="FF000000"/>
            <rFont val="Tahoma"/>
            <family val="2"/>
          </rPr>
          <t xml:space="preserve">
Belantamab mafodotinBelantamab mafodotin (frozen 2.5mg/kg)</t>
        </r>
      </text>
    </comment>
    <comment ref="CD71" authorId="3" shapeId="0" xr:uid="{776629DE-458C-4EB9-84FD-11C1F3ABFF02}">
      <text>
        <r>
          <rPr>
            <b/>
            <sz val="9"/>
            <color indexed="81"/>
            <rFont val="Tahoma"/>
            <family val="2"/>
          </rPr>
          <t>rozee:</t>
        </r>
        <r>
          <rPr>
            <sz val="9"/>
            <color indexed="81"/>
            <rFont val="Tahoma"/>
            <family val="2"/>
          </rPr>
          <t xml:space="preserve">
No baseline scores</t>
        </r>
      </text>
    </comment>
    <comment ref="CE71" authorId="3" shapeId="0" xr:uid="{0B85880B-9B48-4E11-B142-C9A19E58E7F3}">
      <text>
        <r>
          <rPr>
            <b/>
            <sz val="9"/>
            <color indexed="81"/>
            <rFont val="Tahoma"/>
            <family val="2"/>
          </rPr>
          <t>rozee:</t>
        </r>
        <r>
          <rPr>
            <sz val="9"/>
            <color indexed="81"/>
            <rFont val="Tahoma"/>
            <family val="2"/>
          </rPr>
          <t xml:space="preserve">
No baseline scores</t>
        </r>
      </text>
    </comment>
    <comment ref="CF71" authorId="3" shapeId="0" xr:uid="{066FF1BD-FC40-4ED2-A966-2E174FA5B5B5}">
      <text>
        <r>
          <rPr>
            <b/>
            <sz val="9"/>
            <color indexed="81"/>
            <rFont val="Tahoma"/>
            <family val="2"/>
          </rPr>
          <t>rozee:</t>
        </r>
        <r>
          <rPr>
            <sz val="9"/>
            <color indexed="81"/>
            <rFont val="Tahoma"/>
            <family val="2"/>
          </rPr>
          <t xml:space="preserve">
No baseline scores</t>
        </r>
      </text>
    </comment>
    <comment ref="R72" authorId="6" shapeId="0" xr:uid="{9895F4BE-34CB-4686-91EB-A2E2F8A40AB2}">
      <text>
        <r>
          <rPr>
            <b/>
            <sz val="9"/>
            <color indexed="81"/>
            <rFont val="Tahoma"/>
            <family val="2"/>
          </rPr>
          <t>marie:</t>
        </r>
        <r>
          <rPr>
            <sz val="9"/>
            <color indexed="81"/>
            <rFont val="Tahoma"/>
            <family val="2"/>
          </rPr>
          <t xml:space="preserve">
Belantamab mafodotin (frozen 3.4mg/kg)</t>
        </r>
      </text>
    </comment>
    <comment ref="D75" authorId="7" shapeId="0" xr:uid="{2F758AF2-2B15-4E27-B90C-973F320E42E3}">
      <text>
        <r>
          <rPr>
            <b/>
            <sz val="9"/>
            <color rgb="FF000000"/>
            <rFont val="Tahoma"/>
            <family val="2"/>
          </rPr>
          <t>Stacy Grieve:</t>
        </r>
        <r>
          <rPr>
            <sz val="9"/>
            <color rgb="FF000000"/>
            <rFont val="Tahoma"/>
            <family val="2"/>
          </rPr>
          <t xml:space="preserve">
</t>
        </r>
        <r>
          <rPr>
            <sz val="9"/>
            <color rgb="FF000000"/>
            <rFont val="Tahoma"/>
            <family val="2"/>
          </rPr>
          <t>Lonial_LO_2020 from Clinical SLR for baseline characteristics</t>
        </r>
      </text>
    </comment>
    <comment ref="P75" authorId="6" shapeId="0" xr:uid="{92767656-B31D-407D-85EE-743A633B9C40}">
      <text>
        <r>
          <rPr>
            <b/>
            <sz val="9"/>
            <color indexed="81"/>
            <rFont val="Tahoma"/>
            <family val="2"/>
          </rPr>
          <t>marie:</t>
        </r>
        <r>
          <rPr>
            <sz val="9"/>
            <color indexed="81"/>
            <rFont val="Tahoma"/>
            <family val="2"/>
          </rPr>
          <t xml:space="preserve">
4+ Line</t>
        </r>
      </text>
    </comment>
    <comment ref="R75" authorId="3" shapeId="0" xr:uid="{A877DA8E-7604-445E-8D67-269F9E42E8BA}">
      <text>
        <r>
          <rPr>
            <b/>
            <sz val="9"/>
            <color rgb="FF000000"/>
            <rFont val="Tahoma"/>
            <family val="2"/>
          </rPr>
          <t>rozee:</t>
        </r>
        <r>
          <rPr>
            <sz val="9"/>
            <color rgb="FF000000"/>
            <rFont val="Tahoma"/>
            <family val="2"/>
          </rPr>
          <t xml:space="preserve">
Belantamab mafodotinBelantamab mafodotin (frozen 2.5mg/kg)</t>
        </r>
      </text>
    </comment>
    <comment ref="CD75" authorId="3" shapeId="0" xr:uid="{2C231BF9-B8FE-446B-AE68-04445E0B83BC}">
      <text>
        <r>
          <rPr>
            <b/>
            <sz val="9"/>
            <color indexed="81"/>
            <rFont val="Tahoma"/>
            <family val="2"/>
          </rPr>
          <t>rozee:</t>
        </r>
        <r>
          <rPr>
            <sz val="9"/>
            <color indexed="81"/>
            <rFont val="Tahoma"/>
            <family val="2"/>
          </rPr>
          <t xml:space="preserve">
No baseline scores</t>
        </r>
      </text>
    </comment>
    <comment ref="CE75" authorId="3" shapeId="0" xr:uid="{55B74922-1E28-4195-AC4F-329F16A38F09}">
      <text>
        <r>
          <rPr>
            <b/>
            <sz val="9"/>
            <color indexed="81"/>
            <rFont val="Tahoma"/>
            <family val="2"/>
          </rPr>
          <t>rozee:</t>
        </r>
        <r>
          <rPr>
            <sz val="9"/>
            <color indexed="81"/>
            <rFont val="Tahoma"/>
            <family val="2"/>
          </rPr>
          <t xml:space="preserve">
No baseline scores</t>
        </r>
      </text>
    </comment>
    <comment ref="CF75" authorId="3" shapeId="0" xr:uid="{B84F3D18-4209-415B-B09D-0EEA1C9C89A1}">
      <text>
        <r>
          <rPr>
            <b/>
            <sz val="9"/>
            <color indexed="81"/>
            <rFont val="Tahoma"/>
            <family val="2"/>
          </rPr>
          <t>rozee:</t>
        </r>
        <r>
          <rPr>
            <sz val="9"/>
            <color indexed="81"/>
            <rFont val="Tahoma"/>
            <family val="2"/>
          </rPr>
          <t xml:space="preserve">
No baseline scores</t>
        </r>
      </text>
    </comment>
    <comment ref="R76" authorId="6" shapeId="0" xr:uid="{4001E872-B344-4EE3-A074-967797C92342}">
      <text>
        <r>
          <rPr>
            <b/>
            <sz val="9"/>
            <color indexed="81"/>
            <rFont val="Tahoma"/>
            <family val="2"/>
          </rPr>
          <t>marie:</t>
        </r>
        <r>
          <rPr>
            <sz val="9"/>
            <color indexed="81"/>
            <rFont val="Tahoma"/>
            <family val="2"/>
          </rPr>
          <t xml:space="preserve">
Belantamab mafodotin (frozen 3.4mg/kg)</t>
        </r>
      </text>
    </comment>
    <comment ref="D79" authorId="7" shapeId="0" xr:uid="{5A3D297F-3226-40AC-94F7-381457D8C83A}">
      <text>
        <r>
          <rPr>
            <b/>
            <sz val="9"/>
            <color rgb="FF000000"/>
            <rFont val="Tahoma"/>
            <family val="2"/>
          </rPr>
          <t>Stacy Grieve:</t>
        </r>
        <r>
          <rPr>
            <sz val="9"/>
            <color rgb="FF000000"/>
            <rFont val="Tahoma"/>
            <family val="2"/>
          </rPr>
          <t xml:space="preserve">
</t>
        </r>
        <r>
          <rPr>
            <sz val="9"/>
            <color rgb="FF000000"/>
            <rFont val="Tahoma"/>
            <family val="2"/>
          </rPr>
          <t>Lonial_LO_2020 from Clinical SLR for baseline characteristics</t>
        </r>
      </text>
    </comment>
    <comment ref="P79" authorId="6" shapeId="0" xr:uid="{E92A60C6-1711-4042-B072-9B63B0A1B779}">
      <text>
        <r>
          <rPr>
            <b/>
            <sz val="9"/>
            <color indexed="81"/>
            <rFont val="Tahoma"/>
            <family val="2"/>
          </rPr>
          <t>marie:</t>
        </r>
        <r>
          <rPr>
            <sz val="9"/>
            <color indexed="81"/>
            <rFont val="Tahoma"/>
            <family val="2"/>
          </rPr>
          <t xml:space="preserve">
4+ Line</t>
        </r>
      </text>
    </comment>
    <comment ref="R79" authorId="3" shapeId="0" xr:uid="{F7C5ADCD-558C-47E0-8BF1-7E23C1191D01}">
      <text>
        <r>
          <rPr>
            <b/>
            <sz val="9"/>
            <color rgb="FF000000"/>
            <rFont val="Tahoma"/>
            <family val="2"/>
          </rPr>
          <t>rozee:</t>
        </r>
        <r>
          <rPr>
            <sz val="9"/>
            <color rgb="FF000000"/>
            <rFont val="Tahoma"/>
            <family val="2"/>
          </rPr>
          <t xml:space="preserve">
Belantamab mafodotinBelantamab mafodotin (frozen 2.5mg/kg)</t>
        </r>
      </text>
    </comment>
    <comment ref="CD79" authorId="3" shapeId="0" xr:uid="{6BA25750-9CA7-411C-BF47-7021B0A269BC}">
      <text>
        <r>
          <rPr>
            <b/>
            <sz val="9"/>
            <color indexed="81"/>
            <rFont val="Tahoma"/>
            <family val="2"/>
          </rPr>
          <t>rozee:</t>
        </r>
        <r>
          <rPr>
            <sz val="9"/>
            <color indexed="81"/>
            <rFont val="Tahoma"/>
            <family val="2"/>
          </rPr>
          <t xml:space="preserve">
No baseline scores</t>
        </r>
      </text>
    </comment>
    <comment ref="CE79" authorId="3" shapeId="0" xr:uid="{37F659DE-CE44-45A0-B786-02152B2C6B8B}">
      <text>
        <r>
          <rPr>
            <b/>
            <sz val="9"/>
            <color indexed="81"/>
            <rFont val="Tahoma"/>
            <family val="2"/>
          </rPr>
          <t>rozee:</t>
        </r>
        <r>
          <rPr>
            <sz val="9"/>
            <color indexed="81"/>
            <rFont val="Tahoma"/>
            <family val="2"/>
          </rPr>
          <t xml:space="preserve">
No baseline scores</t>
        </r>
      </text>
    </comment>
    <comment ref="CF79" authorId="3" shapeId="0" xr:uid="{5DE33F21-8BE0-46F8-829C-5698D4691432}">
      <text>
        <r>
          <rPr>
            <b/>
            <sz val="9"/>
            <color indexed="81"/>
            <rFont val="Tahoma"/>
            <family val="2"/>
          </rPr>
          <t>rozee:</t>
        </r>
        <r>
          <rPr>
            <sz val="9"/>
            <color indexed="81"/>
            <rFont val="Tahoma"/>
            <family val="2"/>
          </rPr>
          <t xml:space="preserve">
No baseline scores</t>
        </r>
      </text>
    </comment>
    <comment ref="R80" authorId="6" shapeId="0" xr:uid="{074D401F-1A2E-4FEF-B385-69D5EB2C101D}">
      <text>
        <r>
          <rPr>
            <b/>
            <sz val="9"/>
            <color indexed="81"/>
            <rFont val="Tahoma"/>
            <family val="2"/>
          </rPr>
          <t>marie:</t>
        </r>
        <r>
          <rPr>
            <sz val="9"/>
            <color indexed="81"/>
            <rFont val="Tahoma"/>
            <family val="2"/>
          </rPr>
          <t xml:space="preserve">
Belantamab mafodotin (frozen 3.4mg/kg)</t>
        </r>
      </text>
    </comment>
    <comment ref="C83" authorId="12" shapeId="0" xr:uid="{97238F9D-E004-4726-9C6C-79B41D70B1EE}">
      <text>
        <r>
          <rPr>
            <b/>
            <sz val="9"/>
            <color indexed="81"/>
            <rFont val="Tahoma"/>
            <family val="2"/>
          </rPr>
          <t>Ramsha Khan:</t>
        </r>
        <r>
          <rPr>
            <sz val="9"/>
            <color indexed="81"/>
            <rFont val="Tahoma"/>
            <family val="2"/>
          </rPr>
          <t xml:space="preserve">
changed from original</t>
        </r>
      </text>
    </comment>
    <comment ref="D83" authorId="7" shapeId="0" xr:uid="{85B62F81-8A5C-40FA-B9E9-DB59740A7DF0}">
      <text>
        <r>
          <rPr>
            <b/>
            <sz val="9"/>
            <color indexed="81"/>
            <rFont val="Tahoma"/>
            <family val="2"/>
          </rPr>
          <t>Stacy Grieve:</t>
        </r>
        <r>
          <rPr>
            <sz val="9"/>
            <color indexed="81"/>
            <rFont val="Tahoma"/>
            <family val="2"/>
          </rPr>
          <t xml:space="preserve">
Baseline data from Clinical SLR Mateos_ASH_2019 (abstract)</t>
        </r>
      </text>
    </comment>
    <comment ref="R83" authorId="6" shapeId="0" xr:uid="{60FDCEF4-D5DD-4019-AF10-B1C461EC1956}">
      <text>
        <r>
          <rPr>
            <b/>
            <sz val="9"/>
            <color indexed="81"/>
            <rFont val="Tahoma"/>
            <family val="2"/>
          </rPr>
          <t>marie:</t>
        </r>
        <r>
          <rPr>
            <sz val="9"/>
            <color indexed="81"/>
            <rFont val="Tahoma"/>
            <family val="2"/>
          </rPr>
          <t xml:space="preserve">
Melphalan flufenamide + Dexamethasone</t>
        </r>
      </text>
    </comment>
    <comment ref="V83" authorId="3" shapeId="0" xr:uid="{D5130283-5456-4F1D-9907-F809BE0FB434}">
      <text>
        <r>
          <rPr>
            <b/>
            <sz val="9"/>
            <color indexed="81"/>
            <rFont val="Tahoma"/>
            <family val="2"/>
          </rPr>
          <t>rozee:</t>
        </r>
        <r>
          <rPr>
            <sz val="9"/>
            <color indexed="81"/>
            <rFont val="Tahoma"/>
            <family val="2"/>
          </rPr>
          <t xml:space="preserve">
Mateos_ASH_2019 (abstract) in clinical</t>
        </r>
      </text>
    </comment>
    <comment ref="W83" authorId="3" shapeId="0" xr:uid="{0D1ED60C-A555-4EDC-A83F-A101BF28E61D}">
      <text>
        <r>
          <rPr>
            <b/>
            <sz val="9"/>
            <color indexed="81"/>
            <rFont val="Tahoma"/>
            <family val="2"/>
          </rPr>
          <t>rozee:</t>
        </r>
        <r>
          <rPr>
            <sz val="9"/>
            <color indexed="81"/>
            <rFont val="Tahoma"/>
            <family val="2"/>
          </rPr>
          <t xml:space="preserve">
Mateos_ASH_2019 (abstract) in clinical</t>
        </r>
      </text>
    </comment>
    <comment ref="X83" authorId="3" shapeId="0" xr:uid="{1F5A6FBA-21C7-4BAA-ABF7-41A269794C6D}">
      <text>
        <r>
          <rPr>
            <b/>
            <sz val="9"/>
            <color indexed="81"/>
            <rFont val="Tahoma"/>
            <family val="2"/>
          </rPr>
          <t>rozee:</t>
        </r>
        <r>
          <rPr>
            <sz val="9"/>
            <color indexed="81"/>
            <rFont val="Tahoma"/>
            <family val="2"/>
          </rPr>
          <t xml:space="preserve">
Mateos_ASH_2019 (abstract) in clinical</t>
        </r>
      </text>
    </comment>
    <comment ref="Y83" authorId="3" shapeId="0" xr:uid="{D89E8E0C-5FE6-4E4B-9A19-A19694634BB0}">
      <text>
        <r>
          <rPr>
            <b/>
            <sz val="9"/>
            <color indexed="81"/>
            <rFont val="Tahoma"/>
            <family val="2"/>
          </rPr>
          <t>rozee:</t>
        </r>
        <r>
          <rPr>
            <sz val="9"/>
            <color indexed="81"/>
            <rFont val="Tahoma"/>
            <family val="2"/>
          </rPr>
          <t xml:space="preserve">
Mateos_ASH_2019 (abstract) in clinical</t>
        </r>
      </text>
    </comment>
    <comment ref="AD83" authorId="4" shapeId="0" xr:uid="{D4239279-2268-4302-A9C5-D4152B864C50}">
      <text>
        <r>
          <rPr>
            <b/>
            <sz val="9"/>
            <color indexed="81"/>
            <rFont val="Tahoma"/>
            <family val="2"/>
          </rPr>
          <t>bach-:</t>
        </r>
        <r>
          <rPr>
            <sz val="9"/>
            <color indexed="81"/>
            <rFont val="Tahoma"/>
            <family val="2"/>
          </rPr>
          <t xml:space="preserve">
Mateos_ASH_2019 (abstract) in clinical</t>
        </r>
      </text>
    </comment>
    <comment ref="AE83" authorId="4" shapeId="0" xr:uid="{CCC5C9E5-5C3D-430E-A9F6-FFA254487C07}">
      <text>
        <r>
          <rPr>
            <b/>
            <sz val="9"/>
            <color indexed="81"/>
            <rFont val="Tahoma"/>
            <family val="2"/>
          </rPr>
          <t>bach-:</t>
        </r>
        <r>
          <rPr>
            <sz val="9"/>
            <color indexed="81"/>
            <rFont val="Tahoma"/>
            <family val="2"/>
          </rPr>
          <t xml:space="preserve">
Mateos_ASH_2019 (abstract) in clinical</t>
        </r>
      </text>
    </comment>
    <comment ref="C87" authorId="12" shapeId="0" xr:uid="{D5DE3ED1-2FB1-4635-8725-6AB66954DB0B}">
      <text>
        <r>
          <rPr>
            <b/>
            <sz val="9"/>
            <color indexed="81"/>
            <rFont val="Tahoma"/>
            <family val="2"/>
          </rPr>
          <t>Ramsha Khan:</t>
        </r>
        <r>
          <rPr>
            <sz val="9"/>
            <color indexed="81"/>
            <rFont val="Tahoma"/>
            <family val="2"/>
          </rPr>
          <t xml:space="preserve">
changed to original from original and update</t>
        </r>
      </text>
    </comment>
    <comment ref="V87" authorId="3" shapeId="0" xr:uid="{AE415D5C-34F1-4FD2-A3C8-2A48EB2F8B1E}">
      <text>
        <r>
          <rPr>
            <b/>
            <sz val="9"/>
            <color indexed="81"/>
            <rFont val="Tahoma"/>
            <family val="2"/>
          </rPr>
          <t>rozee:</t>
        </r>
        <r>
          <rPr>
            <sz val="9"/>
            <color indexed="81"/>
            <rFont val="Tahoma"/>
            <family val="2"/>
          </rPr>
          <t xml:space="preserve">
subgroup N=47 in Dimopoulos_EHA_2020 (abstract)</t>
        </r>
      </text>
    </comment>
    <comment ref="X87" authorId="7" shapeId="0" xr:uid="{4DD95DA3-4235-4155-8047-C5C897E6D462}">
      <text>
        <r>
          <rPr>
            <b/>
            <sz val="9"/>
            <color indexed="81"/>
            <rFont val="Tahoma"/>
            <family val="2"/>
          </rPr>
          <t>Stacy Grieve:</t>
        </r>
        <r>
          <rPr>
            <sz val="9"/>
            <color indexed="81"/>
            <rFont val="Tahoma"/>
            <family val="2"/>
          </rPr>
          <t xml:space="preserve">
From CT.gov</t>
        </r>
      </text>
    </comment>
    <comment ref="Y87" authorId="7" shapeId="0" xr:uid="{A5D9197B-3F39-4A82-A76C-ADECA922CF92}">
      <text>
        <r>
          <rPr>
            <b/>
            <sz val="9"/>
            <color indexed="81"/>
            <rFont val="Tahoma"/>
            <family val="2"/>
          </rPr>
          <t>Stacy Grieve:</t>
        </r>
        <r>
          <rPr>
            <sz val="9"/>
            <color indexed="81"/>
            <rFont val="Tahoma"/>
            <family val="2"/>
          </rPr>
          <t xml:space="preserve">
From CT.gov</t>
        </r>
      </text>
    </comment>
    <comment ref="Z87" authorId="7" shapeId="0" xr:uid="{61681C5A-184D-4AEB-AE84-3899D5BB6EA4}">
      <text>
        <r>
          <rPr>
            <b/>
            <sz val="9"/>
            <color indexed="81"/>
            <rFont val="Tahoma"/>
            <family val="2"/>
          </rPr>
          <t>Stacy Grieve:</t>
        </r>
        <r>
          <rPr>
            <sz val="9"/>
            <color indexed="81"/>
            <rFont val="Tahoma"/>
            <family val="2"/>
          </rPr>
          <t xml:space="preserve">
From CT.gov</t>
        </r>
      </text>
    </comment>
    <comment ref="CD87" authorId="3" shapeId="0" xr:uid="{BD9DD461-AB41-4057-8E3B-29EFD63719D9}">
      <text>
        <r>
          <rPr>
            <b/>
            <sz val="9"/>
            <color indexed="81"/>
            <rFont val="Tahoma"/>
            <family val="2"/>
          </rPr>
          <t>rozee:</t>
        </r>
        <r>
          <rPr>
            <sz val="9"/>
            <color indexed="81"/>
            <rFont val="Tahoma"/>
            <family val="2"/>
          </rPr>
          <t xml:space="preserve">
Subgroup QOL extracted from Dimopoulos_EHA_2020(abstract)</t>
        </r>
      </text>
    </comment>
    <comment ref="CE87" authorId="3" shapeId="0" xr:uid="{66A3077C-B7A9-4132-916B-B2798C3375DE}">
      <text>
        <r>
          <rPr>
            <b/>
            <sz val="9"/>
            <color indexed="81"/>
            <rFont val="Tahoma"/>
            <family val="2"/>
          </rPr>
          <t>rozee:</t>
        </r>
        <r>
          <rPr>
            <sz val="9"/>
            <color indexed="81"/>
            <rFont val="Tahoma"/>
            <family val="2"/>
          </rPr>
          <t xml:space="preserve">
Subgroup QOL extracted from Dimopoulos_EHA_2020(abstract)</t>
        </r>
      </text>
    </comment>
    <comment ref="CF87" authorId="3" shapeId="0" xr:uid="{B9A251C5-128E-47FE-9E56-78C885646631}">
      <text>
        <r>
          <rPr>
            <b/>
            <sz val="9"/>
            <color indexed="81"/>
            <rFont val="Tahoma"/>
            <family val="2"/>
          </rPr>
          <t>rozee:</t>
        </r>
        <r>
          <rPr>
            <sz val="9"/>
            <color indexed="81"/>
            <rFont val="Tahoma"/>
            <family val="2"/>
          </rPr>
          <t xml:space="preserve">
Subgroup QOL extracted from Dimopoulos_EHA_2020(abstract)</t>
        </r>
      </text>
    </comment>
    <comment ref="V88" authorId="3" shapeId="0" xr:uid="{CC03468C-027A-40AF-96DF-C38F45C1FDA8}">
      <text>
        <r>
          <rPr>
            <b/>
            <sz val="9"/>
            <color indexed="81"/>
            <rFont val="Tahoma"/>
            <family val="2"/>
          </rPr>
          <t>rozee:</t>
        </r>
        <r>
          <rPr>
            <sz val="9"/>
            <color indexed="81"/>
            <rFont val="Tahoma"/>
            <family val="2"/>
          </rPr>
          <t xml:space="preserve">
subgroup N=46 in Dimopoulos_EHA_2020 (abstract)</t>
        </r>
      </text>
    </comment>
    <comment ref="X88" authorId="7" shapeId="0" xr:uid="{F67098B9-3BCC-4C97-966D-63CFEB331B24}">
      <text>
        <r>
          <rPr>
            <b/>
            <sz val="9"/>
            <color indexed="81"/>
            <rFont val="Tahoma"/>
            <family val="2"/>
          </rPr>
          <t>Stacy Grieve:</t>
        </r>
        <r>
          <rPr>
            <sz val="9"/>
            <color indexed="81"/>
            <rFont val="Tahoma"/>
            <family val="2"/>
          </rPr>
          <t xml:space="preserve">
From CT.gov</t>
        </r>
      </text>
    </comment>
    <comment ref="Z88" authorId="7" shapeId="0" xr:uid="{F6BA59BE-9190-4FB3-BB9A-79DC5436EBE5}">
      <text>
        <r>
          <rPr>
            <b/>
            <sz val="9"/>
            <color indexed="81"/>
            <rFont val="Tahoma"/>
            <family val="2"/>
          </rPr>
          <t>Stacy Grieve:</t>
        </r>
        <r>
          <rPr>
            <sz val="9"/>
            <color indexed="81"/>
            <rFont val="Tahoma"/>
            <family val="2"/>
          </rPr>
          <t xml:space="preserve">
From CT.gov</t>
        </r>
      </text>
    </comment>
    <comment ref="C91" authorId="12" shapeId="0" xr:uid="{0F9DCC08-4897-47A5-AE1B-BAA124256635}">
      <text>
        <r>
          <rPr>
            <b/>
            <sz val="9"/>
            <color indexed="81"/>
            <rFont val="Tahoma"/>
            <family val="2"/>
          </rPr>
          <t>Ramsha Khan:</t>
        </r>
        <r>
          <rPr>
            <sz val="9"/>
            <color indexed="81"/>
            <rFont val="Tahoma"/>
            <family val="2"/>
          </rPr>
          <t xml:space="preserve">
changed from original</t>
        </r>
      </text>
    </comment>
    <comment ref="D91" authorId="7" shapeId="0" xr:uid="{2B1A8225-EE76-4AD3-B0A7-3BC4FF462DA8}">
      <text>
        <r>
          <rPr>
            <b/>
            <sz val="9"/>
            <color indexed="81"/>
            <rFont val="Tahoma"/>
            <family val="2"/>
          </rPr>
          <t>Stacy Grieve:</t>
        </r>
        <r>
          <rPr>
            <sz val="9"/>
            <color indexed="81"/>
            <rFont val="Tahoma"/>
            <family val="2"/>
          </rPr>
          <t xml:space="preserve">
Dimopoulos_NEJM_2018 from Clinical SLR for baseline values</t>
        </r>
      </text>
    </comment>
    <comment ref="X92" authorId="3" shapeId="0" xr:uid="{2727333B-90EB-4573-B9DD-8D75444E4169}">
      <text>
        <r>
          <rPr>
            <b/>
            <sz val="9"/>
            <color indexed="81"/>
            <rFont val="Tahoma"/>
            <family val="2"/>
          </rPr>
          <t>rozee:</t>
        </r>
        <r>
          <rPr>
            <sz val="9"/>
            <color indexed="81"/>
            <rFont val="Tahoma"/>
            <family val="2"/>
          </rPr>
          <t xml:space="preserve">
From https://clinicaltrials.gov/ct2/show/results/NCT02654132</t>
        </r>
      </text>
    </comment>
    <comment ref="CY107" authorId="6" shapeId="0" xr:uid="{15A4C1E4-7568-4C48-B3B8-3D54FD24E5BD}">
      <text/>
    </comment>
    <comment ref="CY114" authorId="6" shapeId="0" xr:uid="{C50960AC-2EE2-4334-91B4-4B657A01413B}">
      <text/>
    </comment>
  </commentList>
</comments>
</file>

<file path=xl/sharedStrings.xml><?xml version="1.0" encoding="utf-8"?>
<sst xmlns="http://schemas.openxmlformats.org/spreadsheetml/2006/main" count="19652" uniqueCount="734">
  <si>
    <t>All</t>
  </si>
  <si>
    <t>Quality of Life Only</t>
  </si>
  <si>
    <t>Economic Only</t>
  </si>
  <si>
    <t>Real-world Evidence Only</t>
  </si>
  <si>
    <t>Study Characteristics</t>
  </si>
  <si>
    <t>Patient Characteristics</t>
  </si>
  <si>
    <t>Efficacy-Survival</t>
  </si>
  <si>
    <t>Efficacy-Response</t>
  </si>
  <si>
    <t>Safety</t>
  </si>
  <si>
    <t>Quality of Life Study Characteristics</t>
  </si>
  <si>
    <t>QOL</t>
  </si>
  <si>
    <t>Utility</t>
  </si>
  <si>
    <t>Economic Study Characteristics</t>
  </si>
  <si>
    <t>Data reported</t>
  </si>
  <si>
    <t>Real-world Evidence Study Characteristics</t>
  </si>
  <si>
    <t>RWE outcomes</t>
  </si>
  <si>
    <t>OS-related data</t>
  </si>
  <si>
    <t>PFS-related data</t>
  </si>
  <si>
    <t>CEA Parameters</t>
  </si>
  <si>
    <t>Non-CEA Parameters</t>
  </si>
  <si>
    <t>OS related data</t>
  </si>
  <si>
    <t>FA-1</t>
  </si>
  <si>
    <t>FA-2</t>
  </si>
  <si>
    <t>FA-3</t>
  </si>
  <si>
    <t>FA-4</t>
  </si>
  <si>
    <t>FA-5</t>
  </si>
  <si>
    <t>FA-6</t>
  </si>
  <si>
    <t>FA-7</t>
  </si>
  <si>
    <t>FA-8</t>
  </si>
  <si>
    <t>FA-9</t>
  </si>
  <si>
    <t>FA-10</t>
  </si>
  <si>
    <t>FA-11</t>
  </si>
  <si>
    <t>FA-12</t>
  </si>
  <si>
    <t>FA-13</t>
  </si>
  <si>
    <t>FA-14</t>
  </si>
  <si>
    <t>FA-15</t>
  </si>
  <si>
    <t>FA-16</t>
  </si>
  <si>
    <t>FA-17</t>
  </si>
  <si>
    <t>FA-18</t>
  </si>
  <si>
    <t>FA-19</t>
  </si>
  <si>
    <t>FB-1</t>
  </si>
  <si>
    <t>FB-2</t>
  </si>
  <si>
    <t>FB-3</t>
  </si>
  <si>
    <t>FB-4</t>
  </si>
  <si>
    <t>FB-5</t>
  </si>
  <si>
    <t>FB-6</t>
  </si>
  <si>
    <t>FB-7</t>
  </si>
  <si>
    <t>FB-8</t>
  </si>
  <si>
    <t>CB</t>
  </si>
  <si>
    <t>FC-1</t>
  </si>
  <si>
    <t>FD-111</t>
  </si>
  <si>
    <t>FD-112</t>
  </si>
  <si>
    <t>FD-113</t>
  </si>
  <si>
    <t>FD-114</t>
  </si>
  <si>
    <t>FD-115</t>
  </si>
  <si>
    <t>FD-116</t>
  </si>
  <si>
    <t>FD-117</t>
  </si>
  <si>
    <t>FD-118</t>
  </si>
  <si>
    <t>FD-119</t>
  </si>
  <si>
    <t>CD-11</t>
  </si>
  <si>
    <t>FD-121</t>
  </si>
  <si>
    <t>FD-122</t>
  </si>
  <si>
    <t>FD-123</t>
  </si>
  <si>
    <t>FD-124</t>
  </si>
  <si>
    <t>FD-125</t>
  </si>
  <si>
    <t>FD-126</t>
  </si>
  <si>
    <t>FD-127</t>
  </si>
  <si>
    <t>FD-128</t>
  </si>
  <si>
    <t>FD-129</t>
  </si>
  <si>
    <t>FD-1210</t>
  </si>
  <si>
    <t>CD-12</t>
  </si>
  <si>
    <t>FD-21</t>
  </si>
  <si>
    <t>FD-22</t>
  </si>
  <si>
    <t>FD-23</t>
  </si>
  <si>
    <t>FD-24</t>
  </si>
  <si>
    <t>FD-25</t>
  </si>
  <si>
    <t>FD-26</t>
  </si>
  <si>
    <t>FD-27</t>
  </si>
  <si>
    <t>CD-2</t>
  </si>
  <si>
    <t>FE-1</t>
  </si>
  <si>
    <t>FE-2</t>
  </si>
  <si>
    <t>FE-3</t>
  </si>
  <si>
    <t>FE-4</t>
  </si>
  <si>
    <t>CD-3</t>
  </si>
  <si>
    <t>FF-1</t>
  </si>
  <si>
    <t>FF-2</t>
  </si>
  <si>
    <t>FF-3</t>
  </si>
  <si>
    <t>FF-4</t>
  </si>
  <si>
    <t>FG-1</t>
  </si>
  <si>
    <t>FG-2</t>
  </si>
  <si>
    <t>FH-1</t>
  </si>
  <si>
    <t>FJ-1</t>
  </si>
  <si>
    <t>FJ-2</t>
  </si>
  <si>
    <t>FJ-3</t>
  </si>
  <si>
    <t>FJ-4</t>
  </si>
  <si>
    <t>FK-11</t>
  </si>
  <si>
    <t>FK-12</t>
  </si>
  <si>
    <t>FK-13</t>
  </si>
  <si>
    <t>FK-14</t>
  </si>
  <si>
    <t>FK-15</t>
  </si>
  <si>
    <t>FK-21</t>
  </si>
  <si>
    <t>FK-22</t>
  </si>
  <si>
    <t>FK-23</t>
  </si>
  <si>
    <t>FK-24</t>
  </si>
  <si>
    <t>FL-1</t>
  </si>
  <si>
    <t>FL-2</t>
  </si>
  <si>
    <t>FL-3</t>
  </si>
  <si>
    <t>FL-4</t>
  </si>
  <si>
    <t>FM-11</t>
  </si>
  <si>
    <t>FM-21</t>
  </si>
  <si>
    <t>FN-111</t>
  </si>
  <si>
    <t>FN-112</t>
  </si>
  <si>
    <t>FN-113</t>
  </si>
  <si>
    <t>FN-114</t>
  </si>
  <si>
    <t>FN-115</t>
  </si>
  <si>
    <t>FN-116</t>
  </si>
  <si>
    <t>FN-117</t>
  </si>
  <si>
    <t>FN-118</t>
  </si>
  <si>
    <t>FN-119</t>
  </si>
  <si>
    <t>FN-121</t>
  </si>
  <si>
    <t>FN-122</t>
  </si>
  <si>
    <t>FN-123</t>
  </si>
  <si>
    <t>FN-124</t>
  </si>
  <si>
    <t>FN-125</t>
  </si>
  <si>
    <t>FN-126</t>
  </si>
  <si>
    <t>FN-127</t>
  </si>
  <si>
    <t>FN-128</t>
  </si>
  <si>
    <t>FN-129</t>
  </si>
  <si>
    <t>FN-1210</t>
  </si>
  <si>
    <t>FN-21</t>
  </si>
  <si>
    <t>FN-22</t>
  </si>
  <si>
    <t>FN-23</t>
  </si>
  <si>
    <t>FN-24</t>
  </si>
  <si>
    <t>FN-25</t>
  </si>
  <si>
    <t>FN-26</t>
  </si>
  <si>
    <t>FN-27</t>
  </si>
  <si>
    <t>FO-1</t>
  </si>
  <si>
    <t>FO-2</t>
  </si>
  <si>
    <t>FO-3</t>
  </si>
  <si>
    <t>FO-4</t>
  </si>
  <si>
    <t>Publication Identifier</t>
  </si>
  <si>
    <t>Publication Type</t>
  </si>
  <si>
    <t>Short Reference</t>
  </si>
  <si>
    <t>Study Type</t>
  </si>
  <si>
    <t>Study Title</t>
  </si>
  <si>
    <t>Main Message</t>
  </si>
  <si>
    <t>First Author</t>
  </si>
  <si>
    <t>Abstract</t>
  </si>
  <si>
    <t>Trial Identifier</t>
  </si>
  <si>
    <t>URL list</t>
  </si>
  <si>
    <t>Indication</t>
  </si>
  <si>
    <t>Population</t>
  </si>
  <si>
    <t>Sub-population</t>
  </si>
  <si>
    <t>Inclusion Criteria</t>
  </si>
  <si>
    <t>Line of Therapy</t>
  </si>
  <si>
    <t>Number of Arms</t>
  </si>
  <si>
    <t>Intervention (per arm)</t>
  </si>
  <si>
    <t>Sub-group Population Description (per arm)</t>
  </si>
  <si>
    <t>Study N (per arm)</t>
  </si>
  <si>
    <t>Study N (overall)</t>
  </si>
  <si>
    <t>Male N (per arm)</t>
  </si>
  <si>
    <t>Male N (overall)</t>
  </si>
  <si>
    <t>ECOG PS 0-1 (per arm)</t>
  </si>
  <si>
    <t>ECOG PS 0-1 (overall)</t>
  </si>
  <si>
    <t>OS N (per arm)</t>
  </si>
  <si>
    <t>OS N (overall)</t>
  </si>
  <si>
    <t>OS Month (per arm)</t>
  </si>
  <si>
    <t>OS CI Low (per arm)</t>
  </si>
  <si>
    <t>OS CI High (per arm)</t>
  </si>
  <si>
    <t>OS HR (per arm)</t>
  </si>
  <si>
    <t>OS HR CI Low (per arm)</t>
  </si>
  <si>
    <t>OS HR CI High (per arm)</t>
  </si>
  <si>
    <t>OS HR p-value (per arm)</t>
  </si>
  <si>
    <t>PFS-DFS-EFS-RFS Type</t>
  </si>
  <si>
    <t>PFS-DFS-EFS-RFS N (per arm)</t>
  </si>
  <si>
    <t>PFS-DFS-EFS-RFS N (overall)</t>
  </si>
  <si>
    <t>PFS-DFS-EFS-RFS Month (per arm)</t>
  </si>
  <si>
    <t>PFS-DFS-EFS-RFS CI Low (per arm)</t>
  </si>
  <si>
    <t>PFS-DFS-EFS-RFS CI High (per arm)</t>
  </si>
  <si>
    <t>PFS-DFS-EFS-RFS HR (per arm)</t>
  </si>
  <si>
    <t>PFS-DFS-EFS-RFS HR CI Low (per arm)</t>
  </si>
  <si>
    <t>PFS-DFS-EFS-RFS HR CI High (per arm)</t>
  </si>
  <si>
    <t>PFS-DFS-EFS-RFS HR p-value (per arm)</t>
  </si>
  <si>
    <t>Response N (per arm)</t>
  </si>
  <si>
    <t>ORR N (per arm)</t>
  </si>
  <si>
    <t>ORR 95% CI</t>
  </si>
  <si>
    <t>CR N (per arm)</t>
  </si>
  <si>
    <t>CR 95% CI</t>
  </si>
  <si>
    <t>PR N (per arm)</t>
  </si>
  <si>
    <t>PR 95% CI</t>
  </si>
  <si>
    <t>Safety N (per arm)</t>
  </si>
  <si>
    <t>Grade 3-4 AEs N (per arm)</t>
  </si>
  <si>
    <t>Grade 3-4 AEs lead to D/C N (per arm)</t>
  </si>
  <si>
    <t>SAEs N (per arm)</t>
  </si>
  <si>
    <t>Quality of Life Study Design</t>
  </si>
  <si>
    <t>Country</t>
  </si>
  <si>
    <t>Is Validation Study?</t>
  </si>
  <si>
    <t>Reported Utility Value?</t>
  </si>
  <si>
    <t>Scales Used</t>
  </si>
  <si>
    <t>QOL Summary</t>
  </si>
  <si>
    <t>Economic Study Design</t>
  </si>
  <si>
    <t>Year</t>
  </si>
  <si>
    <t>Reported Utility Value? [Econ]</t>
  </si>
  <si>
    <t>CEA - Summary of Results</t>
  </si>
  <si>
    <t>CEA - Summary of Model</t>
  </si>
  <si>
    <t>CEA - Clinical Data Source</t>
  </si>
  <si>
    <t>CEA - Cost Type and Source</t>
  </si>
  <si>
    <t>Non-CEA - Summary of Result</t>
  </si>
  <si>
    <t>Non-CEA - Summary of Model or Study</t>
  </si>
  <si>
    <t>Non-CEA - Cost Type and Source</t>
  </si>
  <si>
    <t>Non-CEA - Detail of the analysis</t>
  </si>
  <si>
    <t>Real-world Evidence Study Design</t>
  </si>
  <si>
    <t>Source or Institutions</t>
  </si>
  <si>
    <t>RWE Reported Data Variables</t>
  </si>
  <si>
    <t>Treatment Patterns</t>
  </si>
  <si>
    <t>Epidemiology</t>
  </si>
  <si>
    <t>1, 2, 3</t>
  </si>
  <si>
    <t>Original</t>
  </si>
  <si>
    <t>Attal_Lancet_2019
Hulin_Blood_2019 (abstract)
Richardson_ASCO_2019 (abstract)</t>
  </si>
  <si>
    <t>Isatuximab plus pomalidomide and low-dose dexamethasone versus pomalidomide and low-dose dexamethasone in patients with relapsed and refractory multiple myeloma (ICARIA-MM): a randomised, multicentre, open-label, phase 3 study.
Depth of response and response kinetics in the ICARIA-MM study of isatuximab with pomalidomide/dexamethasone in relapsed/refractory multiple myeloma.
A phase III randomized, open label, multicenter study comparing isatuximab, pomalidomide, and low-dose dexamethasone versus pomalidomide and low-dose dexamethasone in patients with relapsed/refractory multiple myeloma (RRMM).</t>
  </si>
  <si>
    <t>Isatuximab, pomalidomide and dexamethasone for relapsed/refractory multiple myeloma significantly improved progression-free survival (11.5 versus 6.5 months; HR, 0.596; 95%CI, 0.44-0.81; p=0.001) and overall response rate (60.4% versus 35.3%) compared to pomalidomide and dexamethasone alone.</t>
  </si>
  <si>
    <t>Attal, M
Hulin, C
Richardson, PG</t>
  </si>
  <si>
    <t>Background: Isatuximab is a monoclonal antibody that binds a specific epitope on the human CD38 receptor and has antitumour activity via multiple mechanisms of action. In a previous phase 1b study, around 65% of patients with relapsed and refractory multiple myeloma achieved an overall response with a combination of isatuximab with pomalidomide and low-dose dexamethasone. The aim of this study was to determine the progression-free survival benefit of isatuximab plus pomalidomide and dexamethasone compared with pomalidomide and dexamethasone in patients with relapsed and refractory multiple myeloma. Method(s): We did a randomised, multicentre, open-label, phase 3 study at 102 hospitals in 24 countries in Europe, North America, and the Asia-Pacific regions. Eligible participants were adult patients with relapsed and refractory multiple myeloma who had received at least two previous lines of treatment, including lenalidomide and a proteasome inhibitor. Patients were excluded if they were refractory to previous treatment with an anti-CD38 monoclonal antibody. We randomly assigned patients (1:1) to either isatuximab 10 mg/kg plus pomalidomide 4 mg plus dexamethasone 40 mg (20 mg for patients aged &gt;=75 years), or pomalidomide 4 mg plus dexamethasone 40 mg. Randomisation was done using interactive response technology and stratified according to the number of previous lines of treatment (2-3 vs &gt;3) and age (&lt;75 years vs &gt;=75 years). Treatments were assigned based on a permuted blocked randomisation scheme with a block size of four. The isatuximab-pomalidomide-dexamethasone group received isatuximab intravenously on days 1, 8, 15, and 22 in the first 28-day cycle, then on days 1 and 15 in subsequent cycles. Both groups received oral pomalidomide on days 1 to 21 in each cycle, and oral or intravenous dexamethasone on days 1, 8, 15, and 22 of each cycle. Treatment continued until disease progression, unacceptable toxicity, or consent withdrawal. Dose reductions for adverse reactions were permitted for pomalidomide and dexamethasone, but not for isatuximab. The primary endpoint was progression-free survival, determined by an independent response committee and assessed in the intention-to-treat population. Safety was assessed in all participants who received at least one dose of study drug. This study is registered at ClinicalTrials.gov, number NCT02990338. Finding(s): Between Jan 10, 2017, and Feb 2, 2018, we randomly assigned 307 patients to treatment: 154 to isatuximab-pomalidomide-dexamethasone, and 153 to pomalidomide-dexamethasone. At a median follow-up of 11.6 months (IQR 10.1-13.9), median progression-free survival was 11.5 months (95% CI 8.9-13.9) in the isatuximab-pomalidomide-dexamethasone group versus 6.5 months (4.5-8.3) in the pomalidomide-dexamethasone group; hazard ratio 0.596, 95% CI 0.44-0.81; p=0.001 by stratified log-rank test. The most frequent treatment-emergent adverse events (any grade; isatuximab-pomalidomide-dexamethasone vs pomalidomide-dexamethasone) were infusion reactions (56 [38%] vs 0), upper respiratory tract infections (43 [28%] vs 26 [17%]), and diarrhoea (39 [26%] vs 29 [20%]). Adverse events with a fatal outcome were reported in 12 patients (8%) in the isatuximab-pomalidomide-dexamethasone group and 14 (9%) in the pomalidomide-dexamethasone group. Deaths due to treatment-related adverse events were reported for one patient (&lt;1%) in the isatuximab-pomalidomide-dexamethasone group (sepsis) and two (1%) in the pomalidomide-dexamethasone group (pneumonia and urinary tract infection). Interpretation(s): The addition of isatuximab to pomalidomide-dexamethasone significantly improves progression-free survival in patients with relapsed and refractory multiple myeloma. Isatuximab is an important new treatment option for the management of relapsed and refractory myeloma, particularly for patients who become refractory to lenalidomide and a proteasome inhibitor. Funding(s): Sanofi. Video Abstract: [Figure presented]Copyright © 2019 Elsevier Ltd 
Background: In multiple myeloma (MM), deep responses have been associated with improvements in progression-free survival (PFS) and overall survival (OS). Response kinetic data, including renal response times, which are highly important for patients with renal impairment, are infrequently reported. We analyzed the association between depth of response, including minimum residual disease (MRD) negativity, plus response kinetics and long-term outcomes, using data from the randomized, open-label, phase 3 ICARIA-MM study. ICARIA-MM evaluated the anti-CD38 monoclonal antibody isatuximab (Isa) in combination with pomalidomide and dexamethasone (Pd) versus Pd in patients with relapsed/refractory MM (RRMM) after ≥2 prior lines of therapy (NCT02990338). Methods: All patients received standard doses of Pd and those randomized to the Isa-Pd group received 10 mg/kg IV on days 1, 8, 15, and 22 (cycle 1), and days 1 and 15 in subsequent 28-day cycles. Depth and kinetics of response were analyzed for each treatment group. MRD was assessed at 10-5 (tested by next-generation sequencing in patients with complete response [CR] / stringent CR [sCR]). Time to tumor response, time to renal response (CRenal; improvement in estimated glomerular filtration rate (eGFR), using the MDRD formula, from &lt;50 mL/min/1.73m² at baseline to ≥60 mL/min/1.73m² at ≥1 post-baseline assessment), and time to sustained CRenal (a CRenal lasting ≥60 days) were recorded. No neutralization assay was used for patients with IgG kappa clonality. Results: Overall, 307 patients were randomized to Isa-Pd (n=154) or Pd (n=153), of whom 33/142 (23.2%) and 24/145 (16.6%) patients had eGFR &lt;50 mL/min/1.73m² at baseline. Patients had received a median of 3 prior lines of therapy (range 2-11) and 73.4% and 71.9% of patients in the Isa-Pd and Pd groups, respectively, were double refractory. Median PFS was 11.53 months with Isa-Pd and 6.47 months with Pd (hazard ratio [HR] 0.596; 95% confidence interval [CI] 0.436-0.814). Tumor responses on Isa-Pd were more frequent and deeper than on Pd. Overall response rates (ORR) were 60.4% vs 35.3% (odds ratio [OR] 2.80; 95% CI 1.72-4.56; p&lt;0.0001); at least very good partial response rates (≥VGPR) were 31.8% vs 8.5% (OR 5.03; 95% CI 2.51-10.59; p&lt;0.0001). As no isatuximab interference assay was performed, near-complete response rates (immunofixation remained positive) were reported: 15.6% vs 3.3% (OR 5.47; 95% CI 1.96-18.78; p=0.0002). MRD negativity rates in the ITT population were 5.2% vs 0%. Depth of response correlated with improved long-term outcomes in both arms (Figure). After a median follow-up of 11.6 months in the Isa-Pd arm, 100% of MRD-negative (MRD−) patients were progression free and alive. In the Isa-Pd arm, median PFS was longer with increased depth of response: MRD− patients, not reached (NR); ≥VGPR and MRD+, 15.21 months; partial response (PR), 11.53 months; less than PR, 3.29 months. This pattern was also observed for 1-year OS probabilities (100% &gt; 92.9% &gt; 82.4% &gt; 46.4%, respectively). Tumor responses occurred faster with Isa-Pd than with Pd. Among patients who achieved a response of ≥PR (93 in the Isa-Pd arm and 54 in the Pd arm), the median time to first response was shorter for Isa-Pd (1.1 months) than for Pd (1.9 months). Among patients who achieved a response of ≥VGPR (49 and 13 in the Isa-Pd and Pd arms, respectively), the time to first VGPR or better response was similar at 2.9 months for Isa-Pd and 3.0 months for Pd. Renal responses occurred faster in patients on Isa-Pd than on Pd. A CRenal was observed in 23/32 (71.9%) patients in the Isa-Pd arm (median time to response 3.4 weeks) and in 8/21 (38.1%) of patients in the Pd arm (median time to response 7.3 weeks). A sustained CRenal was observed in 10/32 (31.3%) patients in the Isa-Pd arm (median time to first response 2.4 weeks) and in 4/21 (19.0%) patients in the Pd arm (median time to first response 4.8 weeks). Conclusion: In the heavily pretreated ICARIA population, Isa-Pd induced more frequent and faster tumor and renal responses than Pd. Depth of response, including MRD negativity, was improved with Isa-Pd and was clearly associated with better long-term survival outcomes.
Background: The primary objective of this phase 3 trial was to demonstrate progression free survival (PFS) improvement of isatuximab (Isa), a novel anti-CD38 monoclonal antibody, combined with pomalidomide (P)/dexamethasone (d) versus (vs) Pd. Method(s): Patients (pts) with RRMM who received &gt;=2 prior lines, including lenalidomide (len) and a proteasome inhibitor (PI), refractory to last therapy were enrolled. IsaPd arm received Isa 10 mg/kg IV weekly for first 4 weeks (wks), then every 2 wks. Both arms received approved schedules of pom and dex (4mg PO days 1-21; 40mg [20mg if &gt;75 yrs] PO or IV weekly) every 28 days until progression or unacceptable toxicity. Result(s):307 pts (154 IsaPd, 153 Pd) were randomized and analyzed (ITT). Patient characteristics were well balanced across arms. Median age: 67 (36-86) yrs; median prior lines of therapy: 3 (2-11); estimated GFR: &lt;60ml/min in 33.9% pts; 92.5% refractory to len, 75.9% to PI; and 19.5% pts had high-risk cytogenetics. At median follow-up of 11.6 months (mos), median PFS was 11.5 mos IsaPd vs 6.5 mos Pd; HR 0.596 (95% CI 0.44-0.81), P=0.001. PFS benefit was consistent across all major subgroups. ORR (&gt;=PR) was 60.4% IsaPd vs 35.3% Pd, P&lt;0.0001. VGPR rate or better was 31.8% IsaPd vs 8.5% Pd, and MRD negativity (NGS, 10-5) was seen in 5.2% IsaPd pts vs 0% Pd. At analysis date, overall survival (OS) was immature (99 events) but a trend to OS improvement in IsaPd (vs Pd) was observed (HR 0.687; 95% CI 0.461-1.023). Median treatment duration was 41 wks IsaPd vs 24 wks Pd; median Isa infusion (inf.) duration was 3.3h at 1st inf. and 2.8h at subsequent inf. Grade &gt;=3 AEs were observed in 86.8% IsaPd vs 70.5% Pd; 7.2% IsaPd and 12.8% Pd pts discontinued due to AEs; 7.9% IsaPd and 9.4% Pd pts died due to AEs. Inf. reactions were reported in 38.2% (2.6% grade 3-4) IsaPd. Grade &gt;=3 infections were seen in 42.8% IsaPd and 30.2% Pd, grade &gt;=3 neutropenia in 84.9% (febrile 11.8%) IsaPd and 70.1% (febrile 2.0%) Pd. Conclusion(s): IsaPd significantly improved PFS and ORR vs Pd, with a manageable safety profile. IsaPd is an important new treatment option for the management of RRMM.</t>
  </si>
  <si>
    <t>ICARIA-MM
NCT02990338</t>
  </si>
  <si>
    <t>https://ln5.sync.com/dl/ca20bfad0/iyw7yc84-y7xybmgf-yvmuv83r-knzi9cq7</t>
  </si>
  <si>
    <t>RRMM</t>
  </si>
  <si>
    <t>Adult patients with relapsed/refractory multiple myeloma with at least two prior lines of therapy</t>
  </si>
  <si>
    <t>Double Refractory</t>
  </si>
  <si>
    <t>Patients aged ≥18 years with RRMM who received ≥2 prior lines, including lenalidomide and a proteasome inhibitor, refractory to last therapy, ECOG PS 0-2</t>
  </si>
  <si>
    <t>3+ Line</t>
  </si>
  <si>
    <t>Isatuximab + Pomalidomide + Dexamethasone</t>
  </si>
  <si>
    <t>NR</t>
  </si>
  <si>
    <t>Phase 3 RCT</t>
  </si>
  <si>
    <t>PFS</t>
  </si>
  <si>
    <t>VGPR: 42
sCR: 0</t>
  </si>
  <si>
    <t>NA</t>
  </si>
  <si>
    <t>Pomalidomide + Dexamethasone</t>
  </si>
  <si>
    <t>VGPR: 10
sCR: 1</t>
  </si>
  <si>
    <t>Subgroup</t>
  </si>
  <si>
    <t>Refractory to lenalidomide</t>
  </si>
  <si>
    <t>Not refractory to lenalidomide</t>
  </si>
  <si>
    <t>San Miguel_LO_2013
Dimopoulos_Haematologica_2015</t>
  </si>
  <si>
    <t>Pomalidomide plus low-dose dexamethasone versus high-dose dexamethasone alone for patients with relapsed and refractory multiple myeloma (MM-003) a randomised, open-label, Phase 3 trial.
Cytogenetics and long-term survival of patients with refractory or relapsed and refractory multiple myeloma treated with pomalidomide and low-dose dexamethasone.</t>
  </si>
  <si>
    <t>Among patients with refractory or relapsed and refractory multiple myeloma, pomalidomide plus low-dose dexamethasone is efficacious compared to high-dose dexamethasone alone, with an overall survival 13.1 versus 8.1 months, respectively, and a progression-free survival of 4.0 versus 1.9 months.</t>
  </si>
  <si>
    <t>San Miguel, J
Dimopoulos, MA</t>
  </si>
  <si>
    <t>Background: Few effective treatments exist for patients with refractory or relapsed and refractory multiple myeloma not responding to treatment with bortezomib and lenalidomide. Pomalidomide alone has shown limited efficacy in patients with relapsed multiple myeloma, but synergistic effects have been noted when combined with dexamethasone. We compared the efficacy and safety of pomalidomide plus low-dose dexamethasone with high-dose dexamethasone alone in these patients. Methods: This multicentre, open-label, randomised phase 3 trial was undertaken in Australia, Canada, Europe, Russia, and the USA. Patients were eligible if they had been diagnosed with refractory or relapsed and refractory multiple myeloma, and had failed at least two previous treatments of bortezomib and lenalidomide. They were assigned in a 2:1 ratio with a validated interactive voice and internet response system to either 28 day cycles of pomalidomide (4 mg/day on days 1-21, orally) plus low-dose dexamethasone (40 mg/day on days 1, 8, 15, and 22, orally) or high-dose dexamethasone (40 mg/day on days 1-4, 9-12, and 17-20, orally) until disease progression or unacceptable toxicity. Stratification factors were age (≤75 years vs &gt;75 years), disease population (refractory vs relapsed and refractory vs bortezomib intolerant), and number of previous treatments (two vs more than two). The primary endpoint was progression-free survival (PFS). Analysis was by intention to treat. This trial is registered with ClinicalTrials.gov, number NCT01311687, and with EudraCT, number 2010-019820-30. Findings: The accrual for the study has been completed and the analyses are presented. 302 patients were randomly assigned to receive pomalidomide plus low-dose dexamethasone and 153 high-dose dexamethasone. After a median follow-up of 10·0 months (IQR 7·2-13·2), median PFS with pomalidomide plus low-dose dexamethasone was 4·0 months (95% CI 3·6-4·7) versus 1·9 months (1·9-2·2) with high-dose dexamethasone (hazard ratio 0·48 [95% CI 0·39-0·60]; p&lt;0·0001). The most common grade 3-4 haematological adverse events in the pomalidomide plus low-dose dexamethasone and high-dose dexamethasone groups were neutropenia (143 [48%] of 300 vs 24 [16%] of 150, respectively), anaemia (99 [33%] vs 55 [37%], respectively), and thrombocytopenia (67 [22%] vs 39 [26%], respectively). Grade 3-4 non-haematological adverse events in the pomalidomide plus low-dose dexamethasone and high-dose dexamethasone groups included pneumonia (38 [13%] vs 12 [8%], respectively), bone pain (21 [7%] vs seven [5%], respectively), and fatigue (16 [5%] vs nine [6%], respectively). There were 11 (4%) treatment-related adverse events leading to death in the pomalidomide plus low-dose dexamethasone group and seven (5%) in the high-dose dexamethasone group. Interpretation: Pomalidomide plus low-dose dexamethasone, an oral regimen, could be considered a new treatment option in patients with refractory or relapsed and refractory multiple myeloma. Funding: Celgene Corporation. Copyright © 2013 Elsevier Ltd. All rights reserved.
Patients with refractory or relapsed and refractory multiple myeloma who no longer receive benefit from novel agents have limited treatment options and short expected survival. del(17p) and t(4;14) are correlated with shortened survival. The phase 3 MM-003 trial demonstrated significant progression-free and overall survival benefits from treatment with pomalidomide plus low-dose dexamethasone compared to high-dose dexamethasone among patients in whom bortezomib and lenalidomide treatment had failed. At an updated median follow-up of 15.4 months, the progression-free survival was 4.0 versus 1.9 months (HR, 0.50; P&lt;0.001), and median overall survival was 13.1 versus 8.1 months (HR, 0.72; P=0.009). Pomalidomide plus low-dose dexamethasone, compared with high-dose dexamethasone, improved progression-free survival in patients with del(17p) (4.6 versus 1.1 months; HR, 0.34; P &lt;0.001), t(4;14) (2.8 versus 1.9 months; HR, 0.49; P=0.028), and in standard-risk patients (4.2 versus 2.3 months; HR, 0.55; P&lt;0.001). Although the majority of patients treated with high-dose dexamethasone took pomalidomide after discontinuation, the overall survival of patients treated with pomalidomide plus low-dose dexamethasone or high-dose dexamethasone was 12.6 versus 7.7 months (HR, 0.45; P=0.008) in patients with del(17p), 7.5 versus 4.9 months (HR, 1.12; P=0.761) in those with t(4;14), and 14.0 versus 9.0 months (HR, 0.85; P=0.380) in standard-risk subjects. The overall response rate was higher in patients treated with pomalidomide plus low-dose dexamethasone than in those treated with high-dose dexamethasone both among standard-risk patients (35.2% versus 9.7%) and those with del(17p) (31.8% versus 4.3%), whereas it was similar in patients with t(4;14) (15.9% versus 13.3%). The safety of pomalidomide plus low-dose dexamethasone was consistent with initial reports. In conclusion, pomalidomide plus low-dose dexamethasone is efficacious in patients with relapsed/refractory multiple myeloma and del(17p) and/or t(4;14). This study is registered at ClinicalTrials.gov as NCT01311687 and with EudraCT as 2010-019820-30.</t>
  </si>
  <si>
    <t xml:space="preserve">MM-003
NCT01311687
</t>
  </si>
  <si>
    <t>https://ln5.sync.com/dl/7580f9370/4tuqdz4w-mej7xvut-ak7ww9ib-sb4h5vs7</t>
  </si>
  <si>
    <t>Adult patients with relapsed/refractory multiple myeloma patients with at least two prior lines of therapy</t>
  </si>
  <si>
    <t>Patients aged ≥18 years with measurable RRMM, who had prior treatment with ≥2 treatment lines, and who received at least 2 consecutive cycles of prior treatment that included lenalidomide and bortezomib, ECOG PS 0-2</t>
  </si>
  <si>
    <t xml:space="preserve">Pomalidomide + Dexamethasone </t>
  </si>
  <si>
    <t>0.72</t>
  </si>
  <si>
    <t>0.009</t>
  </si>
  <si>
    <t>0.50</t>
  </si>
  <si>
    <t>&lt;0.001</t>
  </si>
  <si>
    <t>302</t>
  </si>
  <si>
    <t>95</t>
  </si>
  <si>
    <t>3</t>
  </si>
  <si>
    <t>DOR: 7.0 months</t>
  </si>
  <si>
    <t>Treatment discontinuation due to AEs: 9%</t>
  </si>
  <si>
    <t xml:space="preserve">Dexamethasone </t>
  </si>
  <si>
    <t>153</t>
  </si>
  <si>
    <t>15</t>
  </si>
  <si>
    <t>0</t>
  </si>
  <si>
    <t>DOR: 6.1 months</t>
  </si>
  <si>
    <t xml:space="preserve">Treatment discontinuation due to AEs: 11%
</t>
  </si>
  <si>
    <t>Richardson_Blood_2014</t>
  </si>
  <si>
    <t>Pomalidomide alone or in combination with low-dose dexamethasone in relapsed and refractory multiple myeloma: A randomized phase 2 study.</t>
  </si>
  <si>
    <t xml:space="preserve">Pomalidomide with low-dose dexamethasone was effective, well tolerated and provides an important new treatment option for relapsed and refractory multiple myeloma patients who have received multiple prior therapies compared to those who received pomalidomide alone, with a median progression-free survival of 4.2 and 2.7 months (HR, 0.68; p=0.003), an overall response rates of 33% and 18% (p=0.013), a median response duration of 8.3 and 10.7 months, and median overall survival was 16.5 and 13.6 months, respectively. </t>
  </si>
  <si>
    <t>Richardson, PG</t>
  </si>
  <si>
    <t>This multicenter, open-label, randomized phase 2 study assessed the efficacy and safety of pomalidomide (POM) with/without low-dose dexamethasone (LoDEX) in patients with relapsed/refractory multiple myeloma (RRMM). Patients who had received ≥2 prior therapies (including lenalidomide [LEN] and bortezomib [BORT]) and had progressed within 60 days of their last therapy were randomized to POM (4 mg/day on days 1-21 of each 28-day cycle) with/without LoDEX (40 mg/week). The primary end point was progression-free survival (PFS). In total, 221 patients (median 5 prior therapies, range 1-13) received POM+LoDEX (n = 113) or POM (n = 108). With a median follow-up of 14.2 months, median PFS was 4.2 and 2.7 months (hazard ratio = 0.68, P = .003), overall response rates (ORRs) were 33% and 18% (P = .013), median response duration was 8.3 and 10.7 months, and median overall survival (OS) was 16.5 and 13.6 months, respectively. Refractoriness to LEN, or resistance to both LEN and BORT, did not affect outcomes with POM+LoDEX (median PFS 3.8 months for both; ORRs 30% and 31%; and median OS 16 and 13.4 months). Grade 3-4 neutropenia occurred in 41% (POM+LoDEX) and 48% (POM); no grade 3-4 peripheral neuropathy was reported. POM+LoDEX was effective and generally well tolerated and provides an important new treatment option for RRMM patients who have received multiple prior therapies. This trial was registered at www.clinicaltrials.gov as #NCT00833833.</t>
  </si>
  <si>
    <t>MM-002
NCT00833833</t>
  </si>
  <si>
    <t>https://ln2.sync.com/dl/aec492a50/k7w9amf3-9rptjgsh-tqva75vc-4a6qbmqa</t>
  </si>
  <si>
    <t>Patients aged ≥18 years with RRMM, who received at least 2 prior therapies, and have relapsed after having achieved at least stable disease for at least one cycle of treatment to at least one prior regimen, ECOG PS 0-2</t>
  </si>
  <si>
    <t>2+ Line</t>
  </si>
  <si>
    <t>Phase 2 RCT</t>
  </si>
  <si>
    <t xml:space="preserve"> 0.51</t>
  </si>
  <si>
    <t>0.90</t>
  </si>
  <si>
    <t>DOR: 8.3 months
TTR: 1.9 months</t>
  </si>
  <si>
    <t xml:space="preserve">Pomalidomide </t>
  </si>
  <si>
    <t>DOR: 10.7 months
TTR: 4.3 months</t>
  </si>
  <si>
    <t>Dimopoulos, MA</t>
  </si>
  <si>
    <t>ELOQUENT-3 
NCT02654132</t>
  </si>
  <si>
    <t>Croft_ASH_2018 (abstract)</t>
  </si>
  <si>
    <t>Cyclophosphamide, pomalidomide and dexamethasone significantly improves response over poma/dex in relapsed/refractory myeloma patients previously treated with cyclophosphamide combination therapy - Initial results of the randomised multicentre mukseven trial.</t>
  </si>
  <si>
    <t>The combination of cyclophosphamide, pomalidomide and dexamethasone significantly increases response rates and depth of response (≥partial response, 68.6% versus 47.1%, p=0.018) compared to pomalidomide and dexamethasone in patients with relapsed/refractory multiple myeloma, even those that have already been exposed to cyclophosphamide combination therapy in previous lines of therapy.</t>
  </si>
  <si>
    <t>Croft, J</t>
  </si>
  <si>
    <t>Background and aims: Treatment of relapsed/refractory myeloma (RRMM) remains a challenge as most approved and commonly accessible doublet treatments induce responses (≥PR) in less than half of patients. The combination of the classical alkylator cyclophosphamide with thalidomide (CTD) or lenalidomide (CRD) is standard of care in early lines of therapy in the UK and elsewhere. Data on the clinical value of cyclophosphamide and pomalidomide combination therapy in RRMM is currently sparse and lacking for patients that have previously been treated with cyclophosphamide in earlier lines of therapy. Material and Methods: MUKseven is a randomised phase II study for RRMM patients comparing cyclophosphamide (500 mg po d1, 8, 15), pomalidomide (4 mg days 1-21) and dexamethasone (40 mg; if ≥75 years 20 mg; d1, 8, 15, 21) (CPd) versus standard pomalidomide and dex (Pd). Patients with ≥2 prior lines of therapy were randomised 1:1 to receive either CPd or Pd and treated until progression. The primary endpoint of the study is PFS, secondary endpoints include response, OS and safety and toxicity. Patients underwent bone marrow sampling and peripheral blood collection at baseline, on treatment and at relapse to correlate outcomes with disease biology. The original sample size was 250 patients but due to approval of pomalidomide by the UK funding agency NICE mid-recruitment, and resulting low enrolment rates, a decision was made to close the trial early. Results: In total 102 evaluable RRMM patients were randomised between March 2016 and February 2018, 51 each to CPd and Pd treatment arms that were comparable regarding age, gender, ISS and ECOG performance status. Patients had received a median of 3 prior lines of therapy (range 2-8); all had been treated with proteasome inhibitors and lenalidomide and 94% of patients had received cyclophosphamide as part of earlier lines of therapy. Trial entry criteria were permissive and allowed ongoing red cell, platelet and growth factor support to reflect real-world practice in RRMM - 11% of patients required platelet and 16% G-CSF support before starting trial therapy. Treatment with CPd was associated with a significantly higher response rate (≥PR) of 68.6% (95% CI: 54.1 - 80.9%) compared to 47.1% (CI: 32.9 - 61.5%) for Pd (P=0.018). Five patients (9.8%) on CPd treatment reached CR vs. none with Pd therapy (Table 1). PFS data is currently maturing and will be presented at the conference. At the time of abstract submission 20 patients were still on trial treatment and 22.5% of evaluable patients had received trial therapy for 12 months or longer. Anaemia, fatigue and infection of any grade were common side effects and similar in frequency between treatment arms, whereas higher grade cytopenias were more frequent with CPd than Pd. More patients experienced at least one SAE with CPd treatment (44 patients) than with Pd (36 patients). Over 80% of SAEs suspected to be related to study drug for CPd and Pd arms were infections or cytopenias requiring admission for iv therapy. Five patients on the CPd arm and 4 patients on Pd discontinued therapy due to toxicity. Site and patient adherence to central bone marrow and peripheral blood collection was high with 92% of baseline samples, 87% at C1D14, 87% at C4D14 and 43% of samples at relapse received by central laboratories. High risk genetic lesions gain(1q), del(17p) and adverse translocations t(4;14), t(14;16) and t(14;20) were profiled, amongst other changes, using molecular assays (digital MLPA, TaqMan). Of the 66 patients for whom complete results were available at the point of abstract submission, 48.5% were found to have 1 high risk lesion and 13.6% ≥2 high risk lesions ("double-hit"). The best response achieved in patients with double hit tumours was PR in 1 out of 9 evaluable patients. Further genetic profiling and related exploratory analyses are ongoing. Discussion: The combination of cyclophosphamide, pomalidomide and dexamethasone significantly increases response rates and depth of response compared to pomalidomide and dexamethasone in RRMM patients, even those that have already been exposed to cyclophosphamide combination therapy in previous lines of therapy. Primary endpoint PFS data for CPd vs. Pd will be presented at the conference. Analyses of outcomes in the context of molecular profiles are ongoing and will be presented at the conference.</t>
  </si>
  <si>
    <t xml:space="preserve">Muk seven
NCT02406222
</t>
  </si>
  <si>
    <t>https://ln2.sync.com/dl/6ee160880/ieahuixh-346zvcfa-wmwbygns-gzg69v7i</t>
  </si>
  <si>
    <t xml:space="preserve"> Double Refractory</t>
  </si>
  <si>
    <t>Patients aged ≥18 years with RRMM, who received ≥2 treatment lines of anti-myeloma therapy, must have received prior treatment with both lenalidomide and proteasome inhibitor, either as single agents or in combination regimens, ECOG PS 0-2</t>
  </si>
  <si>
    <t>Cyclophosphamide + Pomalidomide + Dexamethasone</t>
  </si>
  <si>
    <t xml:space="preserve">VGPR: 5
</t>
  </si>
  <si>
    <t xml:space="preserve">VGPR: 13
</t>
  </si>
  <si>
    <t>Baz_Blood_2016</t>
  </si>
  <si>
    <t>Randomized multicenter phase 2 study of pomalidomide, cyclophosphamide, and dexamethasone in relapsed refractory myeloma.</t>
  </si>
  <si>
    <t>Pomalidomide, cyclophosphamide and dexamethasone is well tolerated and results in an increased progression-free survival (9.5 months versus 4.4 months) compared with pomalidomide and dexamethasone in patients with lenalidomide refractory multiple myeloma.</t>
  </si>
  <si>
    <t>Baz, RC</t>
  </si>
  <si>
    <t>Pomalidomide and low-dose dexamethasone (PomDex) is standard treatment of lenalidomide refractory myeloma patients who have received &gt;2 prior therapies. We aimed to assess the safety and efficacy of the addition of oral weekly cyclophosphamide to standard PomDex. We first performed a dose escalation phase 1 study to determine the recommended phase 2 dose of cyclophosphamide in combination with PomDex (arm A). A randomized, multicenter phase 2 study followed, enrolling patients with lenalidomide refractory myeloma. Patients were randomized (1:1) to receive pomalidomide 4 mg on days 1 to 21 of a 28-day cycle in combination with weekly dexamethasone (arm B) or pomalidomide, dexamethasone, and cyclophosphamide (PomCyDex) 400 mg orally on days 1, 8, and 15 (arm C). The primary end point was overall response rate (ORR). Eighty patients were enrolled (10 in phase 1 and 70 randomized in phase 2: 36 to armB and 34 to arm C). The ORR was 38.9% (95% confidence interval [CI], 23-54.8%) and 64.7% (95% CI, 48.6-80.8%) for arms B and C, respectively (P 5 .035). As of June 2015, 62 of the 70 randomized patients had progressed. The median progression-free survival (PFS) was 4.4 (95% CI, 2.3-5.7) and 9.5 months (95% CI, 4.6-14) for arms B and C, respectively (P5.106). Toxicity was predominantly hematologic in nature but was not statistically higher in arm C. The combination of PomCyDex results in a superior ORR and PFS compared with PomDex in patients with lenalidomide refractory multiple myeloma. The trial was registered at www.clinicaltrials.gov as #NCT01432600. (Blood. 2016;127(21):2561-2568</t>
  </si>
  <si>
    <t>NCT01432600</t>
  </si>
  <si>
    <t>https://ln2.sync.com/dl/9d20ee200/yhbiyugd-6ahedzmf-pde5c5pw-gt7yuzis</t>
  </si>
  <si>
    <t>Adult patients with relapsed/refractory multiple myeloma with at least two prior lines of therapy, refractory to lenalidomide</t>
  </si>
  <si>
    <t>Patients aged ≥18 years had RRMM who had received ≥2 prior lines of therapies to include a prior immunomodulatory drug, and patients were required to be refractory to lenalidomide (defined as progressive disease during active therapy or within 60 days of discontinuation of therapy), ECOG PS 0-2, Karnofsky PS ≥60%</t>
  </si>
  <si>
    <t>VGPR: 4</t>
  </si>
  <si>
    <t xml:space="preserve">Pomalidomide + Cyclophosphamide + Dexamethasone </t>
  </si>
  <si>
    <t>VGPR: 3</t>
  </si>
  <si>
    <t>Verkleij_Blood_2019 (abstract)</t>
  </si>
  <si>
    <t>Efficacy and safety of nivolumab combined with daratumumab with or without low-dose cyclophosphamide in relapsed/refractory multiple myeloma; Interim analysis of the phase 2 nivo-dara study.</t>
  </si>
  <si>
    <t>The combination of nivolumab and daratumumab (ND) showed an acceptable safety profile in patients with relapsed/refractory multiple myeloma. However, the addition of low-dose cyclophosphamide did not improve overall response rate (50% in both treatment groups), but increased the frequency of infections and hematologic toxicity, when compared to ND alone.</t>
  </si>
  <si>
    <t>Verkleij, CPM</t>
  </si>
  <si>
    <t>Introduction: Daratumumab (DARA) monotherapy is effective and well tolerated in heavily pretreated relapsed/refractory multiple myeloma (RRMM) patients. However, approximately 70% of patients do not respond and eventually all patients will develop progressive disease. DARA treatment results in depletion of CD38+ immune suppressor cells and thereby increased T cell frequencies. A partner drug with immune stimulating activity through a different mechanism of action could further improve the efficacy of DARA. As a single agent, the Programmed Death (PD)-1 checkpoint inhibitor nivolumab induced only stable disease in 67% of RRMM. Immune modulation through targeting CD38 combined with blocking the PD-1/PD-L1 axis may lead to improved T and NK cell activity and therefore better anti-MM efficacy. Preclinical studies showed that cyclophosphamide has synergistic activity with both DARA and PD-1 inhibitors. In this study, we investigate the efficacy and safety of DARA combined with nivolumab, with or without low-dose cyclophosphamide, in RRMM. This trial is registered at ClinicalTrials.gov as NCT03184194. Methods: In part A of this prospective multicenter phase 2 trial, we treated 6 patients with nivolumab-daratumumab (ND), and subsequently 6 patients with nivolumab-daratumumab-cyclophosphamide (NDc) as safety run-in. Next, 28 patients were randomized between both treatment arms at a 1:1 ratio. Twenty additional patients will be treated with either ND or NDc in part B, based on safety and efficacy data as derived in part A. Patients were treated with 28-day cycles until progressive disease. Daratumumab 16 mg/kg i.v. was administered weekly in cycles 1-2, biweekly in cycles 3-6 and every 4 weeks from cycle 7. Nivolumab was administered biweekly (240mg i.v) in cycles 1-6 (in cycle 1 on day 2 and 16) and every 4 weeks (480mg i.v ) thereafter. In the NDc arm, low-dose oral cyclophosphamide (50mg once daily) was given continuously. Inclusion criteria were age ≥18 years, WHO performance score of 0-2, ≥2 prior therapies, lenalidomide-refractory disease, and prior treatment with a proteasome-inhibitor-containing regimen for ≥2 consecutive cycles. Main exclusion criteria were platelet count &lt;75x109/L, absolute neutrophil count &lt;1.0x109/L, FEV1 &lt;50%, significant hepatic or renal dysfunction (CrCl &lt;30 mL/min), or active autoimmune disease or inflammatory disorder. All patients gave written informed consent. The study was conducted in accordance with the principles of the Declaration of Helsinki. In this first planned interim analysis we report on efficacy (overall response rate (ORR)) and safety of part A of the study. Results: Between February 2018 and January 2019, 40 patients were enrolled in part A of this study. The demographics are described in Table 1. At data cut-off (July 1st 2019), 13 patients were still on treatment. Median follow-up of surviving patients is 8.6 months (range 5.0-16.1). The ORR was 50% in both treatment groups (Figure 1); the disease control rate (≥ stable disease) was 85% for ND and 80% for NDc. Ten patients (25%) died due to progressive disease, which was equally distributed over treatment arms. Two patients died during NDc treatment: one (2.5%) due to a cardiac arrest and one (2.5%) due to an Aspergillus fumigatus infection. Non-hematologic toxicity was manageable: daratumumab-associated infusion related reactions (IRRs) occurred in 8 (20%) patients, all during the first administration and all grade ≤3. No IRRs related to nivolumab were reported. Two immune-mediated adverse events occurred: both concerned grade 2 hypothyroidism. The infection rate was higher in patients treated with NDc (24 infections in 12 patients; CTC grade ≥3 in 25% of infections), compared to ND treatment (13 infections in 9 patients; CTC grade ≥3 in 8%). A higher need for supportive care in the form of granulocyte-colony stimulating factor, erythrocyte- and/or platelet transfusion was found in the NDc arm (n=10; 50%), compared to ND treatment (n=6; 30%). Conclusion: Here we show for the first time that, although follow-up is still short, the combination of daratumumab and nivolumab may be a new therapeutic regimen with an acceptable safety profile in RRMM. Addition of low-dose cyclophosphamide did not improve ORR, but increased the frequency of infections and hematologic toxicity, when compared to ND alone. Therefore, the nivolumab-daratumumab regimen was selected for further evaluation in part B.</t>
  </si>
  <si>
    <t>NIVO-DARA
NCT03184194</t>
  </si>
  <si>
    <t>https://ln2.sync.com/dl/7b9269d40/3vret5r9-7nruq8ad-7tifdnxq-bgrgtxuw</t>
  </si>
  <si>
    <t>Patients aged ≥18 years with RRMM, WHO PS 0-2, ≥2 prior therapies, lenalidomide-refractory disease, prior treatment with a proteasome-inhibitor-containing regimen for ≥2 consecutive cycles</t>
  </si>
  <si>
    <t>Nivolumab + Daratumumab + Cyclophosphamide</t>
  </si>
  <si>
    <t>VGPR: 1
sCR: 1</t>
  </si>
  <si>
    <t>Nivolumab + Daratumumab</t>
  </si>
  <si>
    <t>VGPR: 4
sCR: 0</t>
  </si>
  <si>
    <t>Original &amp; Update</t>
  </si>
  <si>
    <t>Phase 2 Non-RCT</t>
  </si>
  <si>
    <t>13, 14</t>
  </si>
  <si>
    <t xml:space="preserve">Original </t>
  </si>
  <si>
    <t>Lonial_LO_2020
Lonial_ASCO_2020 (poster)</t>
  </si>
  <si>
    <t>Belantamab mafodotin for relapsed or refractory multiple myeloma (DREAMM-2): a two-arm, randomised, open-label, phase 2 study.
Pivotal DREAMM-2 study: Single-agent blantamab mafodotin (Belamaf; GSK2857916) in patients with relapsed/refractory multiple myeloma (RRMM) refractory to proteasome inhibitors and immunomodulatory agents , and refractory and/ro intolerant to anti-CD38 monoclonal antibodies (mAbs), including subgroups with renal impairment (RI) and high-risk (HR) cytogenetics.</t>
  </si>
  <si>
    <t>Single-agent belantamab mafodotin shows anti-myeloma activity with a manageable safety profile in patients with relapsed or refractory multiple myeloma, with 30 of 97 patients in the 2.5 mg/kg cohort and 34 of 99 patients in the 3.4 mg/kg cohort achieving an overall response.</t>
  </si>
  <si>
    <t>Lonial, S</t>
  </si>
  <si>
    <t>Background: Belantamab mafodotin (GSK2857916), an immunoconjugate targeting B-cell maturation antigen, showed single-agent activity in the phase 1 DREAMM-1 study in heavily pre-treated patients with relapsed or refractory multiple myeloma. We further investigated the safety and activity of belantamab mafodotin in the DREAMM-2 study. Methods: DREAMM-2 is an open-label, two-arm, phase 2 study done at 58 multiple myeloma specialty centres in eight countries. Patients (aged ≥18 years) with relapsed or refractory multiple myeloma with disease progression after three or more lines of therapy and who were refractory to immunomodulatory drugs and proteasome inhibitors, and refractory or intolerant (or both) to an anti-CD38 monoclonal antibody with an Eastern Cooperative Oncology Group performance status of 0-2 were recruited, centrally randomly assigned (1:1) with permuted blocks (block size 4), and stratified by previous lines of therapy (≤4 vs &gt;4) and cytogenetic features to receive 2·5 mg/kg or 3·4 mg/kg belantamab mafodotin via intravenous infusion every 3 weeks on day 1 of each cycle until disease progression or unacceptable toxicity. The intention-to-treat population comprised all randomised patients, regardless of treatment administration. The safety population comprised all patients who received at least one dose of belantamab mafodotin. The primary outcome was the proportion of randomly assigned patients in the intention-to-treat population who achieved an overall response, as assessed by an independent review committee. This study is registered with ClinicalTrials.gov, NCT03525678, and is ongoing. Findings: Between June 18, 2018, and Jan 2, 2019, 293 patients were screened and 196 were included in the intention-to-treat population (97 in the 2·5 mg/kg cohort and 99 in the 3·4 mg/kg cohort). As of June 21, 2019 (the primary analysis data cutoff date), 30 (31%; 97·5% CI 20·8-42·6) of 97 patients in the 2·5 mg/kg cohort and 34 (34%; 23·9-46·0) of 99 patients in the 3·4 mg/kg cohort achieved an overall response. The most common grade 3-4 adverse events in the safety population were keratopathy (in 26 [27%] of 95 patients in the 2·5 mg/kg cohort and 21 [21%] of 99 patients in the 3·4 mg/kg cohort), thrombocytopenia (19 [20%] and 33 [33%]), and anaemia (19 [20%] and 25 [25%]); 38 (40%) of 95 patients in the 2·5 mg/kg cohort and 47 (47%) of 99 in the 3·4 mg/kg cohort reported serious adverse events. Two deaths were potentially treatment related (one case of sepsis in the 2·5 mg/kg cohort and one case of haemophagocytic lymphohistiocytosis in the 3·4 mg/kg cohort). Interpretation: Single-agent belantamab mafodotin shows anti-myeloma activity with a manageable safety profile in patients with relapsed or refractory multiple myeloma. Funding: GlaxoSmithKline.</t>
  </si>
  <si>
    <t>DREAMM 2
NCT03525678</t>
  </si>
  <si>
    <t>https://ln5.sync.com/dl/60416f360/96xxffsb-z7fznm4m-ytwji44t-mvjckiee</t>
  </si>
  <si>
    <t>Patients with relapsed/refractory multiple myeloma with at least three prior lines of therapy, refractory to IMiD, PI, and to an anti-CD38</t>
  </si>
  <si>
    <t>TRMM</t>
  </si>
  <si>
    <t>Patients aged ≥18 years with relapsed and refractory multiple myeloma, who undergone stem cell transplant or is considered transplant ineligible and has failed at least 3 prior lines of anti-myeloma treatments, and is refractory to an Immunomodulatory drug to a proteasome inhibitor, ECOG PS 0-2</t>
  </si>
  <si>
    <t>Belantamab mafodotin</t>
  </si>
  <si>
    <t>57%</t>
  </si>
  <si>
    <t>VGPR: 11
sCR: 2
DOR: 11 months</t>
  </si>
  <si>
    <t>VGPR: 18
sCR: 2
DOR: 6.2 months</t>
  </si>
  <si>
    <t>Dimopoulos_Blood_2016</t>
  </si>
  <si>
    <t>Safety and efficacy of pomalidomide plus low-dose dexamethasone in STRATUS (MM-010): A Phase 3b study in refractory multiple myeloma.</t>
  </si>
  <si>
    <t>Among patients with relapsed and/or refractory multiple myeloma who received pomalidomide plus low-dose dexamethasone treatment, overall response rate was 32.6%, and the median duration of response was 7.4 months. Median progression-free survival and overall survival were 4.6 months and 11.9 months, respectively.</t>
  </si>
  <si>
    <t>Patients with relapsed and/or refractory multiple myeloma (RRMM) have poor prognosis. The STRATUS study assessed safety and efficacy of pomalidomide plus low-dose dexamethasone in the largest cohort to date of patients with RRMM. Patients who failed treatment with bortezomib and lenalidomide and had adequate prior alkylator therapy were eligible. Pomalidomide 4 mg was given on days 1-21 of 28-day cycles with low-dose dexamethasone 40 mg (20 mg for patients aged &gt;75 years) on days 1, 8, 15, and 22 until progressive disease or unacceptable toxicity. Safety was the primary end point; secondary end points included overall response rate (ORR), duration of response (DOR), progression-free survival (PFS), and overall survival (OS). Among 682 patients enrolled, median age was 66 years, and median time since diagnosis was 5.3 years. Median number of prior regimens was 5. Most patients were refractory to both lenalidomide and bortezomib (80.2%). Median follow-up was 16.8 months; median duration of treatment was 4.9 months. Most frequent grade 3/4 treatment-emergent adverse events were hematologic (neutropenia [49.7%], anemia [33.0%], and thrombocytopenia [24.1%]). Most common grade 3/4 nonhematologic toxicities were pneumonia (10.9%) and fatigue (5.9%). Grade 3/4 venous thromboembolism and peripheral neuropathy were rare (1.6% each). The ORR was 32.6%, and the median DOR was 7.4 months. Median PFS and OS were 4.6 months and 11.9 months, respectively. We present the largest trial to date evaluating pomalidomide plus low-dose dexamethasone in patients with RRMM, further confirming that this regimen offers clinically meaningful benefit and is generally well tolerated. www.Clinicaltrials.gov identifier NCT01712789.</t>
  </si>
  <si>
    <t>MM-010 / STRATUS
NCT01712789</t>
  </si>
  <si>
    <t>https://ln2.sync.com/dl/83ae72a80/uk6bkdm7-nnyi848d-fynhbj8h-2pkp5tmw</t>
  </si>
  <si>
    <t>Adult patients with relapsed/refractory multiple myeloma with at least two prior lines of therapy including lenalidomide and bortezomib</t>
  </si>
  <si>
    <t>Patients aged ≥18 years with RRMM, who undergone prior treatment with ≥ 2 treatments lines, of anti-myeloma therapy, and received at least 2 consecutive cycles of prior treatment that include lenalidomide and bortezomib, either alone or in combination regimens and adequate alkylator therapy</t>
  </si>
  <si>
    <t>Phase 3 Non-RCT</t>
  </si>
  <si>
    <t>VGPR: 52
DOR: 7.4 months
TTR: 1.9 months</t>
  </si>
  <si>
    <t>Dimopoulos_JCO_2018</t>
  </si>
  <si>
    <t>Pomalidomide plus low-dose dexamethasone in patients with relapsed/refractory multiple myeloma and renal impairment: Results from a Phase II trial.</t>
  </si>
  <si>
    <t xml:space="preserve">Pomalidomide 4 mg/d plus low-dose dexamethasone is efficacious in patients with relapsed/refractory multiple myeloma with moderate or severe renal impairment, including those who had more advanced disease and required hemodialysis. </t>
  </si>
  <si>
    <t>Purpose: Renal impairment (RI) limits treatment options in patients with relapsed/refractory multiple myeloma (RRMM). Here, we prospectively studied pomalidomide plus low-dose dexamethasone (LoDEX) in patients with RRMM and moderate or severe RI, including those receiving hemodialysis. Patients and Methods: MM-013, a noncomparative, European phase II trial, enrolled three patient cohorts: moderate RI (cohort A; estimated glomerular filtration rate, 30 to &lt; 45 mL/min/1.73 m2); severe RI (cohort B; estimated glomerular filtration rate, &lt; 30 mL/min/1.73 m2); and severe RI that requires hemodialysis (cohort C). Patients received pomalidomide 4 mg/d on days 1 to 21 and LoDEX 20 or 40 mg once per week in 28-day cycles. The primary end point was overall response rate. Results Of 81 enrolled patients (33, 34, and 14 patients in cohorts A, B, and C, respectively), 13 were still receiving treatment at data cutoff (January 28, 2017). Overall response rates were 39.4%, 32.4%, and 14.3%, with a median duration of response of 14.7 months, 4.6 months, and not estimable, respectively. Of importance, 100%, 79.4%, and 78.6% of patients, respectively, achieved disease control. With a median follow-up of 8.6 months, median overall survival was 16.4 months, 11.8 months, and 5.2 months, respectively. Complete renal responses were observed only in cohort A (18.2%), and no patients in cohort C became hemodialysis independent. Grade 3 and 4 hematologic treatment-emergent adverse events and pomalidomide discontinuations as a result of treatment-emergent adverse events occurred more frequently in cohort C. Pomalidomide pharmacokinetics were comparable among the three renal cohorts. Conclusion Pomalidomide 4 mg/d plus LoDEX is efficacious in patients with RRMM with moderate or severe RI, including those who had more advanced disease and required hemodialysis. The safety profile was acceptable among the three groups, and no new safety signals were observed. Trial registration: ClinicalTrials.gov NCT02045017.</t>
  </si>
  <si>
    <t>MM-013
NCT02045017</t>
  </si>
  <si>
    <t>https://ln2.sync.com/dl/df309d080/kax8f763-ygv8dpym-8ktijb8k-encxdfwa</t>
  </si>
  <si>
    <t>Adult patients with relapsed/refractory multiple myeloma  least 1 prior line of therapy, including lenalidomide, impaired renal function</t>
  </si>
  <si>
    <t xml:space="preserve">Patients aged ≥18 years with RRMM, who had at least 1 prior antimyeloma regimen including lenalidomide, must have an impaired renal function with an estimated Glomerular Filtrate Rate of &lt; 45 mL/min/1.73 m2 </t>
  </si>
  <si>
    <t>VGPR: 10
sCR: 0
DOR: 5.8 months</t>
  </si>
  <si>
    <t>Pomalidomide</t>
  </si>
  <si>
    <t>2 Line</t>
  </si>
  <si>
    <t>Early RRMM</t>
  </si>
  <si>
    <t xml:space="preserve">Carfilzomib + Dexamethasone </t>
  </si>
  <si>
    <t>Chari, A</t>
  </si>
  <si>
    <t>STORM
NCT02336815</t>
  </si>
  <si>
    <t>TRMM, TRMM-PE</t>
  </si>
  <si>
    <t>Selinexor + Dexamethasone</t>
  </si>
  <si>
    <t>HORIZON
NCT02963493</t>
  </si>
  <si>
    <t>Patients aged ≥18 years with a prior diagnosis of MM with documented disease progression, who received a minimum of 2 prior lines of therapy including an IMiD and a PI and is refractory to pomalidomide and/or daratumumab, ECOG PS ≤2</t>
  </si>
  <si>
    <t>Idecabtagene vicleucel (CAR-T) + CAR-T</t>
  </si>
  <si>
    <t>KarMMa 
NCT03361748</t>
  </si>
  <si>
    <t>Adult patients with relapsed/refractory multiple myeloma with at least three prior lines of therapy, including a PI, IMiD,  and an anti-CD38 mAb</t>
  </si>
  <si>
    <t>Patients aged ≥18 years with RRMM, who had received at least 3 prior MM treatment regimens, had undergone at least 2 consecutive cycles of treatment for each regimen, had received a proteasome inhibitor, an immunomodulatory agent and an anti-CD38 antibody, ECOG PS 0-1</t>
  </si>
  <si>
    <t>Lenalidomide + Dexamethasone</t>
  </si>
  <si>
    <t xml:space="preserve">Daratumumab + Bortezomib + Dexamethasone </t>
  </si>
  <si>
    <t>Ixazomib + Lenalidomide + Dexamethasone</t>
  </si>
  <si>
    <t>3 Line</t>
  </si>
  <si>
    <t xml:space="preserve">Elotuzumab + Lenalidomide + Dexamethasone </t>
  </si>
  <si>
    <t xml:space="preserve">Bortezomib + Dexamethasone </t>
  </si>
  <si>
    <t>Delforge_HemaSphere_2020 (abstract)
Delforge_ASH_2020 (abstract)
Shah_ASH_2020 (abstract)</t>
  </si>
  <si>
    <t>Quality of Life</t>
  </si>
  <si>
    <t>Quality of life in patients with relapsed and refractory multiple myeloma treated with the bcmatargeted CAR T cell therapy idecabtagene vicleucel (IDE-CEL; BB2121): Results from the KarMMa trial.
Health State Utility Valuation in Patients with Triple-Class-Exposed Relapsed and Refractory Multiple Myeloma Treated with the BCMA-Directed CAR T Cell Therapy, Idecabtagene Vicleucel (ide-cel, bb2121): Results from the KarMMa Trial
Secondary Quality-of-Life Domains in Patients with Relapsed and Refractory Multiple Myeloma Treated with the Bcma-Directed CAR T Cell Therapy Idecabtagene Vicleucel (ide-cel; bb2121): Results from the Karmma Clinical Trial</t>
  </si>
  <si>
    <t>Heavily pre-treated patients with relapsed/refractory who received idecabtagene vicleucel in KarMMa showed significant improvements in scores for QLQ-C30 Fatigue, Pain, Physical Functioning and global health status/health-related quality of life subscales. There was no deterioration in scores for subscales measuring cognitive functioning, disease symptoms, or side effects.</t>
  </si>
  <si>
    <t>Delforge, M</t>
  </si>
  <si>
    <t>Background: Patients (pts) with relapsed and refractory multiple myeloma (RRMM) who are triple-class exposed (to immunomodulatory drugs [IMiDs], proteasome inhibitors [PIs], and anti-CD38 monoclonal antibodies [mAbs]) experience poor health-related quality of life (HRQoL) and have limited treatment options. Ide-cel, a BCMA-targeted CAR T cell therapy, has shown a favorable clinical benefit-risk profile in RRMM pts in the phase II, single-arm KarMMa trial (NCT03361748). However, the impact of ide-cel therapy on HRQoL has not been reported. Aim(s): To characterize HRQoL in ide-cel-treated pts based on changes from baseline (BL) in HRQoL scores and the proportion of pts reaching clinically meaningful change in HRQoL in the KarMMa trial. Method(s): Pts enrolled in KarMMa had &gt;=3 prior antimyeloma treatment regimens (an IMiD, a PI, and an anti-CD38 mAb inclusive) and were refractory to their last regimen per IMWG criteria. After lymphodepletion, pts received ide-cel at target dose levels of 150-450 x 106 CAR+ T cells. HRQoL was assessed by the European Organization for Research and Treatment of Cancer (EORTC) Quality of Life C30 questionnaire (QLQ-C30) and Multiple Myeloma Module (MY20) with a primary focus on Fatigue, Pain, Physical Functioning, Cognitive Functioning, Global Health/QoL (GH/QoL), Disease Symptoms, and Side Effects subscales, at screening and BL, at the day of ide-cel infusion, and at months 1-6, 9, 12, and 15 post-infusion. Comparisons with population norms were performed for each domain of interest. Clinically meaningful changes were predefined as per the literature for QLQ-C30 and MY20 (Eur J Cancer 2012;48:1713-1721; Eur J Haematol 2019;103:500-509) Results: Of 140 pts enrolled in KarMMa, 128 received ide-cel, of whom 95% (EORTC QLQ-C30) and 94% (EORTC QLQ-MY20) were evaluable for HRQoL, having had BL and &gt;=1 post-BL HRQoL assessment. At BL, mean subscale scores were less favorable than general population norms for Fatigue (39.3 vs 29.5), Pain (39.9 vs 23.5), Physical Functioning (69.4 vs 85.1), and GH/QoL (60.7 vs 66.1) subscales. KarMMa pts had clinically meaningful improvements in multiple QLQ-C30 subscale scores shortly after infusion, which became statistically significant (P &lt; 0.05) at multiple time points through month 9 for Fatigue, Pain, Physical Functioning, and GH/QoL. Cognitive Functioning tended to be stable from BL through month 9. For MY20, pts had small but clinically meaningful decreases in Disease Symptoms from BL through month 15 and no clinically meaningful or significant worsening in Side Effects. For most outcomes, a greater percentage of pts reported clinically meaningful improvement than deterioration at month 9 (Figure). For the GH/ QoL subscale, the median time to stable improvement was 3.1 months for responders but was not estimated in nonresponders due to the low percentage of pts experiencing an event (&lt; 30%). Overall, more responders than nonresponders experienced clinically meaningful improvement in various HRQoL domains. Summary/Conclusion: Heavily pre-treated pts with RRMM who received ide-cel in KarMMa showed significant improvements in scores for QLQ-C30 Fatigue, Pain, Physical Functioning and GH/QoL subscales. There was no deterioration in scores for subscales measuring cognitive functioning, disease symptoms, or side effects. These results support previously reported efficacy outcomes and demonstrate that ide-cel provides meaningful improvements in measures of both global function and symptoms related to disease. 
Introduction: Idecabtagene vicleucel (ide‑cel, bb2121) is a B-cell maturation antigen-directed chimeric antigen receptor (CAR) T cell therapy under investigation in the KarMMa trial as a treatment for patients with relapsed and refractory multiple myeloma (RRMM) who are triple-class exposed to immunomodulatory drugs, proteasome inhibitors, and anti-CD38 antibodies. In the phase 2 KarMMa trial, ide-cel demonstrated a favorable benefit–risk profile in this patient population (Munshi NC, et al. J Clin Oncol 2020;38:8503). Ide-cel also demonstrated clinically meaningful improvements in the key health-related quality of life (HRQoL) symptoms associated with MM (Delforge M, et al. HemaSphere 2020;4:EP1000). Translating HRQoL data to health state utility values (HSUVs)/HRQoL weights is key to understanding the HRQoL impact of a treatment in relation to that of a healthy general population and is an important consideration in clinical decision making and health technology assessments. HSUVs are scored between 0 and 1, where 0 is death and 1 is perfect health. In the general population, individuals of a similar age range to patients with MM have HSUV scores of 0.83 in the USA, 0.80 in the UK, and 0.84 in Canada (Guertin JR, et al. CMAJ 2018;190:E155-161; Janssen MF, et al. Eur J Health Econ 2019;20:205-216). This analysis aimed to determine HSUVs for patients treated in the KarMMa study according to their progression status. Methods: HRQoL assessment in the KarMMa study (NCT03361748) included the European Quality of Life-5 dimensions 5 levels (EQ-5D-5L) health state classifier performed at specified time points: prior to receiving lymphodepleting chemotherapy (baseline), day of infusion (Day 1), Months 1, 2, 3, 6, 9, 12, and 15, inclusive of disease progression/relapse or complete remission. Using US, UK, and Canadian weights, HSUVs were estimated for the KarMMa trial at an aggregate level. A longitudinal mixed-effects model was used with health state as a fixed effect, and a random intercept term. Three models were run using different health states. Model 1 considered 3 health states: baseline, pre-progression, and post-progression. In Model 2, the pre-progression health state was split into 2 time periods: Day 1 to the end of Month 1, and Month 2 onward. In Model 3, 2 pre-progression health states were defined based on the quality of response to treatment, thus capturing the difference in HRQoL for patients achieving at least a very good partial response (≥ VGPR) or patients who did not achieve a VGPR (&lt; VGPR). Results: The HSUVs derived from the 3 different models using US, UK, and Canadian tariffs are summarized (Table). In all 3 models, patients in the pre- progression state experienced an increase in HRQoL from baseline. In Model 1, the increment ranged from +0.05 to +0.08. On progression, patients experienced a decrement (−0.01 to −0.03), but their HSUV remained above the baseline value by +0.04 to +0.05, indicating that ide-cel treatment was associated with an improvement in HRQoL, with some of the benefit remaining even upon disease progression. When HSUV in the pre-progression state was analyzed in Model 2 at Month 1 and then Month 2 onward, patients also experienced an increase in their HRQoL from baseline. While this increase was small in Month 1 (+0.02 to +0.04), the subsequent increase from baseline (i.e. from Month 2 onward) was more pronounced (+0.07 to +0.10) reflecting the benefits of a one-off administration of ide-cel and the associated treatment-free interval. A further analysis of the pre-progression HSUV by the quality of response in Model 3 showed that patients who achieved ≥ VGPR had a greater improvement in HRQoL (+0.08 to +0.11) than patients who achieved &lt; VGPR. Both response levels were associated with an improvement in HRQoL compared with baseline, with HRQoL for patients achieving ≥ VGPR approaching that of the general population (Figure). Conclusions: Results of this analysis indicate that ide-cel provides clinically meaningful improvements in HRQoL for patients with triple-class-exposed RRMM. The benefit is particularly marked in patients who achieve ≥ VGPR, in whom HRQoL approaches that of the general population. 
Introduction: Patients with relapsed and refractory multiple myeloma (RRMM) have limited treatment options and experience poor health-related quality of life (HRQoL). Ide-cel, a B-cell maturation antigen (BCMA)-directed chimeric antigen receptor (CAR) T cell therapy, has shown a favorable clinical benefit-risk profile in patients with RRMM in the phase 2, single-arm KarMMa trial (Munshi NC, et al. J Clin Oncol 2020;38:8503). The impact of ide-cel treatment on primary HRQoL domains of interest preselected as most relevant for the treatment and target population (Fatigue, Pain, Cognitive Functioning, Physical Functioning, and Global Health) has been recently described (Delforge M, et al. HemaSphere 2020;4:EP1000). The aim of this analysis was to report the impact of ide-cel treatment on secondary HRQoL domains of interest and health utility scores in patients with RRMM in the KarMMa trial. Methods: Patients enrolled in the KarMMa trial (NCT03361748) had ≥ 3 prior antimyeloma treatment regimens (including an immunomodulatory drug, a proteasome inhibitor, and an anti-CD38 antibody) and were refractory to their last regimen per International Myeloma Working Group criteria. After lymphodepletion, patients received ide-cel at target dose levels of 150, 300 and 450 × 10 CAR+ T cells. HRQoL was assessed by the European Organisation for Research and Treatment of Cancer (EORTC) Quality of Life C30 (QLQ-C30) and Myeloma Module (MY20) questionnaires and the EuroQol 5 dimensions 5 levels (EQ-5D-5L) instrument at screening, baseline, on the day of ide-cel infusion, and throughout the follow-up period at Months 1–6, 9, 12, and 15 postinfusion For each domain, clinically meaningful changes from baseline were predefined as recommended in the literature. Analyses were performed after the cutoff date, October 16, 2019, and included patients with ≥ 9+1 months of follow-up. Statistical significance was calculated using the 2-sided Wilcoxon signed-rank test (0.05 significance level). EQ-5D-5L utility indices were calculated using the UK value set as the reference country and compared with UK general population data. Results: Of 128/140 patients enrolled in the KarMMa trial who received ide-cel, 95% (EORTC QLQ-C30) and 94% (EORTC QLQ-MY20, EQ-5D-5L) had a baseline and ≥ 1 post-baseline HRQoL assessment and were evaluable for HRQoL. The compliance rate was ≥ 80% for most visits. For EORTC QLQ-C30, patients demonstrated a clinically meaningful improvement in most functioning and symptom subscale scores from baseline to Month 3 through 15, with statistical significance (p &lt; 0.05) reached at various time points for different subscales throughout the follow-up period. For the Role Functioning, Emotional Functioning and Social Functioning subscales, &gt; 40% of patients reported a clinically meaningful improvement from baseline, ~25% had deterioration and ~35% had no change from baseline from Month 2 onward (Figure shows Month 9 results). Stable status was most frequently observed (~60%) on the Nausea/Vomiting, Constipation, Diarrhea, Insomnia, Dyspnea and Appetite Loss, and Financial Difficulties subscales. For EORTC QLQ-MY20, the mean change from baseline on the Future Perspectives subscale demonstrated a clinically meaningful improvement from baseline at Month 2 through 15, with statistical significance (p &lt; 0.05) reached at Month 5. Body Image subscale scores remained stable from baseline through Month 15. The greatest proportion of patients (&gt; 48%) experienced a clinically meaningful improvement from baseline on the Future Perspective subscale. Stable status was most frequently observed (&gt; 59%) for the Body Image subscale. Both EQ-5D-5L index (0.68 vs 0.86) and EQ visual analogue scale (EQ VAS) scores (68 vs 83) were lower for patients treated with ide-cel when compared with UK general population scores. The index and EQ-VAS mean scores became more comparable to the UK data over time, showing a clinically meaningful (although not statistically significant) improvement from baseline beginning at Month 2 (EQ-5D-5L) or 3 (EQ-VAS) through Month 15. In most patients, a clinically meaningful improvement from baseline was observed, increasing from ~43% to ~47% (EQ-5D-5L index score) and ~57% to ~68% (EQ-VAS). Conclusion: These results show that ide-cel treatment brings clinically meaningful quality-of-life benefits to triple-class-exposed patients with RRMM without compromising any HRQoL domains.</t>
  </si>
  <si>
    <t>https://ln5.sync.com/dl/c0bcfea10/nut694i5-uufie3eu-jppqyacq-schngmgp</t>
  </si>
  <si>
    <t>Single-arm</t>
  </si>
  <si>
    <t>Belgium, USA, UK</t>
  </si>
  <si>
    <t>No</t>
  </si>
  <si>
    <t>EORTC QLQ-C30, EORTC QLQ-MY20</t>
  </si>
  <si>
    <t>At baseline, QLQ-C30 Physical Functioning (69.4 vs 85.1) and GHS/QoL scores (60.7 vs 66.1) were less favorable in ide-cel patients than the general population.
QLQ-C30 Physical Functioning and GHS/QoL had significant improvements from baseline to month 9 after ide-cel infusion. 71.2% of patients reported improvement in GHS at month 9 compared to 20.0% at day 1. 
Median time to stable improvement was 3.1 months for responders
More reponders than non-responders experienced clinically meaningful improvements in HRQoL domains where patients with ≥ VGPR achieved HRQoL scores similar to that of the general population
At baseline, QLQ-C30 Fatigue (39.3 vs 29.5) and Pain (39.9 vs 23.5) were less favorable in the ide-cel subjects than the general population.
QLQ-C30 Fatigue and Pain had statistically significant improvements from baseline to month 9 where 66.1% and 61.0% of patients reported improvements, respectively.</t>
  </si>
  <si>
    <t>Both EQ-5D-5L index (0.68 vs 0.86) and EQ-VAS scores (68 vs 83) were lower for patients than the general population.
Baseline HSUVs were 0.71.  Patients in the pre-progression state had increased health state utility values (HSUVs), ranging from +0.05 to +0.08.  On progression, patients experienced a decrement (-0.01 to -0.03) but remained above baseline by +0.04 to +0.05.  Patients that achieved ≥VGPR had a greated improvement in HRQol (+0.08 to +0.11).
Through month 15, patients reported a clinically meaningful (although not statistically signficant) improvement.</t>
  </si>
  <si>
    <t>Popat_EHA_2020 (Abstract)
Popat_ASH_2020 (abstract)</t>
  </si>
  <si>
    <t>DREAMM-2: Belantamab mafodotin effect on disease symptoms and health-related quality of life in patients with relapsed/refractory multiple myeloma (RRMM).
DREAMM-2: Single-Agent Belantamab Mafodotin (Belamaf) Effects on Patient-Reported Outcome (PRO) Measures in Patients with Relapsed/Refractory Multiple Myeloma (RRMM)</t>
  </si>
  <si>
    <t>Pain, physical functioning and global health status/quality of life were stable or improved over time in patients receiving belantamab mafodotin no matter what the dose is.</t>
  </si>
  <si>
    <t>Popat, R</t>
  </si>
  <si>
    <t>Background: Single-agent belantamab mafodotin (belamaf; GSK2857916), an investigational first-in-class immunoconjugate targeting B-cell maturation antigen, induced clinically meaningful responses for patients with RRMM in the DREAMM-2 study (NCT03525678, Lancet Oncol. 2020), with a manageable safety profile. Patients with RRMM commonly suffer fatigue and bone pain. Patient-reported outcomes (PROs) are of increasing importance in oncology trials to understand patients' experience of novel therapies. DREAMM-2 included general cancer- and MM-specific measures to capture patient-relevant and comprehensive concepts. Aim(s): To understand the impact of single-agent belamaf on patient-reported MM-related symptoms and health-related quality of life (HRQoL) measures in the DREAMM-2 study. Method(s): DREAMM-2 is an ongoing, pivotal study of single-agent belamaf (2.5 mg/kg or 3.4 mg/kg, IV, Q3W) in patients who provided informed consent, with RRMM after &gt;=3 prior therapies, refractory to an immunomodulatory agent and a proteasome inhibitor, and refractory and/or intolerant to an anti-CD38 monoclonal antibody. Patients completed PRO surveys electronically on a tablet device at the beginning of study visits (before clinical discussions) at baseline and every 6 weeks while on treatment. Cancer-specific PROs included the European Organization for Research and Treatment of Cancer-Quality of Life Questionnaire (EORTC-QLQ-C30) and EORTC-QLQ-MM module (EORTCQLQ- MY20). Group-level mean changes were evaluated. A responder analysis evaluated within-patient change across cancer-specific measures, using a 10-point responder threshold for improvement (Osaba, J Clin Oncol. 1998). Other treatment-related PROs were collected and are being analyzed separately. Result(s): In the 2.5 mg/kg group at Week 7 and Week 13, respectively, 46% (21/46) and 41% (12/29) of patients who completed PROs had an improvement of &gt;=10 points in EORTC-QLQ-C30 Fatigue domain score; 30% (14/46) and 31% (9/29) had improvements in General Pain domain score. In the 3.4 mg/kg group at Week 7 and Week 13, respectively, 28% (13/46) and 54% (15/28) of patients had improvement of &gt;=10 points in Fatigue; 35% (16/46) and 46% (13/28) had improvements in General Pain. There were group-level trends toward improvement in EORTC-QLQ-C30 Fatigue and General Pain domain scores early in treatment. EORTC-QLQ-C30 Global Health Status/QoL and Physical Functioning domain scores remained relatively stable over time. Importantly, the EORTC-QLQ-MY20 Disease Symptoms (pain in different locations) domain score demonstrated a general trend toward improvement over time, with improvements of &gt; 10 points at Week 7 and Week 13 for 38% (17/45) and 29% (8/28) of participants in the 2.5 mg/kg group and 23% (10/44) and 30% (8/27) of participants in the 3.4 mg/ kg group, respectively. Summary/Conclusion: Pain, Physical Functioning, and Global Health Status/HRQoL were stable or improved over time in patients receiving single-agent belamaf. Patients showed a general improvement in fatigue, which is often a difficult-to-manage symptom for patients with RRMM. Results are limited by small sample size at later visits but overall demonstrate that disease-related HRQoL was maintained. These results, together with its clinical efficacy and manageable safety profile, support the use of single-agent belamaf in the treatment of patients with RRMM.
Belamaf (GSK2 857916), a B-cell maturation antigen–targeting antibody-drug conjugate (ADC), demonstrated deep and durable responses with a manageable safety profile as a single agent in patients with heavily pretreated RRMM in the pivotal DREAMM-2 study (NCT03525678; Lonial ASCO 2020 Poster 436). Health-related quality of life (HRQoL) was evaluated via the cancer-specific European Organisation for Research and Treatment of Cancer quality of life questionnaire (EORTC-QLQ-C30; Popat EHA 2020 Poster EP1746), a PRO used extensively in oncology/MM studies to evaluate symptoms, functioning, and QoL. The EORTC-QLQ-MY20 module was used to assess MM symptoms. Corneal events are expected during belamaf treatment, as with other monomethyl auristatin F–containing ADCs, so two ophthalmic vision–related PRO questionnaires (National Eye Institute Visual Function Questionnaire-25 item [NEI-VFQ- 25] and Ocular Surface Disease Index [OSDI]) were used to characterize the impact of corneal events on patient symptoms and visual function. Meaningful within-patient changes in OSDI and NEI-VFQ-25 scores were estimated to better interpret outcomes in this population (Eliason ISPOR 2020). We report here the results of the PRO analyses in DREAMM-2 according to measures used in the trial. Methods: In DREAMM -2, patients who received single-agent belamaf (2.5 or 3.4 mg/kg, every 3 weeks [Q3W]) completed PRO questionnaires electronically at baseline and Q3W during treatment. Group-level, mean change from baseline over time was evaluated on EORTC domains. We also evaluated the percentage of patients with ≥10-point meaningful change threshold for improvement (Osoba J Clin Oncol 1998) on EORTC domains over time. Meaningful change thresholds in ocular PROs measuring treatment-related corneal events were estimated using recommended anchor and distribution-based methods, with 12.5–16.6 points estimated as meaningful in this population, depending on the domain (Eliason ISPOR EU 2020). We report results of the PRO data analysis for patients in the 2.5-mg/kg group selected for clinical development. At Weeks 7 and 13, 46% (21/46) and 41% (12/29) of patients who completed PROs improved ≥10 points in the EORTC-QLQ-C30 Fatigue domain score, respectively; 30% (14/46) and 31% (9/29) improved their General Pain domain score. For EORTC-QLQ-C30, there were trends toward improvement in Fatigue at some time points on treatment; Global Health Status (GHS)/QoL, Role Functioning, and Physical Functioning domain scores remained relatively stable. The EORTC-QLQ-MY20 Disease Symptoms domain score (representing pain in different locations) showed a general trend toward improvement over time, with improvements of ≥10 points at Weeks 7 and 13 for 38% (17/45) and 29% (8/28) of participants. Ocular PRO data were available for 95% (92/97) of patients. Based on the OSDI vision-related functioning domain, a total of 49.5% of patients experienced a ≥12.5-point worsening from baseline (median time to worsening: 44 days). Meaningful improvement of these changes (based on defined 12.5-point thresholds) from worst severity post baseline was seen in 72% of patients (median time to improvement: 24 days). Importantly, even among patients with meaningful worsening in visual functioning, patient-reported QoL/GHS, Physical Functioning, and Role Functioning domains of the EORTC-QLQ-C30 remained stable while on treatment (Figure). Conclusions: Disease sympt oms, functioning, and QoL did not worsen over time in these heavily pretreated patients receiving belamaf in DREAMM-2. Patients showed a general improvement in fatigue, which is often a difficult-to-manage symptom for patients with RRMM. Group-level, meaningful worsening in vision-related PRO domains was observed, which improved in the majority of patients. Despite ocular symptoms, even in patients with meaningful worsening, EORTC-QLQC30 data suggest that overall HRQoL and patient functioning remained stable while on treatment. These PRO results demonstrate a balance between overall QoL/functioning and vision-related impacts that, together with its clinical efficacy, supports the use of belamaf in the treatment of patients with RRMM.</t>
  </si>
  <si>
    <t>https://ln5.sync.com/dl/596c99530/sj8iacp7-xrnycyfg-hzz32td7-2psyb48r</t>
  </si>
  <si>
    <t>Patients aged ≥18 years with RRMM, who undergone stem cell transplant or is considered transplant ineligible and has failed at least 3 prior lines of anti-myeloma treatments, including an anti-CD38 antibody, refractory to an immunomodulator drug and to a proteasome inhibitor, ECOG PS 0-2</t>
  </si>
  <si>
    <t>RCT</t>
  </si>
  <si>
    <t>UK, USA, Canada</t>
  </si>
  <si>
    <t>GHS/QoL and physical functioning scores remained relatively stable through time.
QLQ-C30 fatigue and general pain scores showed improvement (&gt;10 points)from week 7 to week 13 in both arms (3.4mg/kg: from 28% to 54% of patients for fatigue, 35% to 46%  for general pain; 2.5mg/kg: from 46% to 41% for fatigue and 30% to 31% for general pain .
Difference between two arms are not clear at this point.</t>
  </si>
  <si>
    <t>Oriol_ASH_2020 (abstract)</t>
  </si>
  <si>
    <t>HORIZON (OP-106): Melflufen Plus Dexamethasone (dex) in Patients (pts) with Relapsed/Refractory Multiple Myeloma (RRMM) — Health-Related Quality of Life (HRQoL) Analysis</t>
  </si>
  <si>
    <t>Health-related quality of life was consistent through treatment with melflufen plus dexamethasone in patients with relapsed/refractory multiple myeloma.</t>
  </si>
  <si>
    <t>Oriol, A</t>
  </si>
  <si>
    <t>Background: With advances in therapy, outcomes have generally improved for pts with MM; however, pts with late-stage RRMM have limited treatment options and poor outcomes (Kumar et al. Leukemia. 2017;31:2443; Gandhi et al. Leukemia. 2019;33:2266). Pts with late-stage RRMM, often older and having comorbidities, require efficacious and tolerable therapies to maintain HRQoL (Richardson et al. Blood. 2019;134[suppl 1]:3487).
Melphalan flufenamide (melflufen) is a first-in-class peptide-drug conjugate (PDC) that targets aminopeptidases and rapidly releases alkylating agents into tumor cells. In the pivotal, phase 2, HORIZON study (NCT02963493) melflufen plus dex showed an overall response rate of 29%, median progression-free survival of 4.2 months, median overall survival of 11.6 months, and a manageable safety profile (N=157; Richardson et al. EHA 2020. Abs EP945). A previous baseline (BL) HRQoL analysis concluded that the HORIZON population is representative of RRMM populations, with a poor overall HRQoL relative to other populations with advanced cancers (Richardson et al. ASH 2019. Abs 3487). This analysis evaluates HRQoL in pts with RRMM throughout treatment with melflufen plus dex in the HORIZON study.  
Methods: Eligible pts received melflufen 40 mg on d1 of each 28-day cycle plus dex 40 mg/wk (20 mg in pts aged ≥75 y). HRQoL was added as a secondary endpoint as an amendment to the HORIZON protocol, which allowed collection of data from a subset of pts using the European Organisation for Research and Treatment of Cancer Quality of Life Questionnaire-Core 30 V.3 (EORTC QLQ-C30) and the EuroQOL 5 Dimension-3 Level (EQ-5D) questionnaires. EORTC QLC-C30 evaluates functional domains and symptoms on a scale from 0-100 (higher functional scores = better function; higher symptom scores = more symptomatology/problems). The EQ-5D index is evaluated on a scale from 0 (death) to 1 (perfect health) and the EQ-5D VAS is evaluated on a scale from 0 (death) to 100 (perfect health). Questionnaires were administered before dosing at BL (cycle [C] 1) and predose at intervals throughout the study. Descriptive data for pts with post-BL assessments at C2, C4, and C6 are presented herein. Pts with only BL questionnaire assessments were excluded from this analysis. Select EORTC QLQ-C30 and EQ-5D results are presented. This analysis is ongoing. 
Results: At HRQoL data cutoff (May 28, 2020), of the 64 pts with post-BL HRQoL assessments, 19 remained on therapy. Among 64 pts in the HRQoL subgroup, median age was 67 y (range, 46-84); 17% had International Staging System stage 3 disease; and 36% had high-risk cytogenetics at study entry. Pts had received a median of 5 prior lines of therapy (range, 2-10). At C2, C4, and C6, 97.9%, 98.9%, and 99.4% of pts with ongoing treatment completed HRQoL assessments. 
Mean EORTC QLQ-C30 summary score and mean EQ-5D scores were relatively constant from BL through C6 (Figure). EORTC QLQ-C30 global health status/QoL and emotional functioning had mean scores of 58.6 and 78.4, respectively, at BL and 63.0 and 83.7, respectively, at C6 (Table). Mean symptom scores at BL and C6 for pain were 39.1 and 29.0, respectively, and for fatigue were 39.4 and 38.2, respectively. The EQ-5D VAS and EQ-5D index scores were generally consistent throughout treatment, with mean scores of 61.4 and 0.75, respectively, at BL and 62.3 and 0.74, respectively, at C6.
Among pts with HRQoL data and the overall population (n=64 and N=157, respectively; Jan 14, 2020 data cutoff date), 92% and 89% had ≥1 grade 3/4 AEs, respectively; most common AEs were white blood cell count decreased (42% and 26%), thrombocytopenia (41% and 57%), and anemia (39% and 43%); most common nonhematologic grade 3/4 AEs was pneumonia (14% and 10%). SAEs occurred in 47% of pts in the HRQoL group and 49% of patients overall, most commonly pneumonia (14% and 9%); there were no treatment-related deaths.
Conclusion: The EORTC QLQ-C30 global health status/QoL score and EQ-5D VAS and index scores were consistent from BL throughout treatment, suggesting that melflufen plus dex preserves HRQoL in pts with RRMM. The safety profile of melflufen plus dex consisted primarily of clinically manageable hematologic AEs in the overall pt population. No new safety signals were observed in the HRQoL-evaluable population. These findings are encouraging as treatment-related AEs may negatively affect HRQoL in RRMM. Data should be interpreted with caution due to the attrition of pts over time. Disclosures: Oriol: Sanofi: Membership on an entity's Board of Directors or advisory committees; GlaxoSmithKline: Membership on an entity's Board of Directors or advisory committees; Bristol-Myers Squibb: Membership on an entity's Board of Directors or advisory committees, Speakers Bureau; Amgen: Consultancy, Speakers Bureau; Janssen: Consultancy. Richardson: Celgene/BMS, Oncopeptides, Takeda, Karyopharm: Research Funding. Mateos: Amgen: Honoraria, Membership on an entity's Board of Directors or advisory committees; Janssen: Honoraria, Membership on an entity's Board of Directors or advisory committees; Sanofi: Honoraria, Membership on an entity's Board of Directors or advisory committees; AbbVie: Honoraria, Membership on an entity's Board of Directors or advisory committees; Roche: Honoraria, Membership on an entity's Board of Directors or advisory committees; Seattle Genetics: Honoraria, Membership on an entity's Board of Directors or advisory committees; Pfizer: Honoraria, Membership on an entity's Board of Directors or advisory committees; Regeneron: Honoraria, Membership on an entity's Board of Directors or advisory committees; Adaptive: Honoraria, Membership on an entity's Board of Directors or advisory committees; Oncopeptides: Honoraria, Membership on an entity's Board of Directors or advisory committees; Celgene: Honoraria, Membership on an entity's Board of Directors or advisory committees; GlaxoSmithKline: Honoraria; Takeda: Honoraria, Membership on an entity's Board of Directors or advisory committees. Larocca: Amgen: Honoraria; GSK: Honoraria; Bristol-Myers Squibb: Honoraria, Membership on an entity's Board of Directors or advisory committees; Takeda: Membership on an entity's Board of Directors or advisory committees; Celgene: Honoraria, Membership on an entity's Board of Directors or advisory committees; Janssen: Honoraria, Membership on an entity's Board of Directors or advisory committees. Blade Creixenti: Amgen: Membership on an entity's Board of Directors or advisory committees; Celgene: Membership on an entity's Board of Directors or advisory committees; Janssen: Membership on an entity's Board of Directors or advisory committees; Oncopeptides: Membership on an entity's Board of Directors or advisory committees; Takeda: Membership on an entity's Board of Directors or advisory committees. Cavo: GlaxoSmithKline: Honoraria, Speakers Bureau; Karyopharm: Honoraria; AbbVie: Consultancy, Honoraria, Membership on an entity's Board of Directors or advisory committees; BMS: Honoraria, Membership on an entity's Board of Directors or advisory committees, Speakers Bureau; Sanofi: Honoraria, Membership on an entity's Board of Directors or advisory committees, Speakers Bureau; Celgene: Consultancy, Honoraria, Membership on an entity's Board of Directors or advisory committees, Other: Travel accomodations, Speakers Bureau; Janssen: Consultancy, Honoraria, Membership on an entity's Board of Directors or advisory committees, Other: Travel accomodations, Speakers Bureau; Novartis: Honoraria, Membership on an entity's Board of Directors or advisory committees, Speakers Bureau; Amgen: Consultancy, Honoraria, Membership on an entity's Board of Directors or advisory committees, Speakers Bureau. Rodríguez-Otero: Abbvie: Consultancy; Kite: Consultancy; Amgen: Honoraria; Medscape: Membership on an entity's Board of Directors or advisory committees; Celgene/Bristol Myers Squibb: Consultancy, Honoraria, Membership on an entity's Board of Directors or advisory committees, Other: TRAVEL, ACCOMMODATIONS, EXPENSES (paid by any for-profit health care company); Sanofi: Consultancy; Janssen: Consultancy, Honoraria, Other: TRAVEL, ACCOMMODATIONS, EXPENSES (paid by any for-profit health care company); Oncopeptides: Consultancy; GlaxoSmithKline: Consultancy, Current Employment, Current equity holder in publicly-traded company. Nadeem: Adaptive: Membership on an entity's Board of Directors or advisory committees; Celgene: Consultancy, Honoraria, Membership on an entity's Board of Directors or advisory committees, Other: TRAVEL, ACCOMMODATIONS, EXPENSES; Amgen: Membership on an entity's Board of Directors or advisory committees; Janssen: Consultancy, Honoraria, Other: TRAVEL, ACCOMMODATIONS, EXPENSES; Sanofi: Consultancy, Membership on an entity's Board of Directors or advisory committees; Takeda: Consultancy, Membership on an entity's Board of Directors or advisory committees, Other: TRAVEL, ACCOMMODATIONS, EXPENSES. Hassoun: Novartis: Consultancy; Celgene: Research Funding; Takeda: Research Funding. Touzeau: Janssen: Consultancy, Honoraria, Membership on an entity's Board of Directors or advisory committees. Amor: Amgen: Consultancy, Membership on an entity's Board of Directors or advisory committees, Research Funding; Celgene-BMS: Consultancy, Membership on an entity's Board of Directors or advisory committees, Research Funding, Speakers Bureau; Janssen: Consultancy, Membership on an entity's Board of Directors or advisory committees, Research Funding, Speakers Bureau; Sanofi: Consultancy, Membership on an entity's Board of Directors or advisory committees; Takeda: Membership on an entity's Board of Directors or advisory committees; GSK: Membership on an entity's Board of Directors or advisory committees. Paner: Kayropharm: Consultancy; Amgen: Consultancy; Oncopeptides: Consultancy; Celgene: Consultancy; GSK: Consultancy. Maisel: Incyte: Honoraria, Speakers Bureau; Karyopharm: Honoraria, Speakers Bureau; Janssen: Honoraria, Speakers Bureau; Takeda: Honoraria, Speakers Bureau; Kite: Honoraria, Speakers Bureau; Incyte: Honoraria, Speakers Bureau; Karyopharm: Honoraria, Speakers Bureau; Takeda: Honoraria, Speakers Bureau; Texas Oncology: Current Employment; Amgen: Honoraria, Speakers Bureau; Texas Oncology: Current Employment; Celgene: Honoraria, Speakers Bureau; Kite: Honoraria, Speakers Bureau; Amgen: Honoraria, Speakers Bureau; Janssen: Honoraria, Speakers Bureau; Celgene: Honoraria, Speakers Bureau. Mazumder: Takeda: Honoraria, Speakers Bureau; Celgene: Honoraria, Speakers Bureau; Amgen: Honoraria, Speakers Bureau; The Oncology Institute: Current Employment. Raptis: INTEGRA: Consultancy, Other: TRAVEL, ACCOMMODATIONS, EXPENSES; UPMC: Current Employment. Puig: AMGEN: Consultancy, Honoraria, Other: TRAVEL, ACCOMMODATIONS, EXPENSES, Research Funding; TAKEDA: Consultancy, Honoraria, Other: TRAVEL, ACCOMMODATIONS, EXPENSES, Research Funding; BRISTOL-MYERS  SQUIBB: Consultancy, Honoraria, Other: TRAVEL, ACCOMMODATIONS, EXPENSES, Research Funding, Speakers Bureau; JANSSEN: Consultancy, Honoraria, Other: TRAVEL, ACCOMMODATIONS, EXPENSES, Research Funding; CELGENE: Consultancy, Honoraria, Other: TRAVEL, ACCOMMODATIONS, EXPENSES, Research Funding, Speakers Bureau; THE BINDING SITE: Consultancy, Honoraria. Strang: Karolinska Institutet: Current Employment; Oncopeptides: Consultancy. Sandberg: Novo Nordisk AS: Divested equity in a private or publicly-traded company in the past 24 months, Ended employment in the past 24 months; Oncopeptides AB: Current Employment. Jaques: Pfizer: Consultancy; Morphosys AG: Consultancy; Oncopeptides: Other: TRAVEL, ACCOMMODATIONS, EXPENSES; Pharma Biotech Consultants: Consultancy; Oncopeptides: Ended employment in the past 24 months. Thuresson: Oncopeptides: Consultancy, Current equity holder in publicly-traded company; Statisticon: Current Employment. Orre: Oncopeptides: Current Employment. Leleu: Janssen: Honoraria.
OffLabel Disclosure: This is a phase 2 investigational study of melflufen in RRMM.</t>
  </si>
  <si>
    <t>https://ln2.sync.com/dl/5dc657b00/xcfmiezt-epejp37q-6si96pe6-n5vanghc</t>
  </si>
  <si>
    <t>Adult patients with relapsed/refractory multiple myeloma with at least 2 prior LOT, including an IMiD and a proteasome inhibitor, refractory to pomalidomide and/or daratumumab</t>
  </si>
  <si>
    <t>Melphalan + Dexamethasone</t>
  </si>
  <si>
    <t>Spain, USA, Italy, France, Sweden</t>
  </si>
  <si>
    <t>Yes</t>
  </si>
  <si>
    <t>EORTC QLQ-C30, EQ-5D-3L</t>
  </si>
  <si>
    <t>-QLQ-C30 GHS were 58.6 at baseline and 63.0 at cycle 6; Physical functioning at baseline was 69.9 and 70.0 at cycle 6; QLQ-C30 emotional functioning was 78.4 at baseline and 83.7 at cycle 6.
-QLQ-C30 scores were relatively constant from baseline through cycle 6.
-QLQ-C30 symptom scores decreased slightly from 39.1 at baseline to 29.0 at cycle 6; Scores for fatigue remained constant with 39.4 and 38.2 reported at baseline and cycle 6, respectively.</t>
  </si>
  <si>
    <t xml:space="preserve">The study demonstrated the addition of isatuximab to pomalidomide and dexamethasone preserved health-related quality of life among patients with relapsed/refractory multiple myeloma patients and proves to be an important new treatment option. </t>
  </si>
  <si>
    <t>Background: The phase 3 ICARIA trial demonstrated that isatuximab plus pomalidomide-dexamethasone (Isa-Pd) significantly improved progression- free survival (PFS) in patients with relapsed/refractory multiple myeloma (RRMM) with a consistent benefit observed across several clinical subgroups, compared with pomalidomide-dexamethasone (Pd) alone. Aim(s): To assess health-related quality of life (HRQL) in patients receiving Isa-Pd or Pd, stratified by number of prior lines of therapy (PLT) (&gt; 3 vs 2-3) and by baseline (BL) creatinine clearance (&lt; 60mL/min/1.73m2 vs &gt;=60mL/min/1.73m2). Method(s): A post-hoc analysis was conducted using data from a randomized, open-label phase 3 clinical trial (ICARIA). During the study, patients completed electronic versions of the European Organisation for Research and Treatment of Cancer Quality of Life Questionnaire Core 30 (EORTC QLQ-C30) and the EORTC Myeloma-specific module (MY20) on Day 1 of each 28-day treatment cycle until progression or unacceptable toxicity. Key domains for post hoc analysis were based on a conceptual model of RRMM; key symptoms included MY20 disease symptoms (MYDS), C30 pain (PA) and C30 fatigue (FA), and key impact domains included C30 physical (PF), C30 role function (RF) and C30 global health status/quality of life (GHS/QoL). Increasing scores on the C30 GHS/QoL, PF, and RF scales indicate improvement of HRQL/ function, while decreasing scores on the C30 PA, FA and MY20 MYDS scales/items indicate worsening of symptoms. Mixed model for repeated measures analyses were used to assess least squares mean (LSM) change from BL for each cycle (up to cycle 17). A clinically meaningful change was defined as &gt;=10 points. Sensitivity analyses were conducted, excluding cycles with &lt; 20% of the BL sample size. Result(s): In heavily pre-treated (HPT) (&gt; 3 PLT) patients (Isa-Pd n = 47; Pd n = 46), scores for GHS/QoL, PA and MYDS trended towards improvement with Isa-Pd vs Pd. A clinically meaningful improvement in PA was observed at cycles 7-10, 12-13 and 15-16 for HPT patients receiving Isa-Pd (but only at cycle 15 for those receiving Pd) (Figure, A). PF and RF were better maintained among patients receiving IsaPd vs Pd. No clinically meaningful worsening of FA was observed for HPT patients receiving Isa-Pd compared with Pd (PF shown in Figure, B). Results were similar for moderately pre-treated (2-3 PLT) patients (Isa-Pd n = 92; Pd n = 88). In patients with BL renal impairment (RI) (creatinine clearance &lt; 60mL/min/1.73m2: Isa-Pd n = 51; Pd n = 42), scores for GHS/QoL, PA and MYDS trended towards improvement with Isa-Pd; clinically meaningful improvements in PA were observed for RI patients receiving Isa- Pd at cycles 10, 13 and 15-16 (but only at cycles 16-17 for those on Pd) (Figure, C). PF and RF were better maintained for those receiving Isa-Pd vs Pd (PF shown in Figure, D). Similarly, FA was better maintained with Isa-Pd vs Pd, with a clinically meaningful worsening observed for those on Pd at cycles 5, 8 and 9. Results were comparable in patients with no RI (Isa-Pd n = 86; Pd n = 81). Sensitivity analysis excluding cycles with &lt; 20% of BL sample size supported the primary analysis. Summary/Conclusion: Data from the ICARIA study suggest that in two difficult-to-treat subgroups of RRMM patients (HPT and RI patients), HRQL was better maintained with Isa-Pd compared with Pd, based on key disease-relevant domains. These observations align with those reported for the intention-to-treat population in the ICARIA trial. Isatuximab provides an important new treatment option in RRMM, including difficult-to-treat subgroups of RRMM patients.
Introduction: Isatuximab (Isa) is an IgG1 monoclonal antibody that targets a specific epitope on CD38 and has been investigated in combination with pomalidomide (P) and low-dose dexamethasone (d) (Isa-Pd) in a phase 3 trial compared to Pd in patients (pts) with relapsed/refractory multiple myeloma (RRMM). A significant and sustained progression free survival benefit was observed (Richardson et al., 2019). Since health-related quality of life (HRQL) is known to deteriorate with each subsequent line of therapy among RRMM pts, it is critical to determine the effect of adding Isa to the Pd regimen on HRQL. Symptoms such as pain, fatigue and physical functioning have been identified as key drivers of HRQL in oncology populations (Stull et al., 2016, 2017), including RRMM (Baz et al., 2015; FDA-ASCO, 2019; Gonzalez-McQuire et al., 2019; Osbourne 2014). Thus, maintaining or improving HRQL is dependent on managing symptoms and the impact of treatment on physical functioning (PF). Aim: To assess the overall rate of change in patient-reported HRQL associated with adding Isa to the Pd regimen. Additionally, to assess the extent to which changes in patient-reported symptoms and PF predict HRQL. Methods: A post hoc analysis of data from the ICARIA-MM study (NCT02990338) was performed. A total of 307 patients were randomized (154 Isa-Pd, 153 Pd) who received a[per mille sign][yen]2 prior lines with lenalidomide and a proteasome inhibitor, and were refractory to last therapy. Pts self-completed electronic versions of the European Organization for Research and Treatment of Cancer Quality of Life Core Questionnaire 30-items (EORTC QLQ-C30) on day 1 of each treatment cycle (every 28 days) until progression or unacceptable toxicity. Domains are scored 0-100; for functional domains 0 = poor, 100 = excellent; whereas for symptom domains, 0 = symptom-free, 100 = worst symptoms. Mean scores within each treatment arm at each cycle were descriptively assessed. Flexible longitudinal analyses (latent growth modelling: LGM) were conducted to estimate true predicted rate of change over time in the following domains from the QLQ-C30: global health status/QoL (GHS/QoL), PF, pain, and fatigue. LGMs use all data from all pts at each time point simultaneously to estimate the true mean rate of change for each treatment arm. The focus was not on discrete change scores from one time point to another; but rather on overall trends across the treatment regimens. Joint (bivariate) LGMs were used to assess whether changes in PF, pain, or fatigue predicted changes in GHS/QoL. The models controlled for ECOG status at baseline, age group, prior number of therapy lines, death, and disease progression. Results: Baseline scores were comparable between the treatment arms (Isa-Pd vs Pd: GHS/QoL 60.4 vs 59.5; PF 71.9 vs 72.0; Pain 34.5 vs 33.2; Fatigue 37.9 vs 35.0). No significant change in GHS/QoL was identified for Isa-Pd vs significant worsening for Pd: change at each cycle was a mean [SD] increase of 0.18 [0.03] points for Isa-Pd vs a decrement of 0.50 [0.05] for Pd (P&lt;0.001). For pain and fatigue, no change was observed for Isa-Pd, while symptoms increased for Pd: pain per cycle: -0.12 [0.10] points vs +0.44 [0.06] points (P =0.04); fatigue per cycle: +0.04 [0.01] points vs +0.49 [0.07] (P =0.05). PF scores significantly worsened for Pd but not for Isa-Pd, and the decline was significantly greater for the Pd arm (per cycle: -0.27 [0.05] vs -0.75 [0.05]; P =0.01). The minimal important difference of 10-point change was not reached on any outcome, for either treatment arm. Changes in both pain and PF significantly predicted changes in GHS/QoL in both treatment arms (pain: both I[superscript digit two] = -0.9, P&lt;0.01; PF: I[superscript digit two] =1.2 Isa-Pd and I[superscript digit two] = 0.8 Pd, both P &lt;0.001). Changes in fatigue significantly predicted changes in GHS/QoL for the Pd arm (I[superscript digit two] = -1.0; P&lt;0.01) but not the Isa-Pd arm (P =0.29). Conclusions: The addition of Isa to Pd has previously been shown to significantly improve progression-free survival over Pd (Richardson et al., 2019). The analyses herewith demonstrated that the addition of Isa to Pd preserves HRQL among RRMM pts. This preservation is, in part, due to management of pain and the delay of physical functioning decrements. Thus, Isa-Pd is an important new treatment option for the management of RRMM.</t>
  </si>
  <si>
    <t>Adult patients with relapsed/refractory multiple myeloma with at least two prior lines of therapy, including lenalidomide and a proteasome inhibitor</t>
  </si>
  <si>
    <t>Patients aged ≥18 years with RRMM who received ≥2 prior lines, had failed treatment with lenalidomide and a proteasome inhibitor, refractory to last therapy</t>
  </si>
  <si>
    <t>Greece, USA, France, Belgium</t>
  </si>
  <si>
    <t>EORTC QLQ-C30</t>
  </si>
  <si>
    <t>Baseline GHS/QoL scores were 60.4 for ISA+POM+DEX, 59.5 for POM+DEX
Baseline physical functioning scores were 71.9 for ISA+POM+DEX, 72.0 for POM+DEX.
Baseline EORTC QLQ-C30 (GHS, PF) are comparable between treatment arms. 
No change was observed in ISA+POM+DEX group for GHS/QoL and PF in the overall population while there was a stastically significant worsening of GHS and PF in the POM+DEX overall population. These changes were not clinically meaningful. 
In subgroup analysis of the patients that were heavily pretreated and/or had renal impairment, there was a signficant improvement in GHS/QoL in ISA+POM+DEX in the heavily pre-treated subgroup and the renal impairment subgroup. Physical and role functioning domains were significantly better in ISA+POM+DEX in the subgroup that's heavily and moderately pre-treated, and the renal impairment subgroup.
Baseline EORTC QLQ-C30 (Pain, Fatigue) are comparable between treatment arms. 
Pain and fatigue symptoms increased for POM+DEX group in the overall population but there was no change with ISA+POM+DEX. Improvement in pain (QLQ-C30) was seen in ISA+POM+DEX in the heavily pre-treated subgroup and the renal impairment subgroup. 
Fatigue (QLQ-C30) was significanly improved in the renal impairment subgroup, which was also clinically meaningful.</t>
  </si>
  <si>
    <t>Weisel_Blood_2019 (Abstract)</t>
  </si>
  <si>
    <t>Impact of Elotuzumab Plus Pomalidomide and Dexamethasone on Health-Related Quality of Life in Patients with Relapsed/Refractory Multiple Myeloma Enrolled in the ELOQUENT-3 Study</t>
  </si>
  <si>
    <t xml:space="preserve">Health-related quality of life was similar between the two treatment groups, demonstrating that the addition of elotuzumab to pomalidomide and dexamethasone gave clinically meaningful improvement without increasing toxicity. </t>
  </si>
  <si>
    <t>Weisel, K</t>
  </si>
  <si>
    <t>Introduction: Novel triplet therapies (tx) for relapsed/refractory multiple myeloma (RRMM) have improved outcomes and extended survival. However, the use of multi-agent tx over an extended period increases the tx-related symptom burden and impacts health-related quality of life (HRQoL). Therefore, highly effective tx that preserve HRQoL are needed. The randomized phase 2 ELOQUENT- 3 study (NCT02654132) demonstrated that addition of elotuzumab (elo) to pomalidomide and dexamethasone (EPd) resulted in a 46% reduction in the risk of progression/death vs Pd, without affecting HRQoL, in patients (pts) with RRMM for whom lenalidomide (len) and a proteasome inhibitor (PI) had failed (Dimopoulos et al. N Engl J Med 2018; Weisel et al. ASH 2018). Here, we present pt-reported outcomes (PROs) with EPd vs Pd after extended follow-up (FU) of ELOQUENT-3. Methods: PROs were an exploratory endpoint, assessed using the 3-level EuroQoL 5 Dimensions Questionnaire (EQ-5D-3L) and the MD Anderson Symptom Inventory MM module (MDASI-MM). The EQ-5D-3L includes a global health visual analog scale (VAS) and utility index (UI); the MDASI-MM measures total symptom severity (13 core items plus 7 MM items) and symptom interference (6 items). EQ-5D-3L UI and VAS scores range from -0.59 to 1 and 0 to 100, respectively, with minimally important differences (MIDs) of 0.08 and 7. MDASI-MM scores range from 0 to 10; MIDs were based on the standard error of the mean for subscales. Higher scores indicate better health for EQ-5D-3L, but more severe symptoms for MDASI-MM. PRO data were collected at baseline (BL), at the start of every 28-d tx cycle, at the end of tx, and during FU. All randomized pts with BL and a[per mille sign][yen]1 post-BL assessment were included in the PRO analysis. Completion rates and changes from BL scores were evaluated descriptively; completion rates from the 'expected population' did not include pts who had died or discontinued. Longitudinal analyses of change from BL used mixed effects models. First deterioration/improvement was defined as the first change from BL that was a[per mille sign][yen]responder definition threshold. Results: Of 117 randomized pts, 106 (EPd n=55; Pd n=51) had BL and a[per mille sign][yen]1 post-BL assessment and were included in PRO analyses (database lock, Nov 2018; minimum FU, 18.3 mo). BL characteristics of the PRO population were generally balanced between arms and representative of the entire study population. PRO completion rates from the expected population were a[per mille sign][yen]79% and a[per mille sign][yen]96% for the MDASI-MM and EQ-5D-3L, respectively, for all on-tx timepoints. Although completion rates between arms were similar throughout, between-tx HRQoL analysis was not feasible after Cycle 13 due to low Pd pt numbers. Mean BL scores were similar between arms: EPd vs Pd MDASI-MM total symptom severity, 1.5 vs 1.6; symptom interference, 2.5 vs 2.3; EQ-5D-3L UI, 0.70 vs 0.68; VAS, 65.6 vs 69.2. In the EQ-5D-3L UI, neither tx arm had a clinically meaningful deterioration (CMD); in the VAS, there was a CMD in the Pd arm only. In MDASI-MM total symptom severity, there was a CMD in both arms (Figure). In MDASI-MM symptom interference, there was a CMD in both arms at some timepoints (Figure). However, Pd sample sizes were small for the MDASI-MM (na[per mille sign][currency sign]15). Longitudinal analyses demonstrated no clinically meaningful differences between arms for EQ-5D- 3L UI and VAS or MDASI-MM total symptom severity and symptom interference or the items of pain, fatigue, or bone aches. There were no statistically significant differences in time to deterioration between arms for EQ-5D-3L UI or VAS. However, there was a trend towards a reduction in the risk of deterioration in the EQ-5D-3L VAS for pts receiving EPd vs Pd (HR 0.70; 95% CI 0.43-1.14; p=0.110). Median time to deterioration was generally similar between arms across the MDASI-MM subscales. Hospitalizations were similar between EPd (32 pts [53%]) and Pd arms (31 pts [54%]). Mean duration of hospitalization was 9.9 d with EPd and 12.9 d with Pd. Conclusions: HRQoL was similar between pts who received EPd and Pd in ELOQUENT-3, demonstrating the addition of elo to Pd did not impair HRQoL. These pt-reported findings complement extended FU data that demonstrated EPd gave clinically meaningful improvements in survival without increasing toxicity, further supporting the use of EPd in pts with RRMM after failure of len and a PI. Further PRO analysis in a larger study is warranted. (Figure Presented).</t>
  </si>
  <si>
    <t>https://ln2.sync.com/dl/2868de660/4fajg4x6-ysc8du9w-d65p5f5b-85y3x6ba</t>
  </si>
  <si>
    <t>Adult patients with relapsed/refractory multiple myeloma with at least two prior lines of therapy, including lenalidomide and a proteosome inhibitor</t>
  </si>
  <si>
    <t xml:space="preserve">Patients aged ≥18 years with measurable MM, who had received two or more previous lines of therapy, including at least two consecutive cycles of lenalidomide and a proteasome inhibitor alone or in combination, refractory to proteosome inhibitor and lenalidomide, and to last treatment, ECOG PS 0-2 </t>
  </si>
  <si>
    <t>Elotuzumab + Pomalidomide + Dexamethasone</t>
  </si>
  <si>
    <t>Germany, USA, UK, Italy</t>
  </si>
  <si>
    <t>EQ-5D-3L, MDASI-MM</t>
  </si>
  <si>
    <t>USA</t>
  </si>
  <si>
    <t>Dexamethasone</t>
  </si>
  <si>
    <t>Carfilzomib + Lenalidomide + Dexamethasone</t>
  </si>
  <si>
    <t>CEA/CUA</t>
  </si>
  <si>
    <t>MM</t>
  </si>
  <si>
    <t>1+ Line</t>
  </si>
  <si>
    <t>UK</t>
  </si>
  <si>
    <t>Alrawashdh_ASH_2020 (abstract)</t>
  </si>
  <si>
    <t>Economic</t>
  </si>
  <si>
    <t>Economic evaluation of daratumumab and pomalidomide and dexamethasone versus isatuximab and pomalidomide and dexamethasone for patients with relapsed or refractory multiple myeloma.</t>
  </si>
  <si>
    <t>Due to its lower total costs, isatuximab based-regimen yielded saving incremental cost-effectiveness ratios (ICERs) at one and three years. However, isatuximab/pomalidomide/dexamethasone cost exceeded daratumumab/pomalidomide/dexamethasone at 5 years’ time horizon to yield an ICER above the willingness to pay threshold.</t>
  </si>
  <si>
    <t>Alrawashdh, N</t>
  </si>
  <si>
    <t>Background. Although several new treatments are available for patients with multiple myeloma (MM), most patients eventually relapse at a median time of 8.0 months (95%CI: 6.3-8.9). Patients with relapsed and refractory MM (R/R MM) who have had several lines of previous therapy or who are refractory to lenalidomide and proteasome inhibitors require alternative options. Daratumumab and isatuximab are monoclonal antibodies that bind to the human CD38 receptor. Phase II/III clinical trials showed that isatuximab (ISA) or daratumumab (DARA) in combination with pomalidomide (POM-d) and low-dose dexamethasone (DEXA) significantly improve progression-free survival (PFS) in patients with R/R MM. No studies have assessed the comparative efficacy and cost-effectiveness of both regimens in management of R/R MM. We performed an indirect comparison of both regimens in terms of PFS and overall survival (OS) and evaluated the cost-effectiveness and cost-utility of DARA+POM-d+DEXA and ISA+POM-d+DEXA from a US payer's perspective.
Methods. A partitioned survival model was developed to create three health states (pre-progression, progression, and death). The model was run three times with different time horizons (one, three and five years). To simulate health outcomes for each treatment regimen, transition probabilities between the three health states were derived from parametric exponential and lognormal distributions fitted to Kaplan–Meier (KM) curves of PFS and OS of the phase Ib clinical trial (Chari et al.; Blood 2017) for DARA+POM-d+DEXA and the phase III clinical trial (Attal et al.; Lancet 2019) for ISA+POM-d+DEXA. Wholesale acquisition costs (WAC) were obtained from RedBook for each regimen. Pre-progression costs included costs of regimens; premedication (50 mg diphenhydramine, 650 mg acetaminophen, 50 mg ranitidine); managing side effects; routine care and monitoring; and medication administration. Costs were inflated based on the medical consumer price index to the second quarter of 2020. Utilities were obtained from literature and assumed the same for both interventions. Annual discount rate of 3.5% was applied for costs and outcomes beyond the first year. The life years (LY) and quality adjusted LY (QALY) for each treatment, and the incremental cost-effectiveness (ICER) and cost-utility ratios (ICUR) were estimated in both base and probabilistic sensitivity analyses (PSA:10,000 simulations). The cost-effectiveness plane (CEP) and cost-effectiveness acceptability curves (CEAC) were plotted.
Results. In the naïve patient simulation, median PFS and OS were estimated to be 9.5 months and 18 months for DARA+POM-d+DEXA, and 14.5 months and 26 months for ISA+POM-d +DEXA. As shown in the table below, ISA+POM-d+DEXA is associated with greater LY and QALY gains at one-, three- and five-year time horizons. The costs of ISA+POM-d+DEXA at one- and three- year time horizons are less than that of DARA+POM-d+DEXA, which resulted in saving (decremental) ICERs. At 5 years’ time horizon, ISA+POM-d+DEXA was associated with incremental benefits (0.57 LY, 0.35 QALY) and incremental costs of $88,271 when compared with DARA+POM-d+DEXA. Per the CEAC plot, the probability that ISA+POM-d+DEXA is cost-effective was 100%, 65% and 23% at a willingness to pay threshold (WTP) of $100,000 per QALY in one-, three- and five-year time horizons.
Conclusions. Clinically, ISA+POM-d+DEXA is associated with incremental survival gains of ~1 month and quality-adjusted survival gains of 0.5 month than DARA+POM-d+DEXA when patients are treated for one year. The benefits increase with treatment duration to reach ~7 months life year gains and 4 months quality-adjusted life year gains if patients treated for 5 years. Due to its lower total costs, Isatuximab based-regimen yielded saving ICERs at one and three years. However, ISA+POM-d+DEXA cost exceeded DARA+POM-d+DEXA at 5 years’ time horizon to yield an ICER above the WTP.</t>
  </si>
  <si>
    <t>https://ln2.sync.com/dl/b47f00050/7t3v8eng-uzduppgu-3faqpb7y-n6wsfndd</t>
  </si>
  <si>
    <t>Patients with refractory/relapsed multiple myeloma</t>
  </si>
  <si>
    <t>Daratumumab + Pomalidomide + Dexamethasone</t>
  </si>
  <si>
    <t>ICER at 1-year horizon in $/LY gained (ISA+POM+DEX vs DAR+POM+DEX): -$1,401,764 (Table 1)
ICUR at 1-year horizon in $/QALY gained (ISA+POM+DEX vs DAR+POM+DEX): -$2,557,204 (Table 1)
ICER at 3-year horizon in $/LY gained  (ISA+POM+DEX vs DAR+POM+DEX): -$24,527 (Table 1)
ICUR at 3-year horizon in $/QALY gained  (ISA+POM+DEX vs DAR+POM+DEX): -$40,925 (Table 1)
ICER at 5-year horizonin $/LY gained  (ISA+POM+DEX vs DAR+POM+DEX): $155,681 (Table 1)
ICUR at 5-year horizonin $/QALY gained  (ISA+POM+DEX vs DAR+POM+DEX): $255,858 (Table 1)
The probability that ISA+POM+DEX is cost-effective was 100%, 65%, 23% at a willingness to pay threshold of 100,000/QALY in 1-, 3-, 5-year horizons.</t>
  </si>
  <si>
    <t>Model: Partitioned survival model, Health states: 3 (Pre-Progression, Progression and Death), Cycle length: NR, Perspective: US payer perspective, Time horizon: 1, 3, 5 years, Discount rate: 3.5% for costs and outcomes.</t>
  </si>
  <si>
    <t>Efficacy (PFS, OS) [derived from phase Ib clinical trial (Chari et al.; Blood 2017) for DARA+POM-d+DEXA and the phase III clinical trial (Attal et al.; Lancet 2019) for ISA+POM-d+DEXA]</t>
  </si>
  <si>
    <t xml:space="preserve">Wholesale Acquisition Costs [RedBook]; costs of regimens (pre-medication, managing side effects, routine care and monitoring, medication administration) [NR]; </t>
  </si>
  <si>
    <t xml:space="preserve">NA </t>
  </si>
  <si>
    <t>Adult relapsed/refractory multiple myeloma patients</t>
  </si>
  <si>
    <t>Patients with relapsed/refractory multiple myeloma</t>
  </si>
  <si>
    <t xml:space="preserve">NR </t>
  </si>
  <si>
    <t xml:space="preserve">Lenalidomide + Dexamethasone </t>
  </si>
  <si>
    <t xml:space="preserve">Panobinostat + Bortezomib + Dexamethasone </t>
  </si>
  <si>
    <t>Chemotherapy</t>
  </si>
  <si>
    <t xml:space="preserve">Daratumumab + Lenalidomide + Dexamethasone </t>
  </si>
  <si>
    <t>Cost-effectiveness of drugs to treat relapsed/refractory multiple myeloma in the United States.</t>
  </si>
  <si>
    <t>The incremental cost-effectiveness ratio's for new second-line regimens versus lenalidomide (LEN) + dexamethasone (DEX) were estimated to be $51,000/QALY for daratumumab + bortezomib + DEX, followed by daratumumab (DAR) + LEN + DEX ($188,000) and carfilzomib + LEN + DEX ($211,000), with greater than $400,000 per QALY for elotuzumab+ LEN + DEX and ixazomib + LEN + DEX.</t>
  </si>
  <si>
    <t>Carlson, JJ</t>
  </si>
  <si>
    <t>Background: New 3-drug regimens have been developed and approved to treat multiple myeloma (MM). The absence of direct comparative data and the high cost of treatment support the need to assess the relative clinical and economic outcomes across all approved regimens. Objective: To evaluate the cost-effectiveness of treatments for relapsed and/or refractory MM from a U.S. health system perspective. Methods: We developed a partition survival model with 3 health states (progression-free, progression, and death) to evaluate the following regimens: carfilzomib (CFZ), elotuzumab (ELO), ixazomib (IX), daratumumab (DAR), and panobinostat (PAN) in combination with lenalidomide (LEN) or bortezomib (BOR) plus dexamethasone (DEX) in the second and/or third line of therapy. To estimate relative treatment effects, we developed a network meta-analysis and applied progression-free survival hazard ratios to baseline parametric progression-free survival functions derived from pooled data on LEN+DEX. We estimated overall survival using data on the relationship between progression-free survival and overall survival from a large meta-analysis of MM patients. Modeled costs included those related to drug treatment, administration, monitoring, adverse events, and progression. Utilities were from publicly available data and manufacturer data, if published sources were unavailable. Results: Model results showed that regimens containing DAR yielded the highest expected life years (DAR range: 6.71-7.38 vs. non-DAR range: 3.25-5.27) and quality-adjusted life-years (QALY; DAR range: 4.38-5.44 vs. non-DAR range: 2.04-3.46), with DAR+BOR+DEX (second line) and PAN+BOR+DEX (third line) as the most cost-effective options (incremental cost-effectiveness ratio: $50,700 and cost saving, respectively). The applicability of the PAN+BOR+DEX result may be challenging, however, because of ongoing toxicity concerns. In the probabilistic sensitivity analysis, second-line DAR+BOR+DEX and third-line PAN+BOR+DEX had an 89% and 87% probability of being cost-effective at the $150,000 per QALY threshold, respectively. Conclusions: The introduction of newer drugs and regimens to treat second- and third-line relapsed/refractory MM appears to provide clinical benefits by lengthening progression-free and overall survival and improving quality of life. However, only the addition of DAR or PAN may be considered cost-effective options according to commonly cited thresholds, and PAN+BOR+DEX results require cautious interpretation. Achieving levels of value more closely aligned with patient benefit would require substantial discounts from the remaining agents evaluated. Disclosures: Funding for this work was provided in part by the Institute for Clinical and Economic Review, which collaborated on the design, conduct, and reporting of this evaluation. During the conduct of this study, Ollendorf, Synnott, Chapman, and Pearson report grants from Blue Shield of California Foundation, California Health Care Foundation, and Laura and John Arnold Foundation and also report other grants from Aetna, AHIP, Anthem, Blue Shield of California, CVS Caremark, Express Scripts, Harvard Pilgrim Health Care, OmedaRx, United Healthcare, Kaiser Permanente, Premera, AstraZeneca, Genentech, GlaxoSmithKline, Johnson &amp; Johnson, Merck, National Pharmaceutical Council, Takeda, Pfizer, Novartis, Lilly, Spark Therapeutics, Sanofi, Prime Therapeutics, and Health Care Service Corporation outside the submitted work. Carlson reports grants from the Institute for Clinical and Economic Review during the conduct of the study and personal fees from Seattle Genetics, Genentech, and Pfizer outside the submitted work. Russo, Guzauskas, Liu, and Brouwer have nothing to disclose. Study concept and design were contributed by Carlson, Guzauskas, and Ollendorf. Guzauskas, Chapman, Synnott, and Liu collected the data, and Carlson, Guzauskas, Chapman, and Ollendorf contributed to data analysis, along with Synnott and Liu. The manuscript was written by Carlson, Guzauskas, and Brouwer, along with Chapman, Synnott, and Ollendorf, and revised by Carlson, Brouwer, and Guzauskas, along with Chapman, Synnott, and Ollendorf.</t>
  </si>
  <si>
    <t>MM-009
MM-010</t>
  </si>
  <si>
    <t>https://ln2.sync.com/dl/b6de6d4d0/gjczj562-jww48vyy-3bdxwwpb-m3twibqt</t>
  </si>
  <si>
    <t>Patients aged ≥ 18 years</t>
  </si>
  <si>
    <t xml:space="preserve"> Second line</t>
  </si>
  <si>
    <t>In the second line, Bortezomib (BOR) + Dexamethasone (DEX) dominates Lenalidomide (LEN) + DEX, Daratumumab (DAR) + BOR + DEX has an ICER of $50,704 vs BOR + DEX, and DAR + LEN + DEX has an ICER of $2,707,547 vs DAR + BOR + DEX.</t>
  </si>
  <si>
    <t>Model: Partition survival model, Health states: 3 (Progression-free survival state, Progressed disease, Death), Cycle length: 1 week, Perspective: US Health system perspective, Time horizon: Lifetime, Discount rate: 3% for costs and outcomes</t>
  </si>
  <si>
    <t>A Bayesian network meta-analysis (NMA) was performed to combine evidence on direct and indirect comparisons for second and third-line PFS, and were conducted [NetMetaXL tool, MM-009, MM-010]
The model included grade 3/4 AEs derived [Key clinical trials and/or each drug’s prescribing information]</t>
  </si>
  <si>
    <t>Health state utility values for second-line [ASPIRE Cost Effectiveness Model, 2016.]
Progression-free, on treatment: 0.82 (0.78-0.88)
Progression-free, off treatment: 0.84 (0.82-0.97)
Progressed disease: 0.65 (0.62-0.74)
Health state utility values for third line
Progression-free, on treatment: 0.65 (0.52-0.78)
Progression-free, off treatment: 0.72 (0.58-0.86)
Progressed disease: 0.61 (0.49-0.73)
Adverse event disutility: 0.08 (0.07-0.08)</t>
  </si>
  <si>
    <t>Direct costs (Drug acquisition and administration costs) [RED BOOK], AE prophylaxis and monitoring costs, postprogression treatment [Stewart et al. 2015, Farr et al. 2016]
Adverse event, supportive care, progression costs [Medicare Coding &amp; Payment for Drug Administration Services - Physician Fee Schedule, 2016]</t>
  </si>
  <si>
    <t>In third line, the incremental cost-effectiveness ratio's for new regimens versus lenalidomide (LEN) + dexamethasone (DEX) were estimated to range from dominant for panobinostat  + bortezomib (BOR) + DEX to $60,000 per QALY for daratumumab (DAR) + BOR + DEX, followed by DAR + LEN + DEX  ($216,000), carfilzomib + LEN + DEX ($253,000) and approximately $500,000/QALY for elotuzumab + LEN + DEX and ixazomib + LEN + DEX.</t>
  </si>
  <si>
    <t>Third line</t>
  </si>
  <si>
    <t>In the third line, Bortezomib (BOR) + Dexamethasone (DEX) dominates  Lenalidomide (LEN) + DEX, Panobinostat + BOR + DEX has an ICER of $14,124 vs BOR + DEX, Daratumumab (DAR) + BOR + DEX has an ICER of $248,762, and DAR + BOR + DEX is cost minimizing versus DAR + LEN + DEX.</t>
  </si>
  <si>
    <t>Adult patients with relapsed/refractory multiple myeloma</t>
  </si>
  <si>
    <t xml:space="preserve">Bassali_CEOR_2020
</t>
  </si>
  <si>
    <t xml:space="preserve">US budget impact model for selinexor in relapsed or refractory multiple myeloma.
</t>
  </si>
  <si>
    <t xml:space="preserve">For a hypothetical plan of one million members, the net budget impact of adding selinexor to a private payer formulary was of $302,571 over the 3-year time horizon, while in the base-case analysis for Medicare with 51 million members, the net budget impact was $11.64 million. </t>
  </si>
  <si>
    <t>Bassali, J
Gould, I</t>
  </si>
  <si>
    <t>Objective: To estimate the budgetary impact of adopting selinexor (XPOVIO; Karyopharm Therapeutics, Inc.) for the treatment of adult patients with penta-refractory multiple myeloma (MM) from the perspective of a third-party payer in the United States (US). Method(s): A budget impact analysis was conducted in one-year increments for the first 3 years after the introduction of selinexor for a private payer or Medicare Part D. Total annual treatment costs (2018 US dollars) were calculated as the sum of drug costs, costs of adverse events (AEs; grade &gt;=3), along with ongoing best supportive care costs. The number of eligible patients was derived from national epidemiology statistics, healthcare databases, and published literature. Result(s): In the base-case analysis, selinexor was associated with a per member per month (PMPM) cost of $0.0103 in year 3, assuming a market uptake of 64%, for a hypothetical private payer plan with one million members and four eligible patients. In a scenario analysis with 16 eligible patients with triple-class refractory MM regardless of the line of therapy (this additional scenario analysis was performed with an eligible population that does not fit squarely within the approved label for selinexor but was performed strictly for the purpose of demonstrating the results of the budget impact model when based on a larger pool of eligible patients), the estimated PMPM cost in year 3 was $0.0388. The model showed comparable sensitivity to treatment duration, wholesale acquisition cost for selinexor, and year 1 uptake. The base-case analysis conducted from the perspective of Medicare Part D was associated with a PMPM cost of $0.0078 in year 3 with 159 eligible patients. Conclusion(s): The model estimates a small and manageable budget impact of adopting selinexor into a third-party US payer plan, given the low prevalence of penta-refractory MM.Copyright © 2020 Bassali et al.</t>
  </si>
  <si>
    <t>https://ln2.sync.com/dl/bd2c0de10/wxyqhhgg-p4pucib9-i42hbi2q-6sfzm9px</t>
  </si>
  <si>
    <t>Patients ≥18 years, who previously received ≥ 3 anti-multiple myeloma regimens, including an alkylating agent, lenalidomide, pomalidomide, bortezomib, carfilzomib, daratumumab, and a glucocorticoid</t>
  </si>
  <si>
    <t>BIM</t>
  </si>
  <si>
    <t>The model considered a hypothetical private payer plan with population of one million members, or, alternatively, 51 million members participating in Medicare Part D. 
In the base case scenario for a private plan, the annual number of patients eligible for selinexor was 4, while for the Medicare perspective the annual number of patients was 159.
For a hypothetical plan of 1 million members, the total cost of selinexor update was estimated at $347,111, whereas that of best supportive care was $44,541. This results in a net budget impact of selinexor use of $302,571 over a time horizon of three-years. The yearly total plan budget impact  and per member per month (PMPM) cost of adding selinexor are (Total costs/PMPM):
Year 1: $54,307.57/$0.0045
Year 2: $124,131.60/$0.0103
Year 3: $124,131.60/$0.0103
For the base case analysis for Medicare, the total cost of selinexor update was estimated at $13.35 million, whereas that of best supportive care was $1.71 million. This results in a net budget impact of selinexor use of $11.64 million over the three-year time
horizon. The yearly total plan budget impact  and per member per month (PMPM) cost of adding selinexor are (Total costs/PMPM):
Year 1: $2,089,412.44/$0.0034
Year 2: $4,775,799.87/$0.0078
Year 3: $4,775,799.87/$0.0078</t>
  </si>
  <si>
    <t xml:space="preserve">Model: Population-based model, Perspective: US third party payer, Time horizon: 3-years, Discount rate: Not applied. </t>
  </si>
  <si>
    <t>Total annual selinexor treatment costs (i.e., drug costs, costs of serious adverse events, and best supportive care costs) [Red Book, 2018; Karyopharm Data on file, 2018; MacEwan et al. 2018; Patterns of Health Care Resource Use Required for Treatment of
Each TEAE Based on Guidance from James A. Kaye, MD]</t>
  </si>
  <si>
    <t>Database Analysis</t>
  </si>
  <si>
    <t>Best Supportive Care</t>
  </si>
  <si>
    <t>Bassali_CEOR_2020
(Subgroup three previous LOT)</t>
  </si>
  <si>
    <t>US budget impact model for selinexor in relapsed or refractory multiple myeloma.</t>
  </si>
  <si>
    <t>For a hypothetical plan of one million members, the net budget impact of adding selinexor to a private payer formulary for the treatment of triple-class refractory with three previous lines of therapy was $756,426.92, over a three-year period. From the Medicare perspective with 51 million members, the net budget impact of adding selinexor over a 3-year time horizon was $29.10 million.</t>
  </si>
  <si>
    <t>Bassali, J</t>
  </si>
  <si>
    <t>Patients with triple-class refractory multiple myeloma who received three prior lines of therapy</t>
  </si>
  <si>
    <t>Triple-class refractory with three previous LOT</t>
  </si>
  <si>
    <t>The model considered a hypothetical private payer plan with population of one million members, or, alternatively, 51 million members participating in Medicare Part D. A total of 10 patients were eligible for selinexor treatment in a private payer plan with one million members, while from the Medicare perspective with 51 million members, a total of 398 patients were considered eligible. 
For the Private Payers the net budget impact of selinexor over 3 years was $756,426.92, while the per member per month (PMPM) was $0.0113 for year 1, $0.0259 for year 2, and $0.0259 for year 3.
For the Medicare members, the net budget impact over 3 years was $29.10 million,  while the PMPM was $0.0085 for year 1, $0.0195 for year 2, and $0.0195 for year 3.</t>
  </si>
  <si>
    <t>Bassali_CEOR_2020
(Subgroup triple-class refractory)</t>
  </si>
  <si>
    <t>For a hypothetical plan of one million members, the net budget impact of adding selinexor to a private payer formulary for the treatment of triple-class refractory was $1,134,640, over a three-year period. From the Medicare perspective with 51 million members, the net budget impact of adding selinexor over a 3-year time horizon was $43.65 million.</t>
  </si>
  <si>
    <t>Patients with triple-class refractory multiple myeloma</t>
  </si>
  <si>
    <t>Triple-class refractory</t>
  </si>
  <si>
    <t>The model considered a hypothetical private payer plan with population of one million members, or, alternatively, 51 million members participating in Medicare Part D. A total of 16 patients were eligible for selinexor treatment in a private payer plan with one million members, while from the Medicare perspective with 51 million members, a total of 598 patients were considered eligible for selinexor treatment.
For the Private Payers the net budget impact of selinexor over 3 years was $1,134,640.38, while the per member per month (PMPM) net budget impact was $0.0170 for year 1, $0.0388 for year 2, and $0.0388 for year 3. 
From the Medicare perspective with 51 million members, the net budget impact over 3 years was $43.65 million. The PMPM was $0.0128 for year 1, $0.0293 for year 2, and $0.0293 for year 3.</t>
  </si>
  <si>
    <t>Gould_ASH_2019 (abstract)</t>
  </si>
  <si>
    <t>A US budget impact model for selinexor in combination with dexamethasone for the treatment of patients with relapsed or refractory multiple myeloma (RRMM).</t>
  </si>
  <si>
    <t>In the hypothetical health plan of 25 million lives, after the adoption of selinexor, base case results showed minimal budget impact with $0.01 per member per month incremental cost for year 1 and $0.02 for both year 2 and year 3. Thus, these results indicate that with limited treatment options in the later lines, selinexor + dexamethasone for the treatment of multiple myeloma will have a minimal budget impact for a United State health plan.</t>
  </si>
  <si>
    <t>Gould, I</t>
  </si>
  <si>
    <t>Background: Multiple myeloma is a relatively uncommon hematological cancer that occurs when the bone marrow produces malignant plasma cells that enter the blood stream. In the United States, the lifetime risk of getting multiple myeloma is 1 in 132 (0.76%). American Cancer Society estimates that about 32,110 new cases will be diagnosed and about 12,960 deaths are expected to occur among multiple myeloma patients. (American Cancer Society. Cancer Facts and Figures 2019). An increasing number of treatments are available for multiple myeloma, however, due to the highly refractory nature of the disease surviving patients must eventually resort to best supportive care (BSC). Selinexor is a first-in-class Selective Inhibitor of Nuclear Export (SINE) for the treatment of relapsed or refractory multiple myeloma (RRMM). Objective(s): To estimate the budget impact of Selinexor in combination with dexamethasone (Sel-dex) for the treatment of patients with relapsed or refractory multiple myeloma who have received at least 4 prior therapies and whose disease is refractory to at least 2 proteasome inhibitors, at least 2 immunomodulatory agents, and an anti-CD38 monoclonal antibody in US. Method(s): An interactive budget impact model was developed to evaluate the addition of Selinexor for treatment of RRMM using a hypothetical health plan of 25 million lives over a time horizon of 3- years (2019-2021) after the introduction of Selinexor. The model compares the formulary without Selinexor to a formulary with Selinexor and considers direct cost only. The model was developed following guidelines from the International Society for Pharmacoeconomics and Outcomes Research. The key assumptions in the model are that there is no reasonable alternative to Selinexor besides BSC, the use of Selinexor will not meaningfully reduce the cost of BSC, and the number of patients eligible to receive Selinexor is expected to remain the same for each of the 3 years evaluated in the model. The assumed uptake rates for Selinexor were included. The average per-person drug cost for each year of treatment is calculated by accounting for the cost of the drug including dosage, frequency, and duration of treatment. The costs of treatment-emergent adverse events occurring at grade 3 or higher occurring in at least 5% of patients in the STORM trial (NCT02336815) were included. As Sel-dex is taken orally, wastage was not considered for this model. Total annual treatment costs included drug costs, AE costs, and BSC costs, and were calculated for each scenario to estimate the budget impact of making Selinexor available as a treatment for eligible patients. Oneway sensitivity analysis was conducted to test the robustness of the model results and the sensitivity of the results to uncertainty in key model input parameters including time on treatment with Selinexor (weeks), uptake of Selinexor in year 1 after market entry and the drug cost of Selinexor. Results were calculated in terms of total plan, per-member-per-month (PMPM), and per-treated-member-per-month costs. Result(s): In the hypothetical health plan of 25 million lives, the annual number of patients eligible for Selinexor was estimated to be 182. After the adoption of Selinexor, the base case results showed minimal budget impact with $0.01 per member per month incremental cost for year 1 and $0.02 for both year 2 and year 3. For Commercial and Medicare patients, the incremental cost was &lt; $0.02 per member per month for all three years. Conclusion(s): The results indicated that with limited treatment options in the later lines, Sel-dex for the treatment of multiple myeloma will have a minimal budget impact for a US health plan.</t>
  </si>
  <si>
    <t>https://ln2.sync.com/dl/ebfd23310/5pusfb4i-cvdp38tx-a8yw398i-adq9ws7y</t>
  </si>
  <si>
    <t>Patients who have received at least 4 prior therapies and whose disease is refractory to at least 2 proteasome inhibitors, at least 2 immunomodulatory agents, and an anti-CD38 monoclonal antibody</t>
  </si>
  <si>
    <t xml:space="preserve"> In the hypothetical health plan of 25 million lives, the annual number of patients eligible for selinexor was estimated to be 182. After the adoption of selinexor, the base case results showed minimal budget impact with $0.01 per member per month incremental cost for year 1 and $0.02 for both year 2 and year 3. For Commercial and Medicare patients, the incremental cost was &lt; $0.02 per member per month for all three years.</t>
  </si>
  <si>
    <t xml:space="preserve">Model: Population-based model, Perspective: US Health plan, Time horizon: 3-years, Discount rate: Not applied. </t>
  </si>
  <si>
    <t>Direct costs (Cost of the drug including dosage, Frequency, and Duration of treatment)
Costs of treatment-emergent adverse events [STORM]</t>
  </si>
  <si>
    <t>Theroux_JOP_2020</t>
  </si>
  <si>
    <t>Multiple myeloma cost of care under the oncology care model: The influence of high-cost therapies.</t>
  </si>
  <si>
    <t>The Oncology Care Model (OCM) does not accurately adjust for the exponential increase in drug prices of the trend factor and novel-therapy adjustments. Despite the high cost of pomalidomide and lenalidomide, there was no significant difference in the average episode target prices of the cohorts. Chemotherapy payment was the main cost driver.</t>
  </si>
  <si>
    <t>Theroux, H</t>
  </si>
  <si>
    <t>Purpose: As expenditures for cancer care continue to grow substantially, value-based payment models are being tested to control costs. The Oncology Care Model (OCM) is the largest value-based payment program in oncology. The primary objective of this analysis was to determine the impact of high-cost novel agents on total cost of care for multiple myeloma (MM) episodes of care in the OCM. Method (s): This was a retrospective analysis using Medicare claims data for 258 MM OCM episodes initiated between July 1, 2016, and July 1, 2017. Patients were organized into 3 cohorts: those who received pomalidomide (cohort A), those who received lenalidomide (cohort B), and those who did not receive either drug but had received another chemotherapy agent (cohort C). We compared the actual episode expenditures and the Centers for Medicare and Medicaid target price to create an observed versus expected (O/E) ratio. Result(s): The average O/E for cohort A (n = 73) was 1.73, compared with 1.31 for cohort B (n = 84) and 1.01 for cohort C (n = 101). The difference the in O/E ratio among the groups was statistically significant (P &lt; .001). The average episode target price for cohorts A, B, and C was $66,149, $63,483, and $63,937, respectively. Despite the high cost of pomalidomide and lenalidomide, there was no significant difference in the average episode target prices of the cohorts. Conclusion(s): The O/E ratio and target prices of the cohorts demonstrate a lack of adequate adjustment to the OCM target price for episodes in which pomalidomide and lenalidomide were used to treat patients with MM.</t>
  </si>
  <si>
    <t>https://ln2.sync.com/dl/d110d06b0/yspxgnpk-ie4hw7rv-xi2wmza7-bkiie55a</t>
  </si>
  <si>
    <t>Patients with multiple myeloma</t>
  </si>
  <si>
    <t>46-55: 7 (3%)
56-65: 47 (18%)
66-75: 139 (54%)
76-85: 60 (23%)
86-95: 5 (2%)</t>
  </si>
  <si>
    <t>Other</t>
  </si>
  <si>
    <t>Total chemotherapy expenditures were statistically significant (p&lt;0.001), with POM group having the highest total amount of chemotherapy and percentage of expenditures due to chemotherapy.
With target prices averaging the same regardless of the use of high-cost drugs, overall costs for the MM episodes were $2 million greater than the target price in performance period 1 (PP1) and $1.8 million greater in performance period 2 (PP2), with novel-therapy payments accounting for 47% of actual episode expenditures. In PP1 and PP2, pomalidomide, which is not listed as a novel therapy, accounted for 25% of our total drug expenditures for MM episodes, and lenalidomide accounted for 38% of our total MM novel-therapy expenditures.
Chemotherapy payments accounted for 70% of total payments for MM episodes. 
More than 1 ED visits (%)
POM: 23%; LEN: 21%; CHEMO:34%
More than 1 admission (%):
POM: 29%, LEN: 35%, CHEMO: 40%
Expenditures from chemotherapy (%):
POM: 83%; LEN: 74%; CHEMO: 50%
Average chemo expenditures ($):
POM: 85,391; LEN: 58,824; CHEMO: 31,891
Average inpatient expenditures ($):
POM: 9,895; LEN: 8,202; CHEMO: 18,761 
Average professional expenditures ($): 
POM: 6,567; LEN: 4,975; CHEMO: 8,072
Average ED expenditures ($): 
POM: 98; LEN: 81; CHEMO: 171 
Average expenditures ($): 
POM: 103,444; LEN: 79,204; CHEMO: 63,291
Average target price ($):
POM: 66,452; LEN: 64,041; CHEMO: 65,073
Total expenditures ($):
POM: 7,551,393; LEN: 6,653,164; CHEMO: 6,453,799
Total target price ($):
POM: 4,851,009; LEN: 5,379,450; CHEMO:6,312,117</t>
  </si>
  <si>
    <t>Retrospective analysis; compared the actual episode expenditures and the Centers for Medicare and Medicaid target price to create an observed versus expected ratio. Episodes were additionally analyzed for cost drivers.</t>
  </si>
  <si>
    <t>Sum of all Medicare part A, B, D claim payments [Center for Medicare &amp; Medicaid Innovation (CMMI)]</t>
  </si>
  <si>
    <t xml:space="preserve">Lenalidomide </t>
  </si>
  <si>
    <t>Shah_ASH_2018 (abstract)</t>
  </si>
  <si>
    <t>Resource utilization early after chimeric antigen receptor (CAR) T cell infusion for hematologic malignancies</t>
  </si>
  <si>
    <t xml:space="preserve">While providing potential clinical benefit, CAR-T cell therapy utilizes resources across the therapeutic spectrum, and increasing use of this therapeutic modality can create challenges in institutional resource capacity. </t>
  </si>
  <si>
    <t>Shah, GL</t>
  </si>
  <si>
    <t>Background: Chimeric antigen receptor-modified (CAR) T cells have the potential to provide durable clinical benefit in patients with several relapsed or refractory hematologic malignancies. We aimed to characterize institutional resources utilized (other than T cell collection and CAR T cell manufacturing and infusion) around the time of CAR T cell administration.
Methods: Adult patients treated on selected investigator-initiated clinical trials of CAR T cell therapy at Memorial Sloan Kettering Cancer Center were identified from the institutional database. Utilization data was collected from the start of admission for CAR T cell infusion through the end of the initial admission for infusion or through 30 days following initial CAR T cell infusion, whichever was longer. The data were sorted by disease type and into the categories of encounters, lab work, radiology, medications, and other diagnostic testing. Descriptive statistics were used to analyze the data.
Results: We identified 106 patients on 4 clinical trials receiving inpatient CAR T cell infusions between 6/2007 to 4/2018, with 56 patients (53%) having B-cell acute lymphoblastic leukemia (ALL), 37 (35%) chronic lymphocytic leukemia (CLL) or B-cell non-Hodgkin lymphoma (NHL), and 13 (12%) multiple myeloma (MM). The median age was 53 years (range 22-77), 45 years (range 22-74), 64 years (range 35-77), and 58 years (range 43-68) for the total population, and the ALL, CLL/NHL, and MM groups, respectively, and 65%, 75%, 41%, and 31% were male, respectively.
The median length of stay for the admission during which CAR T cells was given was 23 days (range 4 -133), with ALL patients admitted longer (Figure 1). Intensive care unit (ICU) days were limited with a range of 0-43 days, though 43 (41%) spent at least one day in the ICU. Of note, some protocols required infusion of the CAR T cells to be in the ICU. ICU admissions for ALL patients were than for other histologies longer (median 9 days vs 4 days). Outpatient clinic visits through day 30 post CAR T cell infusion occurred in 57 (53%) patients, with more of these in the CLL/NHL patients (median of 2 visits, range 1-4).
As expected, laboratory and radiology studies accounted for a large portion of resource utilization with a total of 62,953 laboratory panels and 1,190 radiology studies done during the study time frame. Fourteen percent of the labs were complete blood counts, basic or comprehensive metabolic panels, or liver function tests. For the total population, ALL, CLL/NHL, MM, there were a median of 63.5 (range 13-368), 91.5 (21-368), 47 (13-167), and 51 (range 38-113) of these panels done per patient during the time frame, respectively. Blood cultures accounted for 1.3% of the total laboratory tests. Among the radiology studies, 25% were CT scans, 10% MRIs, 7% PET scans, 5% ultrasounds, and 53% x-rays, with differences in patterns of use by disease type (Figure 2). Cardiac testing (echocardiographs &amp; electrocardiograms) was done in 104 (98%, total 634 tests). Electroencephalogram was performed in 18 patients (17%, total 18 tests). There were 173 bone marrow aspirations/biopsies in 88 patients (83%) and 71 lumbar punctures in 38 patients (36%), many of which were potentially done for disease assessment rather than toxicity management.
Finally, 41,331 units of medications were given in this time frame, of which chemotherapy was 328 units (0.8%). The median medication units per patient was 255 (range 35-2091), 423 (range 35-2091), 200 (range 41-1190), and 207 (range 90-666) for the total population, and the ALL, CLL/NHL, and MM patients groups, respectively. Thirty-two doses of tocilizumab were given to 25 patients (24%), with ALL patients receiving 23 of those doses (72%).
Conclusion: While providing potential clinical benefit, CAR T cell therapy utilizes resources across the therapeutic spectrum, and increasing use of this therapeutic modality can create challenges in institutional resource capacity. Identifying these resources will allow for better care delivery and allocation of funds. Further refinement of CAR T cell products and improvements in CAR T cell-related toxicity management may permit safer delivery of this therapy and reduce costs per patient. Additional analysis of resource utilization among patients treated with commercial CAR T cell products, as well as comparison with alternative therapies and cost-effectiveness analysis, is warranted.</t>
  </si>
  <si>
    <t>https://ln2.sync.com/dl/c8d78cd60/x8pcyn9n-zqbnwg4v-7vbiwm2z-vqejd2ji</t>
  </si>
  <si>
    <t>Patients with multiple myeloma receiving CAR-T therapy</t>
  </si>
  <si>
    <t>CAR-T</t>
  </si>
  <si>
    <t>Cost/HCRU</t>
  </si>
  <si>
    <t>Median lab panels and radiology studies per patient: 51 (38-113)
Median units of medication per patient: 207 (90-666)</t>
  </si>
  <si>
    <t>Retrospective, single center; Utilization data was collected from the start of admission for CAR T cell infusion through the end of the initial admission for infusion or through 30 days following initial CAR-T cell infusion, whichever was longer.</t>
  </si>
  <si>
    <t>HCRU data [Memorial Sloan Kettering Cancer Center institutional database]</t>
  </si>
  <si>
    <t>Retrospective Single-center</t>
  </si>
  <si>
    <t>Chari_EHA_2020 (abstract)</t>
  </si>
  <si>
    <t>Recent treatment patterns, healthcare utilization, and costs in heavily pretreated relapsed and/or refractory multiple myeloma patients in the United States.</t>
  </si>
  <si>
    <t>Among triple-class-exposed relapsed/refractory multiple myeloma patients, the mean per member per month (PMPM) all-cause total costs were $37 033 and the mean PMPM costs of all-cause inpatient and outpatient services were $8,095 and $19,429, respectively. These patients had high HCRU and costs.</t>
  </si>
  <si>
    <t>Background: Treatment of multiple myeloma has evolved rapidly in recent years with the introduction of the immunomodulatory drug (IMiD) pomalidomide, the second-generation proteasome inhibitor (PI) carfilzomib, the oral PI ixazomib, and the anti-CD38 monoclonal antibody (mAb) daratumumab. Information on treatment patterns, healthcare resource utilization (HRU), and costs in patients with relapsed and/or refractory multiple myeloma (RRMM) who have been triple-class-exposed to PIs, IMiDs, and anti-CD38 mAbs are unavailable. Aim(s): To estimate recent treatment patterns, HRU, and costs in triple- class-exposed RRMM patients in the United States using a large health insurance claims database. Method(s): This was a retrospective observational study using the IBM MarketScan database. For each patient, the identification (ID) period was defined as the first continuous period between December 1, 2015 (after daratumumab's FDA approval) and September 30, 2018 (last available data) during which the patient was continuously enrolled. Adult patients who had a confirmed diagnosis of multiple myeloma (MM; ICD-9-CM code 203.0x and ICD-10-CM code C90.0x) and received &gt;=1 therapy each among PIs/IMiDs/anti-CD38 mAbs during the ID period were included. For each patient, after exposure to a PI, an IMiD, and an anti-CD38 mAb, the immediate subsequent line of therapy (LOT) was defined as the index LOT, and the date of initiation of this LOT was defined as the index date. Outcome measures included use of various MM treatment regimens and all-cause HRU and costs during the index LOT. Result(s): Among the 13,989 patients with &gt;=1 confirmed diagnosis of MM during the ID period, 6941, 6609, and 700 had &gt;=1 cycle of IMiDs, PIs, and anti-CD38 mAbs during the ID period, respectively. Of these, 581 patients also completed &gt;=1 cycle of all 3 classes of therapies. In total, 154 patients qualified for the study and had a median age of 62 years; 37% received autologous stem cell transplantation before the index date, the median time from diagnosis was 41.0 months, and the mean follow-up was 7.0 months (SD, 4.5) for all LOTs after triple-class exposure. The treatment regimens received during index LOTs were diverse, with IMiD/daratumumab (18%), IMiD/PI (16%), and IMiD (11%) being the most frequently observed (Table). Kaplan-Meier estimates of median time to therapy discontinuation was 4.2 months (95% CI, 3.1-5.2) and median time to next LOT was 6.2 months (95% CI, 5.4-8.0). Mean per member per month (PMPM) number of all-cause hospitalizations was 0.18 (95% CI, 0.14-0.21) and mean PMPM number of inpatient days was 1.44 (95% CI, 0.93-1.94). Mean PMPM all-cause total costs were $37,033 (95% CI, $33,454-$40,612). Mean PMPM costs of all cause inpatient and outpatient services were $8,095 (95% CI, $5,370- $10,820) and $19,429 (95% CI, $16,930-$21,928), respectively. Summary/Conclusion: Triple-class-exposed RRMM patients initiating a subsequent LOT are a small patient population that receives a heterogeneous set of treatment, with no clear standard of care. These patients experience a short duration of treatment and time to next LOT with high HRU and costs. These findings suggest that there are high unmet needs in this heavily pretreated population and that more effective treatment options for these patients are needed. (Table Presented).</t>
  </si>
  <si>
    <t>https://ln2.sync.com/dl/bf01949d0/h7f9cw7f-uyqz4jfj-qbk2pvip-ma4me2kc</t>
  </si>
  <si>
    <t>Patients with RRMM who are triple-classed exposed to proteasome inhibitors (PI), immunomodulatory drugs (IMiD), anti-CD38 monoclonal antibodies (mAbs)</t>
  </si>
  <si>
    <t xml:space="preserve">Daratumumab + Immunomodulator + Proteasome inhibitor + Chemotherapy
</t>
  </si>
  <si>
    <t xml:space="preserve">Prior ASCT: 37%
&lt;Regimen after exposure to a PI, an IMiD and an anti-CD38 mAb&gt;
IMiD/Daratumumab: 18.2%
MiD/PI: 15.6%
IMiD: 11.0%
PI/Daratumumab: 9.1%
PI with other chemotherapy: 8.4%
PI: 6.5%
IMiD/PI/Daratumumab: 5.8%
Other chemotherapy: 5.8%
IMiD/PI with other chemotherapy: 5.2%
Other: 14.3%
</t>
  </si>
  <si>
    <t>Mean PMPM number of all-cause hospitalizations: 0.18
Mean PMPM number of inpatient days: 1.44 
Mean PMPM all-cause total costs: $37 033 
Mean PMPM costs of all-cause inpatient services: $8 095
Mean PMPM costs of all-cause outpatient services: $19 429</t>
  </si>
  <si>
    <t>Retrospective observational study; all-cause HCRU and costs during the immediate subsequent line of therapy after exposure to a PI, an IMiD, and an anti-CD38 mAb were measured</t>
  </si>
  <si>
    <t>All-cause costs [MarketScan database]</t>
  </si>
  <si>
    <t>Yeaw_VH_2020 (abstract)</t>
  </si>
  <si>
    <t>Utilization and costs associated with hospitalizations among adults with relapsed and refractory multiple myeloma in the US.</t>
  </si>
  <si>
    <t>Mean hospitalization costs for relapsed/refractory multiple myeloma patients was significantly higher compared to non-MM patients ($56,863 vs. $7,838), with higher inpatients visits (1.1 vs 0.3) and hospital readmissions (54.1% vs 27.7%).</t>
  </si>
  <si>
    <t>Yeaw, J</t>
  </si>
  <si>
    <t>Objectives: To measure the utilization of inpatient services and associated costs among patients with relapsed and refractory multiple myeloma (RRMM) in the 1-year following treatment with pomalidomide or daratumumab compared to patients without multiple myeloma (MM) in the US. Method(s): IQVIA's Real-World Adjudicated US claims database was used to identify adult patients (&gt;=18 years) with &gt;=1 claim of pomalidomide or daratumumab (index date), as a proxy for relapse therapy for MM, between January 1, 2012 and February 28, 2018. To be included, patients had to have a diagnosis or treatment claim for MM, a claim of any immunomodulatory drugs and proteasome inhibitors and be continuously enrolled in the health plan &gt;=180 days prior and &gt;=360 days post the index date. RRMM patients were matched to a non-MM comparator cohort. Outcomes included inpatient visits, length of stay (LOS), readmission rates, hospitalizations related to commonly encountered adverse events (AEs) among RRMM patients, and hospitalization costs. Descriptive statistics were used to compare outcomes between RRMM and non-MM cohorts. Result(s): 292 RRMM patients (mean age = 57.7 years, 60.6% male) were included, of which 289 were matched with non-MM comparator (N=1,445) cohort. Post-matching, a significantly higher proportion of RRMM patients (vs. non-MM patients) had &gt;= 1 inpatient visit (51.2% vs. 18.5%), inpatient visits related to hematological AEs (77.0% vs. 26.2%) and hospital readmissions (54.1% vs. 27.7%) (All Ps &lt;.0001). RRMM patients had significantly higher mean [SD] inpatient visits (1.1[1.6] vs. 0.3 [0.7]; P &lt;.0001) and LOS in days (10.5[10.6] vs. 6.8 [6.9]; P=0.005) compared with non-MM patients. Higher inpatient utilization translated to significantly higher mean hospitalization costs for RRMM patients compared to non-MM patients ($56,863 vs. $7,838; P&lt;.0001). Conclusion(s): Use of inpatient services is an important driver of economic burden among RRMM patients. Cost-effective outpatient treatment management strategies for RRMM is warranted to reduce hospitalization costs.Copyright © 2020</t>
  </si>
  <si>
    <t>https://ln2.sync.com/dl/eb0e76a00/xtp7wp3t-6z6sq44x-9xxzkjre-mz9im4vt</t>
  </si>
  <si>
    <t xml:space="preserve">Patients aged ≥18 years with RRMM, ≥1 claim of pomalidomide or daratumumab (index date) who had to have a diagnosis or treatment claim for MM, a claim of any immunomodulatory drugs and proteasome inhibitors
</t>
  </si>
  <si>
    <t>Pomalidomide + Daratumumab</t>
  </si>
  <si>
    <t>Proportion of patients who had ≥1 inpatient visit (RRMM vs. non-MM patients): 51.2% vs. 18.5%
Proportion of patients who had ≥1 inpatient visit related to hematological AEs (RRMM vs. non-MM patients): 77.0% vs. 26.2%
Hospital readmissions (RRMM vs. non-MM patients): 54.1% vs 27.7%
Number of inpatient visits (RRMM vs. non-MM patients): 1.1 vs 0.3
Length of stay in days (RRMM vs. non-MM patients): 10.5 vs 6.8
Mean hospitalization costs (RRMM vs. non-MM patients): $56 863 vs. $7 838</t>
  </si>
  <si>
    <t>Retrospective observational; IQVIA’s Real-World Adjudicated US claims database. RRMM patients were matched to a non-MM comparator cohort to compare outcomes (inpatient visits, length of stay (LOS), readmission rates, hospitalizations related to commonly encountered adverse events (AEs), and hospitalization costs).</t>
  </si>
  <si>
    <t>Hospitalization costs [IQVIA’s Real-World Adjudicated US claims database]</t>
  </si>
  <si>
    <t>Matched non-MM comparator cohort</t>
  </si>
  <si>
    <t>Ixazomib</t>
  </si>
  <si>
    <t>Bendamustine</t>
  </si>
  <si>
    <t>Canada</t>
  </si>
  <si>
    <t>Early RRMM, Double Refractory</t>
  </si>
  <si>
    <t>NICE_TA658</t>
  </si>
  <si>
    <t>Isatuximab with pomalidomide and dexamethasone for treating relapsed and refractory multiple myeloma.</t>
  </si>
  <si>
    <t xml:space="preserve">Recommended for use within the Cancer Drugs Fund only in patients with 3 prior LOT, with managed access agreement: additional data to be provided in 2023, and a confidential discount. </t>
  </si>
  <si>
    <t>NICE</t>
  </si>
  <si>
    <t>https://ln5.sync.com/dl/24a9c6750/33gygnji-6tn4ezuv-qik9hi47-8h7b6p22</t>
  </si>
  <si>
    <t>Patients with 3 prior lines of therapy who are double-refractory</t>
  </si>
  <si>
    <t>HTA</t>
  </si>
  <si>
    <t xml:space="preserve">ICER for ERG preferred scenario for Isatuximab + Pomalidomide + Dexamethasone (with academic / commercial in confidence information removed PAS discount): £148,614 per LYS, £217,505 per QALY. </t>
  </si>
  <si>
    <t>Model: partitioned survival model; Health state: 3 (progression-free, progressed, and dead); Horizon: 20 years; Cycle length: 1 week</t>
  </si>
  <si>
    <t>ICARIA-MM</t>
  </si>
  <si>
    <t>NICE_TA510</t>
  </si>
  <si>
    <t>Daratumumab monotherapy for treating relapsed and refractory multiple myeloma.</t>
  </si>
  <si>
    <t xml:space="preserve">Recommended for use within the Cancer Drugs Fund only in patients with 3 prior LOT, with managed access agreement: additional data to be provided after 3 years, and a confidential discount. </t>
  </si>
  <si>
    <t>https://ln5.sync.com/dl/4488a3f80/ua979pia-7h598hnz-py7amp2r-um4aixn9</t>
  </si>
  <si>
    <t>Patients with 3 prior lines of therapy</t>
  </si>
  <si>
    <t>Isatuximab</t>
  </si>
  <si>
    <t>Revised based case ICERs/QALY (daratumumab vs pomalidomide + dexamethasone, daratumumab vs panobinostat + bortezomib + dexamethasone): £44,988 vs £21,910</t>
  </si>
  <si>
    <t>Model: an unspecified new economic model with a new approach to the estimation of clinical effectiveness; Discount rate: 3.5%; Horizon: 15 years</t>
  </si>
  <si>
    <t>MMY2002, GEN501</t>
  </si>
  <si>
    <t>NICE_TA427</t>
  </si>
  <si>
    <t>Pomalidomide for multiple myeloma previously treated with lenalidomide and bortezomib.</t>
  </si>
  <si>
    <t xml:space="preserve">Recommended in combination with low-dose dexamethasone for use in patients with 3 prior LOT, with confidential discount. </t>
  </si>
  <si>
    <t>https://ln5.sync.com/dl/92b1607e0/hqkj57vb-vjjagrzw-vk2hrkmp-pwt4n4az</t>
  </si>
  <si>
    <t>ICER for base case (corrected by the ERG) scenario (pomalidomide + low‑dose dexamethasone):£48,673/QALY vs. conventional chemotherapy, £45,082 vs bendamustin. 
ICER vs. Panobinostat not reported due to confidential discount.</t>
  </si>
  <si>
    <t>MM-003, MM-002, MUK-1, MM-010, PANORAMA-2, MM-030</t>
  </si>
  <si>
    <t>NICE_TA505</t>
  </si>
  <si>
    <t>Ixazomib with lenalidomide and dexamethasone for treating relapsed and refractory multiple myeloma.</t>
  </si>
  <si>
    <t xml:space="preserve">Recommended for use in patients with 2-3 previous LOTs, with managed access agreement: Additional OS data from ongoing trial and RWE data, and a confidential discount.  </t>
  </si>
  <si>
    <t>https://ln5.sync.com/dl/ab359a5e0/d5bk8vph-qinhk2rq-5pt4y8xn-rgsvjnrx</t>
  </si>
  <si>
    <t>Patients with 3 prior lines of therapy, 2 lines of therapy</t>
  </si>
  <si>
    <t>ICER for base case scenario (ixazomib vs lenalidomide + dexamethasone): £31,691</t>
  </si>
  <si>
    <t>TOURMALINE-MM1 (TMM1), MM-009, MM-010, MM-003, STRATUS MM-010</t>
  </si>
  <si>
    <t>Drug costs [NHS Dictionary of Medicines and Devices]</t>
  </si>
  <si>
    <t>8, 9</t>
  </si>
  <si>
    <t xml:space="preserve">
Houghton_Blood_2019 (Abstract)</t>
  </si>
  <si>
    <t>Health-related quality of life in patients with relapsed/refractory multiple myeloma treated with isatuximab plus pomalidomide and dexamethasone: icaria-mm study</t>
  </si>
  <si>
    <t xml:space="preserve">
Houghton, K</t>
  </si>
  <si>
    <t>https://ln5.sync.com/dl/442d0fc00/yzy9cgvs-antnm2q8-qums8id7-j9tb5ruy</t>
  </si>
  <si>
    <t xml:space="preserve">Triple Refractory MM (Baseline, USA weights): 0.71 
Triple Refractory MM (Preprogression, USA weights): 0.78 [1]
Triple Refractory MM (Post-Progression, USA weights): 0.76 [1]
</t>
  </si>
  <si>
    <t>[1] Measured directly  from patients using EQ-5D</t>
  </si>
  <si>
    <t>Relapsed Refractory MM (Baseline): 0.75 [1] 
Relapsed Refractory MM (Cycle 6): 0.74 [1]</t>
  </si>
  <si>
    <t>[1] Measured directly  from patients using EQ-5D-3L</t>
  </si>
  <si>
    <t>Relapsed Refractory MM (Baseline): 0.70 [1]
Relapsed Refractory MM (Baseline): 0.68 [1]
Relapsed Refractory MM (Baseline): 65.6 [2]
Relapsed Refractory MM (Baseline): 69.2 [2]</t>
  </si>
  <si>
    <t>[1] Measured directrly  from patients using EQ-5D-3L
[2] Measured directrly  from patients using  EQ-5D-VAS</t>
  </si>
  <si>
    <t>Other utility data (excluded point estimates)</t>
  </si>
  <si>
    <t>Utility point estimates reported with health states</t>
  </si>
  <si>
    <t>Disutility point estimates reported with health states</t>
  </si>
  <si>
    <t>Utility Elicitation Method and Source</t>
  </si>
  <si>
    <t xml:space="preserve">2L Progression-free, on treatment: 0.82, 
2L Progression-free, off treatment: 0.84, 
3L Progression-free, on treatment: 0.65, 
3L Progression-free, off treatment: 0.72, 
Progression after 3rd line: 0.61 [1]
</t>
  </si>
  <si>
    <t>AE incremental disutility: 0.08 [2]</t>
  </si>
  <si>
    <t xml:space="preserve">[1], [2] Literature-based  or data from manufacturer </t>
  </si>
  <si>
    <t xml:space="preserve">Progression-free: 0.719 
Progression-free: 0.717
Progressed: 0.611 </t>
  </si>
  <si>
    <t xml:space="preserve">Progression-free: isatuximab + pomalidomide + dexamethasone and pomalidomide + dexamethasone respectively
</t>
  </si>
  <si>
    <t>Pre-progression: 0.65
Pre-progression: 0.61
Progressive disease: 0.57</t>
  </si>
  <si>
    <t xml:space="preserve">utility increment of 0.04 for additional benefit of daratumumab on quality of life
Pre-progression for daratumumab and comparators respectively
</t>
  </si>
  <si>
    <t>Progressive disease: 0.751</t>
  </si>
  <si>
    <t xml:space="preserve">EQ-5D baseline mean utility score were consistent through treatment </t>
  </si>
  <si>
    <t>Neither ELO+POM+DEX or POM+DEX arms showed a clinically meaningful deterioration in EQ-5D-3L.</t>
  </si>
  <si>
    <t>Lxxxx_xxxx_xxxx</t>
  </si>
  <si>
    <t>Cxxxx_xxxx_xxxx</t>
  </si>
  <si>
    <t>Carlson_JMCSP_2018</t>
  </si>
  <si>
    <t>McCurdy_EHA_2021 (abstract)</t>
  </si>
  <si>
    <t>Real-world Evidence</t>
  </si>
  <si>
    <t>Carfilzomib-containing regimens for relapsed multiple myeloma in a real-world setting: a multi-institutional report from the canadian myeloma research group (cmrg)</t>
  </si>
  <si>
    <t>This study shows that HT was the most frequent comorbidity in pts with RRMM and RI. Patients with CrCl &lt;30mL/min had a more advanced phase of MM, BJ type MM, ISS3 disease, and high-risk cytogenetic. In addition, these patients develop AKI more frequently, associating an unfavourable impact on OS. LEN- and BORT-based treatments can improve RI in approximately 20-27% of pts.</t>
  </si>
  <si>
    <t>McCurdy A.</t>
  </si>
  <si>
    <t>Background: Carfilzomib is approved for relapsed multiple myeloma (RRMM) based on 2 randomized controlled trials (RCTs). The ASPIRE trial of KRd after1-3 prior lines (PLs) of therapy showed a progression- free survival (PFS) of 26.3 and overall survival (OS) of 48.3 mo,1 while the ENDEAVOR trial of Kd reported a PFS of18.7 and OS of 47.6 mo.2 A recent analysis showed that &gt;75% of patients (pts) with RRMM in routine practice would have been ineligible for pivotal RCTs.3 Therefore, evaluation of the real-world (RW) efficacy of these regimens is needed.4 Aims: To evaluate the efficacy of carfilzomib-based regimens in a RW data set of pts with RRMM and1-3 PLs of therapy. Methods: We performed a retrospective study using the Canadian Myeloma Research Group Database (CMRG-DB), which includes &gt;7500 MM pts from15 Canadian sites and legacy data from 2007. All RRMM pts treated with approved carfilzomib-based therapies after1-3 PLs analyzed up to 31/10/2020 were included. Primary outcome was PFS with each therapy; overall response rate (ORR), ?very good partial response rate (VGPR), and OS were secondary outcomes. Survival was estimated using Kaplan-Meier methods. Results: A total of 235 pts were identified:139 treated with Kd and 96 with KRd. In the Kd group,131 (94.2%) had prior PI and 93 (66.9%) had prior IMiD. For the KRd group, 93 (96.9%) had prior PI, and19 (19.8%) had prior IMiD. In the Kd cohort, 24 (17.3%) of pts had1 PL, 65 (46.8%) had two PLs, and 50 (36.0%) had three PLs of therapy. In the KRd group, 71 (74%), 20 (20.8%) and 5 (5.2%) had one, two, or three PLs, respectively. The ORR of the entire Kd cohort was 49.6%, with ?VGPR in 27.0%. Median PFS was 5.2 mo and OS was16.7 mo. By PL of treatment in the Kd cohort: ORR was 69.6%, ?VGPR was 30.4%, median PFS was 7.92 mo and OS was 34.0 mo for pts with1 PL; ORR was 48.1%, ?VGPR was 28.9%, median PFS was 4.80 mo and OS was19.69 mo for pts with two PLs; and ORR was 38.9%, ? VGPR was 22.2%, median PFS was 4.31 mo, and OS was12.39 mo for pts with three PLs. The ORR of the entire KRd cohort was 67.1%, with 53.2% of pts achieving ?VGPR. The median PFS was10.49 mo and OS was 42.84 mo. For1PL, ORR was 66.1%, ?VGPR was 50%, PFS was11.21 mo, and OS was 42.84 mo; for 2PLs, ORR was 54.6%, ?VGPR was 27.3%, median PFS was 5.61 mo, and OS was15.52 mo. The 5 pts with three PLs were too few to evaluate separately. Summary/Conclusion: In this real-world observational study, the responses and efficacy were less than that demonstrated in prospective RCTs. However, our findings are consistent with those reported by Chari et al in 208 patients with relapsed MM treated with KRd after a median of 2 PLs who experienced a median TTNT of 9.5 months5 and in other real-world observational studies of carfilzomib-based regimens.6,7 An improved understanding of the reasons underlying the difference in effectiveness, such as recent availability of more potent initial treatments, may lead to improved clinical decision-making and translate into better real-world outcomes.1. Stewart et al, NEJM 2015 2. Dimopoulos et al, Lancet Oncol 2017 3. Chari et al, Clin Lymph Myel Leuk 2020 4. Richardson et al, Blood Cancer J 2018 5. Chari et al, Expert Rev Hematol 2020 6. Durie et al, Haematologica 2017 7. Danhof et al, Clin Lymph Myel Leuk 2015.</t>
  </si>
  <si>
    <t>https://ln5.sync.com/dl/23142feb0/hys8msq3-gcrhny4p-qqy3m94h-pd4yghrq</t>
  </si>
  <si>
    <t xml:space="preserve">Patients with RRMM </t>
  </si>
  <si>
    <t>All RRMM pts treated with approved Carfilzomib-based therapies after 1-3 PLs analyzed up to 31/10/2020 were included.</t>
  </si>
  <si>
    <t>Overall</t>
  </si>
  <si>
    <t>1 prior LOT: 24 (17.3%);
2 prior LOTs: 65 (46.8%);
3 prior LOTs: 50 (36.0%).</t>
  </si>
  <si>
    <t>Canadian Myeloma Research Group Database (CMRG-DB)</t>
  </si>
  <si>
    <t>Number of  prior LOT</t>
  </si>
  <si>
    <t>1 prior LOT: 71 (74%);
2 prior LOTs: 20 (20.8%);
3 prior LOTs: 5 (5.2%).</t>
  </si>
  <si>
    <t>1 Prior Line</t>
  </si>
  <si>
    <t>2 Prior Lines</t>
  </si>
  <si>
    <t>3 prior lines</t>
  </si>
  <si>
    <t>Outcome of treatment with carfilzomib before and after treatment with daratumumab in relapsed or refractory multiple myeloma patients</t>
  </si>
  <si>
    <t>The results indicate that in this cohort of patients, outcome of carfilzomib is poor
irrespectively of timing and that outcome of daratumumab is equally poor in patients with an early relapse after carfilzomib. This finding adds knowledge to the general understanding that patients with high‐risk CA and an early relapse after HDM‐ASCT need attention
and should be considered for new promising treatment strategies.</t>
  </si>
  <si>
    <t>Hojholt KL.</t>
  </si>
  <si>
    <t>Real world evidence is important since most patients cannot be included in randomized clinical trials (RCTs). In a nationwide, cohort of relapsed/refractory multiple myeloma patients treated with daratumumab (N = 635), we retrospective studied patients treated with carfilzomib (N = 251). Data were collected by audit of medical records. We compared characteristics of patients treated with carfilzomib before daratumumab (Car-Da; N = 150) and after daratumumab (Da-Car; N = 101) with those not treated with carfilzomib (N = 384). Furthermore, we examined effectiveness and safety of carfilzomib. The group of patients treated with carfilzomib differed from patients not treated with carfilzomib in the following parameters: They were younger, more were treated up-front with high dose melphalan and autologous stem cell transplantation (HDM-ASCT)and had relapse within 18 months thereafter, and more had high-risk cytogenetic abnormalities (CA) and amplification 1q (amp1q). In patients treated with Car-Da, 30.3% had high-risk CA and 30.1% had amp1q and in Da-Car it was 43.3% and 41%, respectively. In the Car-Da cohort, 34.4% experienced early relapse after HDM-ASCT versus 47.4% in the Da-Car cohort. The percentage of patients with very good partial remission was higher in patients treated with Car-Da compared to Da-Car (31.7% vs. 17.4%). The median duration of treatment and time to next treatment (TNT) of Car-Da/Da-Car were 4.6/4.3 months and 7.1/4.3 months and only a trend toward superior TNT for Car-Da was found (p = 0.06). Toxicity of carfilzomib was the same as reported in RCT. A similar poor TNT of daratumumab was found when used before (5.6 months) or after carfilzomib (4.9 months). In this cohort of patients with sequential treatment with carfilzomib and daratumumab or vice versa, a high percentage of patients were high-risk by CA, amp1q, and early relapse after HDM-ASCT. Outcome of Car-DA and outcome of Da-Car were equally poor. These patients should be considered for new promising treatment strategies.</t>
  </si>
  <si>
    <t>https://ln5.sync.com/dl/84d3efe40/mqq4iiiz-safj3ixu-8frert2q-d8p6mgx5</t>
  </si>
  <si>
    <t xml:space="preserve">Double Refractory </t>
  </si>
  <si>
    <t>Patients either failed carfilzomib and thereafter received daratumumab or vice versa within 3 years.</t>
  </si>
  <si>
    <t>Carfilzomib + Daratumumab</t>
  </si>
  <si>
    <t>Local electronic health records or department registries.</t>
  </si>
  <si>
    <t>Denmark</t>
  </si>
  <si>
    <t>Prior LOT, Number of  prior LOT, cytogenetic risk</t>
  </si>
  <si>
    <t>Daratumumab + Carfilzomib</t>
  </si>
  <si>
    <t>bxxxx_xxxx_xxxx</t>
  </si>
  <si>
    <t>kxxxx_xxxx_xxxxx</t>
  </si>
  <si>
    <t>Pxxxx_xxxx_xxxxx</t>
  </si>
  <si>
    <t>CA</t>
  </si>
  <si>
    <t>Test custom column 2 under study characteristic</t>
  </si>
  <si>
    <t>Test custom column 1 under study characteristic</t>
  </si>
  <si>
    <t>Test column 1 under patient characteristics</t>
  </si>
  <si>
    <t>Test column 2 under patient characteristics</t>
  </si>
  <si>
    <t>CC</t>
  </si>
  <si>
    <t>Test column 1 under interventional study characteristics</t>
  </si>
  <si>
    <t>Test column 1 for CD-11</t>
  </si>
  <si>
    <t>Test column 2 for CD-11</t>
  </si>
  <si>
    <t>Test column 1 for CD-12</t>
  </si>
  <si>
    <t>Test column 2 for CD-12</t>
  </si>
  <si>
    <t>Test column 1 for CD-2</t>
  </si>
  <si>
    <t>Test column 2 for CD-2</t>
  </si>
  <si>
    <t>Test column 1 for CD-3</t>
  </si>
  <si>
    <t>Test column 2 for CD-3</t>
  </si>
  <si>
    <t>CF</t>
  </si>
  <si>
    <t>CG</t>
  </si>
  <si>
    <t>Test column 1 for CG</t>
  </si>
  <si>
    <t>Test column 2 for CG</t>
  </si>
  <si>
    <t>Test column 1 for CF</t>
  </si>
  <si>
    <t>Test column 2 for CF</t>
  </si>
  <si>
    <t>FH-2</t>
  </si>
  <si>
    <t>FH-3</t>
  </si>
  <si>
    <t>FH-4</t>
  </si>
  <si>
    <t>CH</t>
  </si>
  <si>
    <t>Test column 1 for CH</t>
  </si>
  <si>
    <t>Test column 2 for CH</t>
  </si>
  <si>
    <t>CJ</t>
  </si>
  <si>
    <t>Test column 1 for CJ</t>
  </si>
  <si>
    <t>Test column 2 for CJ</t>
  </si>
  <si>
    <t>FK-127</t>
  </si>
  <si>
    <t>FK-128</t>
  </si>
  <si>
    <t>FK-129</t>
  </si>
  <si>
    <t>Other Utility Data (Excluding point estimates)</t>
  </si>
  <si>
    <t>CK-1</t>
  </si>
  <si>
    <t>CK-2</t>
  </si>
  <si>
    <t>Test column 1 for CK-1</t>
  </si>
  <si>
    <t>Test column 2 for CK-1</t>
  </si>
  <si>
    <t>Test column 1 for CK-2</t>
  </si>
  <si>
    <t>Test column 2 for CK-2</t>
  </si>
  <si>
    <t>CK-3</t>
  </si>
  <si>
    <t>Test column 1 for CK-3</t>
  </si>
  <si>
    <t>Test column 2 for CK-3</t>
  </si>
  <si>
    <t>CL</t>
  </si>
  <si>
    <t>Test column 1 for CL</t>
  </si>
  <si>
    <t>Test column 2 for CL</t>
  </si>
  <si>
    <t>CN-11</t>
  </si>
  <si>
    <t>Test column 1 for CN-11</t>
  </si>
  <si>
    <t>Test column 2 for CN-11</t>
  </si>
  <si>
    <t>CN-12</t>
  </si>
  <si>
    <t>Test column 1 for CN-12</t>
  </si>
  <si>
    <t>Test column 2 for CN-12</t>
  </si>
  <si>
    <t>CN-13</t>
  </si>
  <si>
    <t>Test column 1 for CN-13</t>
  </si>
  <si>
    <t>Test column 2 for CN-13</t>
  </si>
  <si>
    <t>CN-2</t>
  </si>
  <si>
    <t>CN-3</t>
  </si>
  <si>
    <t>Test column 1 for CN-2</t>
  </si>
  <si>
    <t>Test column 2 for CN-2</t>
  </si>
  <si>
    <t>Test column 2 for CN-3</t>
  </si>
  <si>
    <t>Test column 1 for CN-3</t>
  </si>
  <si>
    <t>CO</t>
  </si>
  <si>
    <t>Test column 1 for CO</t>
  </si>
  <si>
    <t>Test column 2 for CO</t>
  </si>
  <si>
    <t>CD-13</t>
  </si>
  <si>
    <t>Test column 1 for CD-13</t>
  </si>
  <si>
    <t>Test column 2 for CD-13</t>
  </si>
  <si>
    <t>Not Reported</t>
  </si>
  <si>
    <t>4, 5</t>
  </si>
  <si>
    <t>Study Identifier</t>
  </si>
  <si>
    <t>Age, Median (per arm)</t>
  </si>
  <si>
    <t>Age, Median (overall)</t>
  </si>
  <si>
    <t>Clinical Only</t>
  </si>
  <si>
    <t>Clinical Study Characteristics</t>
  </si>
  <si>
    <t>Clinical Study Design</t>
  </si>
  <si>
    <t>Clinical</t>
  </si>
  <si>
    <t>1 Line</t>
  </si>
  <si>
    <t>Adjuvant/Neoadjuvant</t>
  </si>
  <si>
    <t>Automation_1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</si>
</sst>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quot;$&quot;* #,##0.00_);_(&quot;$&quot;* \(#,##0.00\);_(&quot;$&quot;* &quot;-&quot;??_);_(@_)"/>
    <numFmt numFmtId="165" formatCode="_(* #,##0.00_);_(* \(#,##0.00\);_(* &quot;-&quot;??_);_(@_)"/>
    <numFmt numFmtId="166" formatCode="0.0"/>
    <numFmt numFmtId="167" formatCode="_(* #,##0.0_);_(* \(#,##0.0\);_(* &quot;-&quot;??_);_(@_)"/>
    <numFmt numFmtId="168" formatCode="_(* #,##0_);_(* \(#,##0\);_(* &quot;-&quot;??_);_(@_)"/>
  </numFmts>
  <fonts count="31" x14ac:knownFonts="1">
    <font>
      <sz val="11"/>
      <color theme="1"/>
      <name val="Calibri"/>
      <family val="2"/>
      <scheme val="minor"/>
    </font>
    <font>
      <sz val="11"/>
      <color theme="1"/>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b/>
      <sz val="11"/>
      <color theme="0"/>
      <name val="Calibri"/>
      <family val="2"/>
      <scheme val="minor"/>
    </font>
    <font>
      <u/>
      <sz val="11"/>
      <color theme="10"/>
      <name val="Calibri"/>
      <family val="2"/>
      <scheme val="minor"/>
    </font>
    <font>
      <b/>
      <sz val="11"/>
      <color theme="0"/>
      <name val="Helvetica"/>
    </font>
    <font>
      <b/>
      <sz val="11"/>
      <name val="Helvetica"/>
    </font>
    <font>
      <b/>
      <sz val="9"/>
      <name val="Helvetica"/>
    </font>
    <font>
      <b/>
      <sz val="9"/>
      <color theme="0"/>
      <name val="Helvetica"/>
    </font>
    <font>
      <b/>
      <sz val="9"/>
      <color rgb="FFFFFFFF"/>
      <name val="Helvetica"/>
    </font>
    <font>
      <sz val="9"/>
      <color theme="1"/>
      <name val="Helvetica"/>
    </font>
    <font>
      <sz val="10"/>
      <name val="Arial"/>
      <family val="2"/>
    </font>
    <font>
      <sz val="9"/>
      <name val="Helvetica"/>
    </font>
    <font>
      <sz val="11"/>
      <color theme="1"/>
      <name val="Arial"/>
      <family val="2"/>
    </font>
    <font>
      <sz val="10"/>
      <color theme="1"/>
      <name val="Verdana"/>
      <family val="2"/>
    </font>
    <font>
      <u/>
      <sz val="9"/>
      <color theme="10"/>
      <name val="HELVETICA"/>
    </font>
    <font>
      <u/>
      <sz val="11"/>
      <color theme="10"/>
      <name val="Arial"/>
      <family val="2"/>
    </font>
    <font>
      <u/>
      <sz val="10"/>
      <color theme="10"/>
      <name val="Arial"/>
      <family val="2"/>
    </font>
    <font>
      <b/>
      <sz val="9"/>
      <color rgb="FF000000"/>
      <name val="Tahoma"/>
      <family val="2"/>
    </font>
    <font>
      <sz val="9"/>
      <color rgb="FF000000"/>
      <name val="Tahoma"/>
      <family val="2"/>
    </font>
    <font>
      <b/>
      <sz val="9"/>
      <color indexed="81"/>
      <name val="Tahoma"/>
      <family val="2"/>
    </font>
    <font>
      <sz val="9"/>
      <color indexed="81"/>
      <name val="Tahoma"/>
      <family val="2"/>
    </font>
    <font>
      <i/>
      <sz val="9"/>
      <color indexed="81"/>
      <name val="Tahoma"/>
      <family val="2"/>
    </font>
    <font>
      <sz val="11"/>
      <color theme="1"/>
      <name val="Arial"/>
      <family val="2"/>
    </font>
    <font>
      <sz val="12"/>
      <color theme="1"/>
      <name val="Helvetica"/>
      <family val="2"/>
    </font>
    <font>
      <b/>
      <sz val="10"/>
      <color theme="0"/>
      <name val="Verdana"/>
      <family val="2"/>
    </font>
    <font>
      <u/>
      <sz val="11"/>
      <color theme="10"/>
      <name val="Arial"/>
      <family val="2"/>
    </font>
    <font>
      <b/>
      <sz val="9"/>
      <color rgb="FFFF0000"/>
      <name val="Helvetica"/>
    </font>
    <font>
      <sz val="8"/>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9369AC"/>
        <bgColor theme="0"/>
      </patternFill>
    </fill>
    <fill>
      <patternFill patternType="solid">
        <fgColor rgb="FF40AEDB"/>
        <bgColor theme="0"/>
      </patternFill>
    </fill>
    <fill>
      <patternFill patternType="solid">
        <fgColor rgb="FF92D050"/>
        <bgColor theme="0"/>
      </patternFill>
    </fill>
    <fill>
      <patternFill patternType="solid">
        <fgColor rgb="FFFFC000"/>
        <bgColor theme="0"/>
      </patternFill>
    </fill>
    <fill>
      <patternFill patternType="solid">
        <fgColor rgb="FFC65911"/>
        <bgColor theme="0"/>
      </patternFill>
    </fill>
    <fill>
      <patternFill patternType="solid">
        <fgColor theme="0" tint="-0.499984740745262"/>
        <bgColor theme="0"/>
      </patternFill>
    </fill>
    <fill>
      <patternFill patternType="solid">
        <fgColor theme="7" tint="-0.249977111117893"/>
        <bgColor theme="0"/>
      </patternFill>
    </fill>
    <fill>
      <patternFill patternType="solid">
        <fgColor theme="4" tint="-0.499984740745262"/>
        <bgColor theme="0"/>
      </patternFill>
    </fill>
    <fill>
      <patternFill patternType="solid">
        <fgColor theme="9" tint="-0.499984740745262"/>
        <bgColor theme="0"/>
      </patternFill>
    </fill>
    <fill>
      <patternFill patternType="solid">
        <fgColor theme="5" tint="-0.249977111117893"/>
        <bgColor theme="0"/>
      </patternFill>
    </fill>
    <fill>
      <patternFill patternType="solid">
        <fgColor theme="5"/>
        <bgColor theme="0"/>
      </patternFill>
    </fill>
    <fill>
      <patternFill patternType="solid">
        <fgColor rgb="FF6699FF"/>
        <bgColor theme="0"/>
      </patternFill>
    </fill>
    <fill>
      <patternFill patternType="solid">
        <fgColor rgb="FF6666FF"/>
        <bgColor theme="0"/>
      </patternFill>
    </fill>
    <fill>
      <patternFill patternType="solid">
        <fgColor rgb="FF33CC33"/>
        <bgColor theme="0"/>
      </patternFill>
    </fill>
    <fill>
      <patternFill patternType="solid">
        <fgColor theme="9" tint="-0.249977111117893"/>
        <bgColor theme="0"/>
      </patternFill>
    </fill>
    <fill>
      <patternFill patternType="solid">
        <fgColor rgb="FF7030A0"/>
        <bgColor theme="0"/>
      </patternFill>
    </fill>
    <fill>
      <patternFill patternType="solid">
        <fgColor rgb="FF0000FF"/>
        <bgColor theme="0"/>
      </patternFill>
    </fill>
    <fill>
      <patternFill patternType="solid">
        <fgColor rgb="FF00CCFF"/>
        <bgColor theme="0"/>
      </patternFill>
    </fill>
    <fill>
      <patternFill patternType="solid">
        <fgColor theme="8" tint="-0.249977111117893"/>
        <bgColor theme="0"/>
      </patternFill>
    </fill>
    <fill>
      <patternFill patternType="solid">
        <fgColor rgb="FF00FF00"/>
        <bgColor theme="0"/>
      </patternFill>
    </fill>
    <fill>
      <patternFill patternType="solid">
        <fgColor theme="7" tint="0.39997558519241921"/>
        <bgColor theme="0"/>
      </patternFill>
    </fill>
    <fill>
      <patternFill patternType="solid">
        <fgColor rgb="FF66FFFF"/>
        <bgColor theme="0"/>
      </patternFill>
    </fill>
    <fill>
      <patternFill patternType="solid">
        <fgColor rgb="FF4B277B"/>
        <bgColor rgb="FF4B277B"/>
      </patternFill>
    </fill>
    <fill>
      <patternFill patternType="solid">
        <fgColor rgb="FFFF0000"/>
        <bgColor rgb="FF4B277B"/>
      </patternFill>
    </fill>
    <fill>
      <patternFill patternType="solid">
        <fgColor theme="7"/>
        <bgColor indexed="64"/>
      </patternFill>
    </fill>
    <fill>
      <patternFill patternType="solid">
        <fgColor theme="0"/>
        <bgColor indexed="64"/>
      </patternFill>
    </fill>
    <fill>
      <patternFill patternType="solid">
        <fgColor rgb="FFFFFF00"/>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rgb="FF5D2F82"/>
        <bgColor indexed="64"/>
      </patternFill>
    </fill>
    <fill>
      <patternFill patternType="solid">
        <fgColor rgb="FFFFFF00"/>
        <bgColor rgb="FF4B277B"/>
      </patternFill>
    </fill>
    <fill>
      <patternFill patternType="solid">
        <fgColor theme="8" tint="0.59999389629810485"/>
        <bgColor indexed="64"/>
      </patternFill>
    </fill>
    <fill>
      <patternFill patternType="solid">
        <fgColor rgb="FF231F99"/>
        <bgColor rgb="FF4B277B"/>
      </patternFill>
    </fill>
  </fills>
  <borders count="52">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style="thin">
        <color auto="1"/>
      </left>
      <right/>
      <top style="thin">
        <color auto="1"/>
      </top>
      <bottom/>
      <diagonal/>
    </border>
    <border>
      <left style="thin">
        <color auto="1"/>
      </left>
      <right/>
      <top/>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style="thin">
        <color indexed="64"/>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style="thin">
        <color theme="1"/>
      </right>
      <top style="medium">
        <color indexed="64"/>
      </top>
      <bottom/>
      <diagonal/>
    </border>
    <border>
      <left style="thin">
        <color theme="1"/>
      </left>
      <right style="thin">
        <color theme="1"/>
      </right>
      <top style="medium">
        <color indexed="64"/>
      </top>
      <bottom/>
      <diagonal/>
    </border>
    <border>
      <left/>
      <right style="thin">
        <color indexed="64"/>
      </right>
      <top style="thin">
        <color indexed="64"/>
      </top>
      <bottom style="thin">
        <color indexed="64"/>
      </bottom>
      <diagonal/>
    </border>
    <border>
      <left style="thin">
        <color indexed="64"/>
      </left>
      <right style="thin">
        <color rgb="FF000000"/>
      </right>
      <top style="thin">
        <color rgb="FF000000"/>
      </top>
      <bottom/>
      <diagonal/>
    </border>
    <border>
      <left/>
      <right style="thin">
        <color rgb="FF000000"/>
      </right>
      <top/>
      <bottom/>
      <diagonal/>
    </border>
    <border>
      <left style="thin">
        <color rgb="FF000000"/>
      </left>
      <right/>
      <top/>
      <bottom/>
      <diagonal/>
    </border>
    <border>
      <left style="thin">
        <color auto="1"/>
      </left>
      <right style="thin">
        <color auto="1"/>
      </right>
      <top/>
      <bottom/>
      <diagonal/>
    </border>
    <border>
      <left style="thin">
        <color indexed="64"/>
      </left>
      <right style="thin">
        <color rgb="FF000000"/>
      </right>
      <top/>
      <bottom/>
      <diagonal/>
    </border>
    <border>
      <left/>
      <right/>
      <top/>
      <bottom style="thin">
        <color rgb="FF000000"/>
      </bottom>
      <diagonal/>
    </border>
    <border>
      <left/>
      <right style="thin">
        <color rgb="FF000000"/>
      </right>
      <top/>
      <bottom style="thin">
        <color rgb="FF000000"/>
      </bottom>
      <diagonal/>
    </border>
    <border>
      <left style="thin">
        <color rgb="FF000000"/>
      </left>
      <right/>
      <top/>
      <bottom style="thin">
        <color rgb="FF000000"/>
      </bottom>
      <diagonal/>
    </border>
    <border>
      <left style="thin">
        <color indexed="64"/>
      </left>
      <right style="thin">
        <color rgb="FF000000"/>
      </right>
      <top/>
      <bottom style="thin">
        <color rgb="FF000000"/>
      </bottom>
      <diagonal/>
    </border>
    <border>
      <left style="thin">
        <color rgb="FF000000"/>
      </left>
      <right style="thin">
        <color indexed="64"/>
      </right>
      <top style="thin">
        <color rgb="FF000000"/>
      </top>
      <bottom/>
      <diagonal/>
    </border>
    <border>
      <left/>
      <right style="thin">
        <color indexed="64"/>
      </right>
      <top style="thin">
        <color indexed="64"/>
      </top>
      <bottom/>
      <diagonal/>
    </border>
    <border>
      <left style="thin">
        <color rgb="FF000000"/>
      </left>
      <right style="thin">
        <color indexed="64"/>
      </right>
      <top/>
      <bottom/>
      <diagonal/>
    </border>
    <border>
      <left/>
      <right style="thin">
        <color auto="1"/>
      </right>
      <top/>
      <bottom/>
      <diagonal/>
    </border>
    <border>
      <left style="thin">
        <color rgb="FF000000"/>
      </left>
      <right style="thin">
        <color indexed="64"/>
      </right>
      <top/>
      <bottom style="thin">
        <color rgb="FF000000"/>
      </bottom>
      <diagonal/>
    </border>
    <border>
      <left/>
      <right style="thin">
        <color indexed="64"/>
      </right>
      <top/>
      <bottom style="thin">
        <color indexed="64"/>
      </bottom>
      <diagonal/>
    </border>
    <border>
      <left style="thin">
        <color indexed="64"/>
      </left>
      <right style="thin">
        <color indexed="64"/>
      </right>
      <top/>
      <bottom style="thin">
        <color rgb="FF000000"/>
      </bottom>
      <diagonal/>
    </border>
    <border>
      <left style="thin">
        <color indexed="64"/>
      </left>
      <right/>
      <top style="thin">
        <color rgb="FF000000"/>
      </top>
      <bottom/>
      <diagonal/>
    </border>
    <border>
      <left style="thin">
        <color auto="1"/>
      </left>
      <right/>
      <top/>
      <bottom style="thin">
        <color rgb="FF000000"/>
      </bottom>
      <diagonal/>
    </border>
    <border>
      <left style="thin">
        <color auto="1"/>
      </left>
      <right style="thin">
        <color rgb="FF000000"/>
      </right>
      <top style="thin">
        <color auto="1"/>
      </top>
      <bottom/>
      <diagonal/>
    </border>
    <border>
      <left style="thin">
        <color rgb="FF000000"/>
      </left>
      <right style="thin">
        <color rgb="FF000000"/>
      </right>
      <top style="thin">
        <color auto="1"/>
      </top>
      <bottom/>
      <diagonal/>
    </border>
    <border>
      <left style="thin">
        <color indexed="64"/>
      </left>
      <right style="thin">
        <color rgb="FF000000"/>
      </right>
      <top/>
      <bottom style="thin">
        <color indexed="64"/>
      </bottom>
      <diagonal/>
    </border>
    <border>
      <left style="thin">
        <color rgb="FF000000"/>
      </left>
      <right style="thin">
        <color rgb="FF000000"/>
      </right>
      <top/>
      <bottom style="thin">
        <color auto="1"/>
      </bottom>
      <diagonal/>
    </border>
    <border>
      <left style="thin">
        <color rgb="FF000000"/>
      </left>
      <right style="thin">
        <color rgb="FF000000"/>
      </right>
      <top style="thin">
        <color rgb="FF000000"/>
      </top>
      <bottom style="thin">
        <color indexed="64"/>
      </bottom>
      <diagonal/>
    </border>
    <border>
      <left style="thin">
        <color rgb="FF000000"/>
      </left>
      <right/>
      <top/>
      <bottom style="thin">
        <color indexed="64"/>
      </bottom>
      <diagonal/>
    </border>
    <border>
      <left style="thin">
        <color rgb="FF000000"/>
      </left>
      <right/>
      <top style="thin">
        <color indexed="64"/>
      </top>
      <bottom/>
      <diagonal/>
    </border>
    <border>
      <left style="thin">
        <color indexed="64"/>
      </left>
      <right style="thin">
        <color indexed="64"/>
      </right>
      <top style="thin">
        <color rgb="FF000000"/>
      </top>
      <bottom/>
      <diagonal/>
    </border>
    <border>
      <left style="thin">
        <color rgb="FF000000"/>
      </left>
      <right style="thin">
        <color indexed="64"/>
      </right>
      <top style="thin">
        <color indexed="64"/>
      </top>
      <bottom/>
      <diagonal/>
    </border>
    <border>
      <left style="thin">
        <color rgb="FF000000"/>
      </left>
      <right style="thin">
        <color indexed="64"/>
      </right>
      <top/>
      <bottom style="thin">
        <color indexed="64"/>
      </bottom>
      <diagonal/>
    </border>
  </borders>
  <cellStyleXfs count="33">
    <xf numFmtId="0" fontId="0" fillId="0" borderId="0"/>
    <xf numFmtId="0" fontId="1" fillId="0" borderId="0"/>
    <xf numFmtId="0" fontId="6" fillId="0" borderId="0" applyNumberFormat="0" applyFill="0" applyBorder="0" applyAlignment="0" applyProtection="0"/>
    <xf numFmtId="0" fontId="13" fillId="0" borderId="0"/>
    <xf numFmtId="9" fontId="15" fillId="0" borderId="0" applyFont="0" applyFill="0" applyBorder="0" applyAlignment="0" applyProtection="0"/>
    <xf numFmtId="0" fontId="16" fillId="0" borderId="0"/>
    <xf numFmtId="0" fontId="18" fillId="0" borderId="0" applyNumberFormat="0" applyFill="0" applyBorder="0" applyAlignment="0" applyProtection="0"/>
    <xf numFmtId="165" fontId="1" fillId="0" borderId="0" applyFont="0" applyFill="0" applyBorder="0" applyAlignment="0" applyProtection="0"/>
    <xf numFmtId="0" fontId="19" fillId="0" borderId="0" applyNumberFormat="0" applyFill="0" applyBorder="0" applyAlignment="0" applyProtection="0"/>
    <xf numFmtId="0" fontId="1" fillId="0" borderId="0"/>
    <xf numFmtId="0" fontId="1" fillId="0" borderId="0"/>
    <xf numFmtId="165" fontId="16" fillId="0" borderId="0" applyFont="0" applyFill="0" applyBorder="0" applyAlignment="0" applyProtection="0"/>
    <xf numFmtId="0" fontId="13" fillId="0" borderId="0"/>
    <xf numFmtId="9" fontId="15" fillId="0" borderId="0" applyFont="0" applyFill="0" applyBorder="0" applyAlignment="0" applyProtection="0"/>
    <xf numFmtId="0" fontId="25" fillId="0" borderId="0"/>
    <xf numFmtId="0" fontId="2" fillId="2" borderId="0" applyNumberFormat="0" applyBorder="0" applyAlignment="0" applyProtection="0"/>
    <xf numFmtId="0" fontId="13" fillId="0" borderId="0"/>
    <xf numFmtId="9" fontId="16" fillId="0" borderId="0" applyFont="0" applyFill="0" applyBorder="0" applyAlignment="0" applyProtection="0"/>
    <xf numFmtId="0" fontId="27" fillId="34" borderId="0" applyFont="0" applyFill="0" applyBorder="0" applyAlignment="0" applyProtection="0">
      <alignment horizontal="left" vertical="center" wrapText="1"/>
    </xf>
    <xf numFmtId="9" fontId="13" fillId="0" borderId="0" applyFont="0" applyFill="0" applyBorder="0" applyAlignment="0" applyProtection="0"/>
    <xf numFmtId="0" fontId="3" fillId="3" borderId="0" applyNumberFormat="0" applyBorder="0" applyAlignment="0" applyProtection="0"/>
    <xf numFmtId="0" fontId="1" fillId="0" borderId="0"/>
    <xf numFmtId="0" fontId="4" fillId="4" borderId="0" applyNumberFormat="0" applyBorder="0" applyAlignment="0" applyProtection="0"/>
    <xf numFmtId="0" fontId="1" fillId="0" borderId="0"/>
    <xf numFmtId="0" fontId="26" fillId="0" borderId="0"/>
    <xf numFmtId="0" fontId="13" fillId="0" borderId="0"/>
    <xf numFmtId="164" fontId="13" fillId="0" borderId="0" applyFont="0" applyFill="0" applyBorder="0" applyAlignment="0" applyProtection="0"/>
    <xf numFmtId="0" fontId="1" fillId="0" borderId="0"/>
    <xf numFmtId="0" fontId="1" fillId="0" borderId="0"/>
    <xf numFmtId="0" fontId="15" fillId="0" borderId="0"/>
    <xf numFmtId="0" fontId="28" fillId="0" borderId="0" applyNumberFormat="0" applyFill="0" applyBorder="0" applyAlignment="0" applyProtection="0"/>
    <xf numFmtId="0" fontId="6" fillId="0" borderId="0" applyNumberFormat="0" applyFill="0" applyBorder="0" applyAlignment="0" applyProtection="0"/>
    <xf numFmtId="9" fontId="1" fillId="0" borderId="0" applyFont="0" applyFill="0" applyBorder="0" applyAlignment="0" applyProtection="0"/>
  </cellStyleXfs>
  <cellXfs count="534">
    <xf numFmtId="0" fontId="0" fillId="0" borderId="0" xfId="0"/>
    <xf numFmtId="0" fontId="7" fillId="5" borderId="1" xfId="0" applyFont="1" applyFill="1" applyBorder="1" applyAlignment="1">
      <alignment horizontal="left" vertical="center"/>
    </xf>
    <xf numFmtId="0" fontId="7" fillId="5" borderId="2" xfId="0" applyFont="1" applyFill="1" applyBorder="1" applyAlignment="1">
      <alignment horizontal="left" vertical="center"/>
    </xf>
    <xf numFmtId="0" fontId="7" fillId="5" borderId="2" xfId="0" applyFont="1" applyFill="1" applyBorder="1" applyAlignment="1">
      <alignment horizontal="left" vertical="top"/>
    </xf>
    <xf numFmtId="0" fontId="7" fillId="6" borderId="3" xfId="0" applyFont="1" applyFill="1" applyBorder="1"/>
    <xf numFmtId="0" fontId="7" fillId="6" borderId="2" xfId="0" applyFont="1" applyFill="1" applyBorder="1"/>
    <xf numFmtId="0" fontId="7" fillId="6" borderId="4" xfId="0" applyFont="1" applyFill="1" applyBorder="1"/>
    <xf numFmtId="0" fontId="7" fillId="6" borderId="0" xfId="0" applyFont="1" applyFill="1"/>
    <xf numFmtId="0" fontId="7" fillId="7" borderId="5" xfId="0" applyFont="1" applyFill="1" applyBorder="1"/>
    <xf numFmtId="0" fontId="7" fillId="7" borderId="3" xfId="0" applyFont="1" applyFill="1" applyBorder="1"/>
    <xf numFmtId="0" fontId="7" fillId="8" borderId="5" xfId="0" applyFont="1" applyFill="1" applyBorder="1"/>
    <xf numFmtId="0" fontId="7" fillId="8" borderId="3" xfId="0" applyFont="1" applyFill="1" applyBorder="1"/>
    <xf numFmtId="0" fontId="7" fillId="9" borderId="1" xfId="0" applyFont="1" applyFill="1" applyBorder="1"/>
    <xf numFmtId="0" fontId="7" fillId="9" borderId="2" xfId="0" applyFont="1" applyFill="1" applyBorder="1"/>
    <xf numFmtId="0" fontId="7" fillId="9" borderId="3" xfId="0" applyFont="1" applyFill="1" applyBorder="1"/>
    <xf numFmtId="0" fontId="7" fillId="10" borderId="6" xfId="0" applyFont="1" applyFill="1" applyBorder="1"/>
    <xf numFmtId="0" fontId="7" fillId="10" borderId="0" xfId="0" applyFont="1" applyFill="1"/>
    <xf numFmtId="0" fontId="7" fillId="10" borderId="0" xfId="0" applyFont="1" applyFill="1" applyAlignment="1">
      <alignment vertical="top"/>
    </xf>
    <xf numFmtId="0" fontId="7" fillId="11" borderId="6" xfId="0" applyFont="1" applyFill="1" applyBorder="1"/>
    <xf numFmtId="0" fontId="7" fillId="11" borderId="0" xfId="0" applyFont="1" applyFill="1"/>
    <xf numFmtId="0" fontId="7" fillId="12" borderId="7" xfId="0" applyFont="1" applyFill="1" applyBorder="1"/>
    <xf numFmtId="0" fontId="7" fillId="13" borderId="3" xfId="0" applyFont="1" applyFill="1" applyBorder="1"/>
    <xf numFmtId="0" fontId="7" fillId="13" borderId="2" xfId="0" applyFont="1" applyFill="1" applyBorder="1"/>
    <xf numFmtId="0" fontId="7" fillId="14" borderId="5" xfId="0" applyFont="1" applyFill="1" applyBorder="1"/>
    <xf numFmtId="0" fontId="7" fillId="14" borderId="3" xfId="0" applyFont="1" applyFill="1" applyBorder="1"/>
    <xf numFmtId="0" fontId="7" fillId="15" borderId="5" xfId="0" applyFont="1" applyFill="1" applyBorder="1"/>
    <xf numFmtId="0" fontId="7" fillId="15" borderId="3" xfId="0" applyFont="1" applyFill="1" applyBorder="1"/>
    <xf numFmtId="0" fontId="7" fillId="16" borderId="5" xfId="0" applyFont="1" applyFill="1" applyBorder="1"/>
    <xf numFmtId="0" fontId="7" fillId="16" borderId="3" xfId="0" applyFont="1" applyFill="1" applyBorder="1"/>
    <xf numFmtId="0" fontId="7" fillId="17" borderId="5" xfId="0" applyFont="1" applyFill="1" applyBorder="1"/>
    <xf numFmtId="0" fontId="7" fillId="19" borderId="3" xfId="0" applyFont="1" applyFill="1" applyBorder="1"/>
    <xf numFmtId="0" fontId="7" fillId="20" borderId="5" xfId="0" applyFont="1" applyFill="1" applyBorder="1"/>
    <xf numFmtId="0" fontId="7" fillId="20" borderId="3" xfId="0" applyFont="1" applyFill="1" applyBorder="1"/>
    <xf numFmtId="0" fontId="7" fillId="20" borderId="0" xfId="0" applyFont="1" applyFill="1"/>
    <xf numFmtId="0" fontId="7" fillId="21" borderId="6" xfId="0" applyFont="1" applyFill="1" applyBorder="1"/>
    <xf numFmtId="0" fontId="7" fillId="21" borderId="0" xfId="0" applyFont="1" applyFill="1"/>
    <xf numFmtId="0" fontId="7" fillId="22" borderId="0" xfId="0" applyFont="1" applyFill="1"/>
    <xf numFmtId="0" fontId="7" fillId="23" borderId="3" xfId="0" applyFont="1" applyFill="1" applyBorder="1"/>
    <xf numFmtId="0" fontId="7" fillId="24" borderId="5" xfId="0" applyFont="1" applyFill="1" applyBorder="1"/>
    <xf numFmtId="0" fontId="7" fillId="24" borderId="3" xfId="0" applyFont="1" applyFill="1" applyBorder="1"/>
    <xf numFmtId="0" fontId="7" fillId="11" borderId="8" xfId="0" applyFont="1" applyFill="1" applyBorder="1" applyAlignment="1">
      <alignment horizontal="left" vertical="center"/>
    </xf>
    <xf numFmtId="0" fontId="7" fillId="11" borderId="4" xfId="0" applyFont="1" applyFill="1" applyBorder="1" applyAlignment="1">
      <alignment horizontal="left" vertical="center"/>
    </xf>
    <xf numFmtId="0" fontId="8" fillId="12" borderId="9" xfId="0" applyFont="1" applyFill="1" applyBorder="1" applyAlignment="1">
      <alignment vertical="top"/>
    </xf>
    <xf numFmtId="0" fontId="8" fillId="25" borderId="3" xfId="0" applyFont="1" applyFill="1" applyBorder="1" applyAlignment="1">
      <alignment vertical="top"/>
    </xf>
    <xf numFmtId="0" fontId="7" fillId="19" borderId="3" xfId="0" applyFont="1" applyFill="1" applyBorder="1" applyAlignment="1">
      <alignment vertical="top"/>
    </xf>
    <xf numFmtId="0" fontId="7" fillId="14" borderId="4" xfId="0" applyFont="1" applyFill="1" applyBorder="1"/>
    <xf numFmtId="0" fontId="7" fillId="15" borderId="4" xfId="0" applyFont="1" applyFill="1" applyBorder="1"/>
    <xf numFmtId="0" fontId="7" fillId="16" borderId="4" xfId="0" applyFont="1" applyFill="1" applyBorder="1"/>
    <xf numFmtId="0" fontId="7" fillId="17" borderId="4" xfId="0" applyFont="1" applyFill="1" applyBorder="1"/>
    <xf numFmtId="0" fontId="7" fillId="19" borderId="4" xfId="0" applyFont="1" applyFill="1" applyBorder="1"/>
    <xf numFmtId="0" fontId="7" fillId="23" borderId="8" xfId="0" applyFont="1" applyFill="1" applyBorder="1"/>
    <xf numFmtId="0" fontId="7" fillId="23" borderId="0" xfId="0" applyFont="1" applyFill="1"/>
    <xf numFmtId="0" fontId="7" fillId="23" borderId="4" xfId="0" applyFont="1" applyFill="1" applyBorder="1"/>
    <xf numFmtId="0" fontId="7" fillId="22" borderId="8" xfId="0" applyFont="1" applyFill="1" applyBorder="1"/>
    <xf numFmtId="0" fontId="7" fillId="22" borderId="4" xfId="0" applyFont="1" applyFill="1" applyBorder="1"/>
    <xf numFmtId="0" fontId="7" fillId="21" borderId="4" xfId="0" applyFont="1" applyFill="1" applyBorder="1"/>
    <xf numFmtId="0" fontId="5" fillId="21" borderId="4" xfId="0" applyFont="1" applyFill="1" applyBorder="1"/>
    <xf numFmtId="0" fontId="5" fillId="22" borderId="4" xfId="0" applyFont="1" applyFill="1" applyBorder="1"/>
    <xf numFmtId="0" fontId="5" fillId="22" borderId="0" xfId="0" applyFont="1" applyFill="1"/>
    <xf numFmtId="0" fontId="7" fillId="26" borderId="4" xfId="0" applyFont="1" applyFill="1" applyBorder="1"/>
    <xf numFmtId="0" fontId="5" fillId="26" borderId="4" xfId="0" applyFont="1" applyFill="1" applyBorder="1"/>
    <xf numFmtId="0" fontId="7" fillId="24" borderId="4" xfId="0" applyFont="1" applyFill="1" applyBorder="1"/>
    <xf numFmtId="0" fontId="9" fillId="0" borderId="0" xfId="0" applyFont="1" applyAlignment="1">
      <alignment horizontal="center" vertical="center"/>
    </xf>
    <xf numFmtId="0" fontId="9" fillId="0" borderId="0" xfId="0" applyFont="1" applyAlignment="1">
      <alignment horizontal="center" vertical="top"/>
    </xf>
    <xf numFmtId="0" fontId="10" fillId="27" borderId="10" xfId="0" applyFont="1" applyFill="1" applyBorder="1" applyAlignment="1">
      <alignment horizontal="center" vertical="center" wrapText="1"/>
    </xf>
    <xf numFmtId="0" fontId="10" fillId="27" borderId="10" xfId="0" applyFont="1" applyFill="1" applyBorder="1" applyAlignment="1">
      <alignment horizontal="center" vertical="top" wrapText="1"/>
    </xf>
    <xf numFmtId="0" fontId="11" fillId="27" borderId="10" xfId="0" applyFont="1" applyFill="1" applyBorder="1" applyAlignment="1">
      <alignment horizontal="center" vertical="center" wrapText="1"/>
    </xf>
    <xf numFmtId="0" fontId="10" fillId="28" borderId="11" xfId="0" applyFont="1" applyFill="1" applyBorder="1" applyAlignment="1">
      <alignment horizontal="center" vertical="center" wrapText="1"/>
    </xf>
    <xf numFmtId="0" fontId="10" fillId="28" borderId="11" xfId="1" applyFont="1" applyFill="1" applyBorder="1" applyAlignment="1">
      <alignment horizontal="center" vertical="center" wrapText="1"/>
    </xf>
    <xf numFmtId="0" fontId="10" fillId="28" borderId="10" xfId="0" applyFont="1" applyFill="1" applyBorder="1" applyAlignment="1">
      <alignment horizontal="center" vertical="center" wrapText="1"/>
    </xf>
    <xf numFmtId="0" fontId="12" fillId="30" borderId="13" xfId="0" applyFont="1" applyFill="1" applyBorder="1" applyAlignment="1">
      <alignment horizontal="center" vertical="top" wrapText="1"/>
    </xf>
    <xf numFmtId="0" fontId="12" fillId="30" borderId="13" xfId="0" applyFont="1" applyFill="1" applyBorder="1" applyAlignment="1">
      <alignment horizontal="center" vertical="center" wrapText="1"/>
    </xf>
    <xf numFmtId="0" fontId="14" fillId="0" borderId="13" xfId="3" applyFont="1" applyBorder="1" applyAlignment="1">
      <alignment horizontal="center" vertical="center" wrapText="1"/>
    </xf>
    <xf numFmtId="0" fontId="12" fillId="30" borderId="18" xfId="0" applyFont="1" applyFill="1" applyBorder="1" applyAlignment="1">
      <alignment horizontal="center" vertical="center" wrapText="1"/>
    </xf>
    <xf numFmtId="0" fontId="12" fillId="30" borderId="19" xfId="0" applyFont="1" applyFill="1" applyBorder="1" applyAlignment="1">
      <alignment horizontal="center" vertical="top" wrapText="1"/>
    </xf>
    <xf numFmtId="0" fontId="12" fillId="0" borderId="13" xfId="0" applyFont="1" applyBorder="1" applyAlignment="1">
      <alignment horizontal="center" vertical="center" wrapText="1"/>
    </xf>
    <xf numFmtId="9" fontId="12" fillId="0" borderId="18" xfId="0" applyNumberFormat="1" applyFont="1" applyBorder="1" applyAlignment="1">
      <alignment horizontal="center" vertical="center" wrapText="1"/>
    </xf>
    <xf numFmtId="0" fontId="12" fillId="0" borderId="20" xfId="0" applyFont="1" applyBorder="1" applyAlignment="1">
      <alignment horizontal="center" vertical="center" wrapText="1"/>
    </xf>
    <xf numFmtId="0" fontId="14" fillId="0" borderId="21" xfId="3" applyFont="1" applyBorder="1" applyAlignment="1">
      <alignment horizontal="center" vertical="center" wrapText="1"/>
    </xf>
    <xf numFmtId="0" fontId="14" fillId="0" borderId="22" xfId="3" applyFont="1" applyBorder="1" applyAlignment="1">
      <alignment horizontal="center" vertical="center" wrapText="1"/>
    </xf>
    <xf numFmtId="1" fontId="14" fillId="0" borderId="13" xfId="3" applyNumberFormat="1" applyFont="1" applyBorder="1" applyAlignment="1">
      <alignment horizontal="center" vertical="center" wrapText="1"/>
    </xf>
    <xf numFmtId="1" fontId="14" fillId="0" borderId="23" xfId="3" applyNumberFormat="1" applyFont="1" applyBorder="1" applyAlignment="1">
      <alignment horizontal="center" vertical="center" wrapText="1"/>
    </xf>
    <xf numFmtId="0" fontId="12" fillId="0" borderId="23" xfId="0" applyFont="1" applyBorder="1" applyAlignment="1">
      <alignment horizontal="center" vertical="center" wrapText="1"/>
    </xf>
    <xf numFmtId="0" fontId="12" fillId="0" borderId="18" xfId="0" applyFont="1" applyBorder="1" applyAlignment="1">
      <alignment horizontal="center" vertical="center" wrapText="1"/>
    </xf>
    <xf numFmtId="0" fontId="12" fillId="0" borderId="19" xfId="0" applyFont="1" applyBorder="1" applyAlignment="1">
      <alignment horizontal="center" vertical="center" wrapText="1"/>
    </xf>
    <xf numFmtId="0" fontId="12" fillId="0" borderId="17" xfId="0" applyFont="1" applyBorder="1" applyAlignment="1">
      <alignment horizontal="center" vertical="center" wrapText="1"/>
    </xf>
    <xf numFmtId="1" fontId="14" fillId="0" borderId="13" xfId="3" quotePrefix="1" applyNumberFormat="1" applyFont="1" applyBorder="1" applyAlignment="1">
      <alignment horizontal="center" vertical="center" wrapText="1"/>
    </xf>
    <xf numFmtId="0" fontId="12" fillId="0" borderId="18" xfId="0" applyFont="1" applyBorder="1" applyAlignment="1">
      <alignment horizontal="center" vertical="top" wrapText="1"/>
    </xf>
    <xf numFmtId="0" fontId="1" fillId="0" borderId="20" xfId="0" applyFont="1" applyBorder="1" applyAlignment="1">
      <alignment horizontal="center" vertical="center" wrapText="1"/>
    </xf>
    <xf numFmtId="0" fontId="12" fillId="30" borderId="19" xfId="0" applyFont="1" applyFill="1" applyBorder="1" applyAlignment="1">
      <alignment horizontal="center" vertical="center" wrapText="1"/>
    </xf>
    <xf numFmtId="0" fontId="12" fillId="0" borderId="15" xfId="0" applyFont="1" applyBorder="1" applyAlignment="1">
      <alignment horizontal="center" vertical="center" wrapText="1"/>
    </xf>
    <xf numFmtId="0" fontId="12" fillId="0" borderId="16" xfId="0" applyFont="1" applyBorder="1" applyAlignment="1">
      <alignment horizontal="center" vertical="center" wrapText="1"/>
    </xf>
    <xf numFmtId="0" fontId="12" fillId="0" borderId="7" xfId="0" applyFont="1" applyBorder="1" applyAlignment="1">
      <alignment horizontal="center" vertical="center" wrapText="1"/>
    </xf>
    <xf numFmtId="0" fontId="12" fillId="0" borderId="14" xfId="0" applyFont="1" applyBorder="1" applyAlignment="1">
      <alignment horizontal="center" vertical="center" wrapText="1"/>
    </xf>
    <xf numFmtId="0" fontId="12" fillId="0" borderId="1" xfId="0" applyFont="1" applyBorder="1" applyAlignment="1">
      <alignment horizontal="center" vertical="center" wrapText="1"/>
    </xf>
    <xf numFmtId="0" fontId="12" fillId="0" borderId="13" xfId="5" applyFont="1" applyBorder="1" applyAlignment="1">
      <alignment horizontal="center" vertical="top" wrapText="1" shrinkToFit="1"/>
    </xf>
    <xf numFmtId="0" fontId="14" fillId="0" borderId="13" xfId="5" applyFont="1" applyBorder="1" applyAlignment="1">
      <alignment horizontal="center" vertical="center" wrapText="1" shrinkToFit="1"/>
    </xf>
    <xf numFmtId="0" fontId="12" fillId="0" borderId="13" xfId="5" applyFont="1" applyBorder="1" applyAlignment="1">
      <alignment horizontal="center" vertical="center" wrapText="1" shrinkToFit="1"/>
    </xf>
    <xf numFmtId="0" fontId="14" fillId="0" borderId="23" xfId="3" applyFont="1" applyBorder="1" applyAlignment="1">
      <alignment horizontal="center" vertical="center" wrapText="1"/>
    </xf>
    <xf numFmtId="0" fontId="12" fillId="0" borderId="1" xfId="0" applyFont="1" applyBorder="1" applyAlignment="1">
      <alignment horizontal="center" vertical="top" wrapText="1"/>
    </xf>
    <xf numFmtId="0" fontId="12" fillId="0" borderId="13" xfId="0" applyFont="1" applyBorder="1" applyAlignment="1">
      <alignment horizontal="center" vertical="top" wrapText="1"/>
    </xf>
    <xf numFmtId="1" fontId="12" fillId="0" borderId="13" xfId="5" quotePrefix="1" applyNumberFormat="1" applyFont="1" applyBorder="1" applyAlignment="1">
      <alignment horizontal="center" vertical="center" wrapText="1" shrinkToFit="1"/>
    </xf>
    <xf numFmtId="166" fontId="12" fillId="0" borderId="13" xfId="5" applyNumberFormat="1" applyFont="1" applyBorder="1" applyAlignment="1">
      <alignment horizontal="center" vertical="center" wrapText="1" shrinkToFit="1"/>
    </xf>
    <xf numFmtId="49" fontId="12" fillId="0" borderId="13" xfId="5" applyNumberFormat="1" applyFont="1" applyBorder="1" applyAlignment="1">
      <alignment horizontal="center" vertical="center" wrapText="1" shrinkToFit="1"/>
    </xf>
    <xf numFmtId="167" fontId="12" fillId="0" borderId="13" xfId="5" applyNumberFormat="1" applyFont="1" applyBorder="1" applyAlignment="1">
      <alignment horizontal="center" vertical="center" wrapText="1" shrinkToFit="1"/>
    </xf>
    <xf numFmtId="49" fontId="12" fillId="0" borderId="23" xfId="5" applyNumberFormat="1" applyFont="1" applyBorder="1" applyAlignment="1">
      <alignment horizontal="center" vertical="center" wrapText="1" shrinkToFit="1"/>
    </xf>
    <xf numFmtId="166" fontId="14" fillId="0" borderId="13" xfId="3" applyNumberFormat="1" applyFont="1" applyBorder="1" applyAlignment="1">
      <alignment horizontal="center" vertical="center" wrapText="1"/>
    </xf>
    <xf numFmtId="0" fontId="14" fillId="0" borderId="13" xfId="4" applyNumberFormat="1" applyFont="1" applyFill="1" applyBorder="1" applyAlignment="1">
      <alignment horizontal="center" vertical="center" wrapText="1"/>
    </xf>
    <xf numFmtId="1" fontId="12" fillId="0" borderId="13" xfId="5" applyNumberFormat="1" applyFont="1" applyBorder="1" applyAlignment="1">
      <alignment horizontal="center" vertical="center" wrapText="1" shrinkToFit="1"/>
    </xf>
    <xf numFmtId="2" fontId="14" fillId="0" borderId="13" xfId="3" applyNumberFormat="1" applyFont="1" applyBorder="1" applyAlignment="1">
      <alignment horizontal="center" vertical="center" wrapText="1"/>
    </xf>
    <xf numFmtId="49" fontId="12" fillId="0" borderId="1" xfId="5" applyNumberFormat="1" applyFont="1" applyBorder="1" applyAlignment="1">
      <alignment horizontal="center" vertical="center" wrapText="1" shrinkToFit="1"/>
    </xf>
    <xf numFmtId="168" fontId="12" fillId="0" borderId="13" xfId="7" applyNumberFormat="1" applyFont="1" applyFill="1" applyBorder="1" applyAlignment="1">
      <alignment horizontal="center" vertical="center" wrapText="1" shrinkToFit="1"/>
    </xf>
    <xf numFmtId="0" fontId="12" fillId="0" borderId="1" xfId="0" applyFont="1" applyBorder="1" applyAlignment="1">
      <alignment horizontal="center" vertical="center"/>
    </xf>
    <xf numFmtId="9" fontId="12" fillId="0" borderId="13" xfId="4" quotePrefix="1" applyFont="1" applyFill="1" applyBorder="1" applyAlignment="1">
      <alignment horizontal="center" vertical="center" wrapText="1" shrinkToFit="1"/>
    </xf>
    <xf numFmtId="0" fontId="12" fillId="0" borderId="23" xfId="5" applyFont="1" applyBorder="1" applyAlignment="1">
      <alignment horizontal="center" vertical="center" wrapText="1" shrinkToFit="1"/>
    </xf>
    <xf numFmtId="0" fontId="12" fillId="0" borderId="1" xfId="5" applyFont="1" applyBorder="1" applyAlignment="1">
      <alignment horizontal="center" vertical="center" wrapText="1" shrinkToFit="1"/>
    </xf>
    <xf numFmtId="1" fontId="14" fillId="0" borderId="13" xfId="0" applyNumberFormat="1" applyFont="1" applyBorder="1" applyAlignment="1">
      <alignment horizontal="center" vertical="center" wrapText="1" shrinkToFit="1"/>
    </xf>
    <xf numFmtId="0" fontId="12" fillId="0" borderId="19" xfId="0" applyFont="1" applyBorder="1" applyAlignment="1">
      <alignment horizontal="center" vertical="top" wrapText="1"/>
    </xf>
    <xf numFmtId="0" fontId="14" fillId="0" borderId="13" xfId="3" applyFont="1" applyBorder="1" applyAlignment="1">
      <alignment horizontal="center" vertical="top" wrapText="1"/>
    </xf>
    <xf numFmtId="0" fontId="14" fillId="0" borderId="1" xfId="3" applyFont="1" applyBorder="1" applyAlignment="1">
      <alignment horizontal="center" vertical="center" wrapText="1"/>
    </xf>
    <xf numFmtId="0" fontId="14" fillId="0" borderId="13" xfId="3" quotePrefix="1" applyFont="1" applyBorder="1" applyAlignment="1">
      <alignment horizontal="center" vertical="center" wrapText="1"/>
    </xf>
    <xf numFmtId="1" fontId="14" fillId="0" borderId="13" xfId="3" applyNumberFormat="1" applyFont="1" applyBorder="1" applyAlignment="1">
      <alignment horizontal="center" vertical="top" wrapText="1"/>
    </xf>
    <xf numFmtId="0" fontId="12" fillId="30" borderId="1" xfId="0" applyFont="1" applyFill="1" applyBorder="1" applyAlignment="1">
      <alignment horizontal="center" vertical="center" wrapText="1"/>
    </xf>
    <xf numFmtId="1" fontId="14" fillId="0" borderId="13" xfId="5" applyNumberFormat="1" applyFont="1" applyBorder="1" applyAlignment="1">
      <alignment horizontal="center" vertical="center" wrapText="1" shrinkToFit="1"/>
    </xf>
    <xf numFmtId="166" fontId="12" fillId="0" borderId="23" xfId="5" applyNumberFormat="1" applyFont="1" applyBorder="1" applyAlignment="1">
      <alignment horizontal="center" vertical="center" wrapText="1" shrinkToFit="1"/>
    </xf>
    <xf numFmtId="1" fontId="12" fillId="0" borderId="23" xfId="5" applyNumberFormat="1" applyFont="1" applyBorder="1" applyAlignment="1">
      <alignment horizontal="center" vertical="center" wrapText="1" shrinkToFit="1"/>
    </xf>
    <xf numFmtId="166" fontId="12" fillId="0" borderId="13" xfId="5" applyNumberFormat="1" applyFont="1" applyBorder="1" applyAlignment="1">
      <alignment horizontal="center" vertical="top" wrapText="1" shrinkToFit="1"/>
    </xf>
    <xf numFmtId="2" fontId="12" fillId="0" borderId="13" xfId="5" applyNumberFormat="1" applyFont="1" applyBorder="1" applyAlignment="1">
      <alignment horizontal="center" vertical="center" wrapText="1" shrinkToFit="1"/>
    </xf>
    <xf numFmtId="0" fontId="12" fillId="0" borderId="13" xfId="9" applyFont="1" applyBorder="1" applyAlignment="1">
      <alignment horizontal="center" vertical="top" wrapText="1"/>
    </xf>
    <xf numFmtId="0" fontId="12" fillId="0" borderId="13" xfId="9" applyFont="1" applyBorder="1" applyAlignment="1">
      <alignment horizontal="center" vertical="center" wrapText="1"/>
    </xf>
    <xf numFmtId="1" fontId="12" fillId="0" borderId="13" xfId="9" applyNumberFormat="1" applyFont="1" applyBorder="1" applyAlignment="1">
      <alignment horizontal="center" vertical="center" wrapText="1"/>
    </xf>
    <xf numFmtId="1" fontId="12" fillId="0" borderId="23" xfId="9" applyNumberFormat="1" applyFont="1" applyBorder="1" applyAlignment="1">
      <alignment horizontal="center" vertical="center" wrapText="1"/>
    </xf>
    <xf numFmtId="0" fontId="12" fillId="0" borderId="23" xfId="0" applyFont="1" applyBorder="1" applyAlignment="1">
      <alignment horizontal="center" vertical="top" wrapText="1"/>
    </xf>
    <xf numFmtId="2" fontId="12" fillId="0" borderId="13" xfId="0" applyNumberFormat="1" applyFont="1" applyBorder="1" applyAlignment="1">
      <alignment horizontal="center" vertical="center" wrapText="1"/>
    </xf>
    <xf numFmtId="0" fontId="12" fillId="0" borderId="13" xfId="0" applyFont="1" applyBorder="1" applyAlignment="1">
      <alignment horizontal="center" vertical="center"/>
    </xf>
    <xf numFmtId="0" fontId="12" fillId="0" borderId="23" xfId="9" applyFont="1" applyBorder="1" applyAlignment="1">
      <alignment horizontal="center" vertical="center" wrapText="1"/>
    </xf>
    <xf numFmtId="0" fontId="12" fillId="30" borderId="11" xfId="12" applyFont="1" applyFill="1" applyBorder="1" applyAlignment="1">
      <alignment horizontal="center" vertical="top" wrapText="1"/>
    </xf>
    <xf numFmtId="0" fontId="12" fillId="30" borderId="20" xfId="12" applyFont="1" applyFill="1" applyBorder="1" applyAlignment="1">
      <alignment horizontal="center" vertical="center" wrapText="1"/>
    </xf>
    <xf numFmtId="0" fontId="12" fillId="30" borderId="11" xfId="13" applyNumberFormat="1" applyFont="1" applyFill="1" applyBorder="1" applyAlignment="1">
      <alignment horizontal="center" vertical="center" wrapText="1"/>
    </xf>
    <xf numFmtId="1" fontId="12" fillId="30" borderId="11" xfId="12" applyNumberFormat="1" applyFont="1" applyFill="1" applyBorder="1" applyAlignment="1">
      <alignment horizontal="center" vertical="center" wrapText="1"/>
    </xf>
    <xf numFmtId="0" fontId="12" fillId="30" borderId="19" xfId="12" applyFont="1" applyFill="1" applyBorder="1" applyAlignment="1">
      <alignment horizontal="center" vertical="center" wrapText="1"/>
    </xf>
    <xf numFmtId="0" fontId="12" fillId="30" borderId="20" xfId="12" applyFont="1" applyFill="1" applyBorder="1" applyAlignment="1">
      <alignment horizontal="center" vertical="top" wrapText="1"/>
    </xf>
    <xf numFmtId="166" fontId="12" fillId="30" borderId="20" xfId="12" applyNumberFormat="1" applyFont="1" applyFill="1" applyBorder="1" applyAlignment="1">
      <alignment horizontal="center" vertical="center" wrapText="1"/>
    </xf>
    <xf numFmtId="0" fontId="12" fillId="30" borderId="20" xfId="14" applyFont="1" applyFill="1" applyBorder="1" applyAlignment="1">
      <alignment horizontal="center" vertical="center" wrapText="1"/>
    </xf>
    <xf numFmtId="0" fontId="12" fillId="30" borderId="20" xfId="14" applyFont="1" applyFill="1" applyBorder="1" applyAlignment="1">
      <alignment horizontal="center" vertical="top" wrapText="1"/>
    </xf>
    <xf numFmtId="0" fontId="12" fillId="0" borderId="20" xfId="14" applyFont="1" applyBorder="1" applyAlignment="1">
      <alignment horizontal="center" vertical="center" wrapText="1"/>
    </xf>
    <xf numFmtId="0" fontId="12" fillId="0" borderId="20" xfId="14" applyFont="1" applyBorder="1" applyAlignment="1">
      <alignment horizontal="center" vertical="top" wrapText="1"/>
    </xf>
    <xf numFmtId="0" fontId="12" fillId="0" borderId="19" xfId="14" applyFont="1" applyBorder="1" applyAlignment="1">
      <alignment horizontal="center" vertical="center" wrapText="1"/>
    </xf>
    <xf numFmtId="0" fontId="12" fillId="30" borderId="19" xfId="14" applyFont="1" applyFill="1" applyBorder="1" applyAlignment="1">
      <alignment horizontal="center" vertical="center" wrapText="1"/>
    </xf>
    <xf numFmtId="0" fontId="12" fillId="30" borderId="19" xfId="14" applyFont="1" applyFill="1" applyBorder="1" applyAlignment="1">
      <alignment horizontal="center" vertical="top" wrapText="1"/>
    </xf>
    <xf numFmtId="0" fontId="12" fillId="30" borderId="13" xfId="14" applyFont="1" applyFill="1" applyBorder="1" applyAlignment="1">
      <alignment horizontal="center" vertical="top" wrapText="1"/>
    </xf>
    <xf numFmtId="0" fontId="12" fillId="0" borderId="46" xfId="14" applyFont="1" applyBorder="1" applyAlignment="1">
      <alignment horizontal="center" vertical="center" wrapText="1"/>
    </xf>
    <xf numFmtId="0" fontId="12" fillId="30" borderId="46" xfId="14" applyFont="1" applyFill="1" applyBorder="1" applyAlignment="1">
      <alignment horizontal="center" vertical="center" wrapText="1"/>
    </xf>
    <xf numFmtId="0" fontId="12" fillId="30" borderId="46" xfId="14" applyFont="1" applyFill="1" applyBorder="1" applyAlignment="1">
      <alignment horizontal="center" vertical="top" wrapText="1"/>
    </xf>
    <xf numFmtId="0" fontId="12" fillId="30" borderId="20" xfId="29" applyFont="1" applyFill="1" applyBorder="1" applyAlignment="1">
      <alignment horizontal="center" vertical="top" wrapText="1"/>
    </xf>
    <xf numFmtId="0" fontId="12" fillId="30" borderId="20" xfId="29" applyFont="1" applyFill="1" applyBorder="1" applyAlignment="1">
      <alignment horizontal="center" vertical="center" wrapText="1"/>
    </xf>
    <xf numFmtId="0" fontId="12" fillId="30" borderId="19" xfId="29" applyFont="1" applyFill="1" applyBorder="1" applyAlignment="1">
      <alignment horizontal="center" vertical="top" wrapText="1"/>
    </xf>
    <xf numFmtId="1" fontId="12" fillId="30" borderId="20" xfId="29" applyNumberFormat="1" applyFont="1" applyFill="1" applyBorder="1" applyAlignment="1">
      <alignment horizontal="center" vertical="center" wrapText="1"/>
    </xf>
    <xf numFmtId="1" fontId="12" fillId="30" borderId="19" xfId="29" applyNumberFormat="1" applyFont="1" applyFill="1" applyBorder="1" applyAlignment="1">
      <alignment horizontal="center" vertical="center" wrapText="1"/>
    </xf>
    <xf numFmtId="0" fontId="12" fillId="30" borderId="19" xfId="29" applyFont="1" applyFill="1" applyBorder="1" applyAlignment="1">
      <alignment horizontal="center" vertical="center" wrapText="1"/>
    </xf>
    <xf numFmtId="0" fontId="12" fillId="0" borderId="20" xfId="29" applyFont="1" applyBorder="1" applyAlignment="1">
      <alignment horizontal="center" vertical="top" wrapText="1"/>
    </xf>
    <xf numFmtId="0" fontId="12" fillId="0" borderId="46" xfId="14" applyFont="1" applyBorder="1" applyAlignment="1">
      <alignment horizontal="center" vertical="top" wrapText="1"/>
    </xf>
    <xf numFmtId="0" fontId="12" fillId="0" borderId="13" xfId="14" applyFont="1" applyBorder="1" applyAlignment="1">
      <alignment horizontal="center" vertical="center" wrapText="1"/>
    </xf>
    <xf numFmtId="0" fontId="12" fillId="30" borderId="10" xfId="14" applyFont="1" applyFill="1" applyBorder="1" applyAlignment="1">
      <alignment horizontal="center" vertical="center" wrapText="1"/>
    </xf>
    <xf numFmtId="0" fontId="12" fillId="30" borderId="11" xfId="14" applyFont="1" applyFill="1" applyBorder="1" applyAlignment="1">
      <alignment horizontal="center" vertical="center" wrapText="1"/>
    </xf>
    <xf numFmtId="0" fontId="12" fillId="30" borderId="13" xfId="14" applyFont="1" applyFill="1" applyBorder="1" applyAlignment="1">
      <alignment horizontal="center" vertical="center" wrapText="1"/>
    </xf>
    <xf numFmtId="0" fontId="12" fillId="0" borderId="1" xfId="14" applyFont="1" applyBorder="1" applyAlignment="1">
      <alignment horizontal="center" vertical="center" wrapText="1"/>
    </xf>
    <xf numFmtId="0" fontId="12" fillId="0" borderId="10" xfId="14" applyFont="1" applyBorder="1" applyAlignment="1">
      <alignment horizontal="center" vertical="center" wrapText="1"/>
    </xf>
    <xf numFmtId="0" fontId="12" fillId="0" borderId="11" xfId="14" applyFont="1" applyBorder="1" applyAlignment="1">
      <alignment horizontal="center" vertical="center" wrapText="1"/>
    </xf>
    <xf numFmtId="0" fontId="12" fillId="0" borderId="45" xfId="14" applyFont="1" applyBorder="1" applyAlignment="1">
      <alignment horizontal="center" vertical="center" wrapText="1"/>
    </xf>
    <xf numFmtId="0" fontId="12" fillId="30" borderId="31" xfId="14" applyFont="1" applyFill="1" applyBorder="1" applyAlignment="1">
      <alignment horizontal="center" vertical="center" wrapText="1"/>
    </xf>
    <xf numFmtId="0" fontId="12" fillId="30" borderId="1" xfId="14" applyFont="1" applyFill="1" applyBorder="1" applyAlignment="1">
      <alignment horizontal="center" vertical="center" wrapText="1"/>
    </xf>
    <xf numFmtId="0" fontId="12" fillId="30" borderId="9" xfId="14" applyFont="1" applyFill="1" applyBorder="1" applyAlignment="1">
      <alignment horizontal="center" vertical="center" wrapText="1"/>
    </xf>
    <xf numFmtId="0" fontId="12" fillId="30" borderId="45" xfId="14" applyFont="1" applyFill="1" applyBorder="1" applyAlignment="1">
      <alignment horizontal="center" vertical="center" wrapText="1"/>
    </xf>
    <xf numFmtId="0" fontId="12" fillId="30" borderId="11" xfId="14" applyFont="1" applyFill="1" applyBorder="1" applyAlignment="1">
      <alignment horizontal="center" vertical="top" wrapText="1"/>
    </xf>
    <xf numFmtId="0" fontId="12" fillId="30" borderId="11" xfId="29" applyFont="1" applyFill="1" applyBorder="1" applyAlignment="1">
      <alignment horizontal="center" vertical="center" wrapText="1"/>
    </xf>
    <xf numFmtId="0" fontId="1" fillId="0" borderId="20" xfId="14" applyFont="1" applyBorder="1" applyAlignment="1">
      <alignment horizontal="center" vertical="center" wrapText="1"/>
    </xf>
    <xf numFmtId="0" fontId="12" fillId="30" borderId="11" xfId="12" applyFont="1" applyFill="1" applyBorder="1" applyAlignment="1">
      <alignment horizontal="center" vertical="center" wrapText="1"/>
    </xf>
    <xf numFmtId="0" fontId="29" fillId="35" borderId="10" xfId="0" applyFont="1" applyFill="1" applyBorder="1" applyAlignment="1">
      <alignment horizontal="center" vertical="center" wrapText="1"/>
    </xf>
    <xf numFmtId="0" fontId="7" fillId="18" borderId="3" xfId="0" applyFont="1" applyFill="1" applyBorder="1" applyAlignment="1">
      <alignment horizontal="center" vertical="top"/>
    </xf>
    <xf numFmtId="0" fontId="7" fillId="18" borderId="0" xfId="0" applyFont="1" applyFill="1" applyAlignment="1">
      <alignment horizontal="center" vertical="top"/>
    </xf>
    <xf numFmtId="0" fontId="12" fillId="30" borderId="38" xfId="14" applyFont="1" applyFill="1" applyBorder="1" applyAlignment="1">
      <alignment horizontal="center" vertical="center" wrapText="1"/>
    </xf>
    <xf numFmtId="0" fontId="12" fillId="0" borderId="25" xfId="14" applyFont="1" applyBorder="1" applyAlignment="1">
      <alignment horizontal="center" vertical="center" wrapText="1"/>
    </xf>
    <xf numFmtId="0" fontId="12" fillId="0" borderId="23" xfId="14" applyFont="1" applyBorder="1" applyAlignment="1">
      <alignment horizontal="center" vertical="center" wrapText="1"/>
    </xf>
    <xf numFmtId="0" fontId="0" fillId="0" borderId="13" xfId="0" applyBorder="1" applyAlignment="1">
      <alignment horizontal="center" vertical="center" wrapText="1"/>
    </xf>
    <xf numFmtId="0" fontId="12" fillId="30" borderId="23" xfId="0" applyFont="1" applyFill="1" applyBorder="1" applyAlignment="1">
      <alignment horizontal="center" vertical="center" wrapText="1"/>
    </xf>
    <xf numFmtId="0" fontId="0" fillId="0" borderId="13" xfId="0" applyBorder="1" applyAlignment="1">
      <alignment horizontal="center" vertical="center"/>
    </xf>
    <xf numFmtId="2" fontId="0" fillId="0" borderId="13" xfId="0" applyNumberFormat="1" applyBorder="1" applyAlignment="1">
      <alignment horizontal="center" vertical="center"/>
    </xf>
    <xf numFmtId="2" fontId="0" fillId="0" borderId="13" xfId="32" applyNumberFormat="1" applyFont="1" applyFill="1" applyBorder="1" applyAlignment="1">
      <alignment horizontal="center" vertical="center" wrapText="1"/>
    </xf>
    <xf numFmtId="0" fontId="7" fillId="12" borderId="3" xfId="0" applyFont="1" applyFill="1" applyBorder="1"/>
    <xf numFmtId="0" fontId="8" fillId="12" borderId="0" xfId="0" applyFont="1" applyFill="1" applyAlignment="1">
      <alignment vertical="top"/>
    </xf>
    <xf numFmtId="0" fontId="7" fillId="19" borderId="0" xfId="0" applyFont="1" applyFill="1" applyAlignment="1">
      <alignment vertical="top"/>
    </xf>
    <xf numFmtId="0" fontId="7" fillId="17" borderId="0" xfId="0" applyFont="1" applyFill="1"/>
    <xf numFmtId="0" fontId="7" fillId="18" borderId="5" xfId="0" applyFont="1" applyFill="1" applyBorder="1" applyAlignment="1">
      <alignment vertical="top"/>
    </xf>
    <xf numFmtId="0" fontId="7" fillId="18" borderId="3" xfId="0" applyFont="1" applyFill="1" applyBorder="1" applyAlignment="1">
      <alignment vertical="top"/>
    </xf>
    <xf numFmtId="0" fontId="7" fillId="18" borderId="6" xfId="0" applyFont="1" applyFill="1" applyBorder="1" applyAlignment="1">
      <alignment vertical="top"/>
    </xf>
    <xf numFmtId="0" fontId="7" fillId="18" borderId="0" xfId="0" applyFont="1" applyFill="1" applyAlignment="1">
      <alignment vertical="top"/>
    </xf>
    <xf numFmtId="0" fontId="29" fillId="37" borderId="10" xfId="0" applyFont="1" applyFill="1" applyBorder="1" applyAlignment="1">
      <alignment horizontal="center" vertical="center" wrapText="1"/>
    </xf>
    <xf numFmtId="0" fontId="0" fillId="0" borderId="1" xfId="0" applyBorder="1" applyAlignment="1">
      <alignment horizontal="center" vertical="center" wrapText="1"/>
    </xf>
    <xf numFmtId="1" fontId="12" fillId="0" borderId="23" xfId="5" quotePrefix="1" applyNumberFormat="1" applyFont="1" applyBorder="1" applyAlignment="1">
      <alignment horizontal="center" vertical="center" wrapText="1" shrinkToFit="1"/>
    </xf>
    <xf numFmtId="0" fontId="14" fillId="0" borderId="23" xfId="3" quotePrefix="1" applyFont="1" applyBorder="1" applyAlignment="1">
      <alignment horizontal="center" vertical="center" wrapText="1"/>
    </xf>
    <xf numFmtId="0" fontId="12" fillId="30" borderId="23" xfId="14" applyFont="1" applyFill="1" applyBorder="1" applyAlignment="1">
      <alignment horizontal="center" vertical="center" wrapText="1"/>
    </xf>
    <xf numFmtId="0" fontId="0" fillId="0" borderId="23" xfId="0" applyBorder="1" applyAlignment="1">
      <alignment horizontal="center" vertical="center" wrapText="1"/>
    </xf>
    <xf numFmtId="0" fontId="12" fillId="30" borderId="12" xfId="0" applyFont="1" applyFill="1" applyBorder="1" applyAlignment="1">
      <alignment horizontal="center" vertical="center" wrapText="1"/>
    </xf>
    <xf numFmtId="0" fontId="12" fillId="0" borderId="12" xfId="0" applyFont="1" applyBorder="1" applyAlignment="1">
      <alignment horizontal="center" vertical="center" wrapText="1"/>
    </xf>
    <xf numFmtId="0" fontId="12" fillId="29" borderId="12" xfId="0" applyFont="1" applyFill="1" applyBorder="1" applyAlignment="1">
      <alignment horizontal="center" vertical="center" wrapText="1"/>
    </xf>
    <xf numFmtId="0" fontId="12" fillId="0" borderId="13" xfId="0" applyFont="1" applyBorder="1" applyAlignment="1">
      <alignment horizontal="left" vertical="top" wrapText="1"/>
    </xf>
    <xf numFmtId="0" fontId="12" fillId="30" borderId="24" xfId="0" applyFont="1" applyFill="1" applyBorder="1" applyAlignment="1">
      <alignment horizontal="center" vertical="center" wrapText="1"/>
    </xf>
    <xf numFmtId="0" fontId="12" fillId="0" borderId="33" xfId="0" applyFont="1" applyBorder="1" applyAlignment="1">
      <alignment horizontal="center" vertical="center" wrapText="1"/>
    </xf>
    <xf numFmtId="1" fontId="12" fillId="0" borderId="13" xfId="0" applyNumberFormat="1" applyFont="1" applyBorder="1" applyAlignment="1">
      <alignment horizontal="center" vertical="center" wrapText="1"/>
    </xf>
    <xf numFmtId="1" fontId="12" fillId="0" borderId="7" xfId="0" applyNumberFormat="1" applyFont="1" applyBorder="1" applyAlignment="1">
      <alignment horizontal="center" vertical="center" wrapText="1"/>
    </xf>
    <xf numFmtId="1" fontId="12" fillId="0" borderId="1" xfId="0" applyNumberFormat="1" applyFont="1" applyBorder="1" applyAlignment="1">
      <alignment horizontal="center" vertical="center" wrapText="1"/>
    </xf>
    <xf numFmtId="0" fontId="12" fillId="0" borderId="40" xfId="0" applyFont="1" applyBorder="1" applyAlignment="1">
      <alignment horizontal="center" vertical="center" wrapText="1"/>
    </xf>
    <xf numFmtId="0" fontId="12" fillId="0" borderId="34" xfId="0" applyFont="1" applyBorder="1" applyAlignment="1">
      <alignment horizontal="center" vertical="top" wrapText="1"/>
    </xf>
    <xf numFmtId="0" fontId="18" fillId="0" borderId="13" xfId="6" applyFill="1" applyBorder="1" applyAlignment="1">
      <alignment horizontal="left" vertical="top" wrapText="1"/>
    </xf>
    <xf numFmtId="0" fontId="14" fillId="0" borderId="13" xfId="3" applyFont="1" applyBorder="1" applyAlignment="1">
      <alignment horizontal="left" vertical="top" wrapText="1"/>
    </xf>
    <xf numFmtId="0" fontId="0" fillId="0" borderId="7" xfId="0" applyBorder="1" applyAlignment="1">
      <alignment horizontal="center" vertical="center" wrapText="1"/>
    </xf>
    <xf numFmtId="0" fontId="0" fillId="0" borderId="27" xfId="0" applyBorder="1" applyAlignment="1">
      <alignment horizontal="center" vertical="center" wrapText="1"/>
    </xf>
    <xf numFmtId="0" fontId="0" fillId="0" borderId="9" xfId="0" applyBorder="1" applyAlignment="1">
      <alignment horizontal="center" vertical="center" wrapText="1"/>
    </xf>
    <xf numFmtId="0" fontId="12" fillId="0" borderId="12" xfId="0" applyFont="1" applyBorder="1" applyAlignment="1">
      <alignment horizontal="center" vertical="center" wrapText="1"/>
    </xf>
    <xf numFmtId="0" fontId="12" fillId="0" borderId="10" xfId="0" applyFont="1" applyBorder="1" applyAlignment="1">
      <alignment horizontal="center" vertical="center" wrapText="1"/>
    </xf>
    <xf numFmtId="0" fontId="12" fillId="0" borderId="11" xfId="0" applyFont="1" applyBorder="1" applyAlignment="1">
      <alignment horizontal="center" vertical="center" wrapText="1"/>
    </xf>
    <xf numFmtId="0" fontId="12" fillId="0" borderId="12" xfId="12" applyFont="1" applyBorder="1" applyAlignment="1">
      <alignment horizontal="center" vertical="center" wrapText="1"/>
    </xf>
    <xf numFmtId="0" fontId="14" fillId="0" borderId="10" xfId="12" applyFont="1" applyBorder="1" applyAlignment="1">
      <alignment horizontal="center" vertical="center"/>
    </xf>
    <xf numFmtId="0" fontId="14" fillId="0" borderId="11" xfId="12" applyFont="1" applyBorder="1" applyAlignment="1">
      <alignment horizontal="center" vertical="center"/>
    </xf>
    <xf numFmtId="0" fontId="12" fillId="0" borderId="10" xfId="12" applyFont="1" applyBorder="1" applyAlignment="1">
      <alignment horizontal="center" vertical="center" wrapText="1"/>
    </xf>
    <xf numFmtId="0" fontId="12" fillId="0" borderId="11" xfId="12" applyFont="1" applyBorder="1" applyAlignment="1">
      <alignment horizontal="center" vertical="center" wrapText="1"/>
    </xf>
    <xf numFmtId="0" fontId="12" fillId="30" borderId="12" xfId="12" applyFont="1" applyFill="1" applyBorder="1" applyAlignment="1">
      <alignment horizontal="left" vertical="top" wrapText="1"/>
    </xf>
    <xf numFmtId="0" fontId="14" fillId="30" borderId="10" xfId="12" applyFont="1" applyFill="1" applyBorder="1" applyAlignment="1">
      <alignment horizontal="left" vertical="top"/>
    </xf>
    <xf numFmtId="0" fontId="14" fillId="30" borderId="11" xfId="12" applyFont="1" applyFill="1" applyBorder="1" applyAlignment="1">
      <alignment horizontal="left" vertical="top"/>
    </xf>
    <xf numFmtId="0" fontId="12" fillId="0" borderId="12" xfId="12" applyFont="1" applyBorder="1" applyAlignment="1">
      <alignment horizontal="left" vertical="top" wrapText="1"/>
    </xf>
    <xf numFmtId="0" fontId="14" fillId="0" borderId="10" xfId="12" applyFont="1" applyBorder="1" applyAlignment="1">
      <alignment horizontal="left" vertical="top" wrapText="1"/>
    </xf>
    <xf numFmtId="0" fontId="14" fillId="0" borderId="11" xfId="12" applyFont="1" applyBorder="1" applyAlignment="1">
      <alignment horizontal="left" vertical="top" wrapText="1"/>
    </xf>
    <xf numFmtId="0" fontId="14" fillId="0" borderId="10" xfId="0" applyFont="1" applyBorder="1"/>
    <xf numFmtId="0" fontId="14" fillId="0" borderId="11" xfId="0" applyFont="1" applyBorder="1"/>
    <xf numFmtId="0" fontId="12" fillId="0" borderId="1" xfId="0" applyFont="1" applyBorder="1" applyAlignment="1">
      <alignment horizontal="center" vertical="center" wrapText="1"/>
    </xf>
    <xf numFmtId="0" fontId="14" fillId="0" borderId="1" xfId="0" applyFont="1" applyBorder="1"/>
    <xf numFmtId="0" fontId="12" fillId="30" borderId="24" xfId="12" applyFont="1" applyFill="1" applyBorder="1" applyAlignment="1">
      <alignment horizontal="center" vertical="center" wrapText="1"/>
    </xf>
    <xf numFmtId="0" fontId="12" fillId="30" borderId="28" xfId="12" applyFont="1" applyFill="1" applyBorder="1" applyAlignment="1">
      <alignment horizontal="center" vertical="center" wrapText="1"/>
    </xf>
    <xf numFmtId="0" fontId="12" fillId="30" borderId="32" xfId="12" applyFont="1" applyFill="1" applyBorder="1" applyAlignment="1">
      <alignment horizontal="center" vertical="center" wrapText="1"/>
    </xf>
    <xf numFmtId="0" fontId="12" fillId="31" borderId="24" xfId="12" applyFont="1" applyFill="1" applyBorder="1" applyAlignment="1">
      <alignment horizontal="center" vertical="center" wrapText="1"/>
    </xf>
    <xf numFmtId="0" fontId="12" fillId="30" borderId="12" xfId="12" applyFont="1" applyFill="1" applyBorder="1" applyAlignment="1">
      <alignment horizontal="center" vertical="center" wrapText="1"/>
    </xf>
    <xf numFmtId="0" fontId="14" fillId="30" borderId="10" xfId="12" applyFont="1" applyFill="1" applyBorder="1"/>
    <xf numFmtId="0" fontId="14" fillId="30" borderId="11" xfId="12" applyFont="1" applyFill="1" applyBorder="1"/>
    <xf numFmtId="0" fontId="12" fillId="30" borderId="12" xfId="0" applyFont="1" applyFill="1" applyBorder="1" applyAlignment="1">
      <alignment horizontal="center" vertical="center" wrapText="1"/>
    </xf>
    <xf numFmtId="0" fontId="14" fillId="30" borderId="10" xfId="0" applyFont="1" applyFill="1" applyBorder="1" applyAlignment="1">
      <alignment horizontal="center" vertical="center"/>
    </xf>
    <xf numFmtId="0" fontId="14" fillId="30" borderId="11" xfId="0" applyFont="1" applyFill="1" applyBorder="1" applyAlignment="1">
      <alignment horizontal="center" vertical="center"/>
    </xf>
    <xf numFmtId="0" fontId="12" fillId="29" borderId="12" xfId="0" applyFont="1" applyFill="1" applyBorder="1" applyAlignment="1">
      <alignment horizontal="center" vertical="center" wrapText="1"/>
    </xf>
    <xf numFmtId="0" fontId="12" fillId="29" borderId="10" xfId="0" applyFont="1" applyFill="1" applyBorder="1" applyAlignment="1">
      <alignment horizontal="center" vertical="center" wrapText="1"/>
    </xf>
    <xf numFmtId="0" fontId="12" fillId="29" borderId="11" xfId="0" applyFont="1" applyFill="1" applyBorder="1" applyAlignment="1">
      <alignment horizontal="center" vertical="center" wrapText="1"/>
    </xf>
    <xf numFmtId="0" fontId="12" fillId="31" borderId="12" xfId="0" applyFont="1" applyFill="1" applyBorder="1" applyAlignment="1">
      <alignment horizontal="center" vertical="center" wrapText="1"/>
    </xf>
    <xf numFmtId="0" fontId="12" fillId="31" borderId="10" xfId="0" applyFont="1" applyFill="1" applyBorder="1" applyAlignment="1">
      <alignment horizontal="center" vertical="center" wrapText="1"/>
    </xf>
    <xf numFmtId="0" fontId="12" fillId="31" borderId="11" xfId="0" applyFont="1" applyFill="1" applyBorder="1" applyAlignment="1">
      <alignment horizontal="center" vertical="center" wrapText="1"/>
    </xf>
    <xf numFmtId="0" fontId="12" fillId="30" borderId="12" xfId="12" quotePrefix="1" applyFont="1" applyFill="1" applyBorder="1" applyAlignment="1">
      <alignment horizontal="left" vertical="center" wrapText="1"/>
    </xf>
    <xf numFmtId="0" fontId="14" fillId="30" borderId="10" xfId="12" applyFont="1" applyFill="1" applyBorder="1" applyAlignment="1">
      <alignment horizontal="left"/>
    </xf>
    <xf numFmtId="0" fontId="14" fillId="30" borderId="11" xfId="12" applyFont="1" applyFill="1" applyBorder="1" applyAlignment="1">
      <alignment horizontal="left"/>
    </xf>
    <xf numFmtId="0" fontId="14" fillId="0" borderId="10" xfId="12" applyFont="1" applyBorder="1"/>
    <xf numFmtId="0" fontId="14" fillId="0" borderId="11" xfId="12" applyFont="1" applyBorder="1"/>
    <xf numFmtId="0" fontId="12" fillId="0" borderId="12" xfId="12" quotePrefix="1" applyFont="1" applyBorder="1" applyAlignment="1">
      <alignment horizontal="left" vertical="top" wrapText="1"/>
    </xf>
    <xf numFmtId="0" fontId="12" fillId="0" borderId="10" xfId="12" applyFont="1" applyBorder="1" applyAlignment="1">
      <alignment horizontal="left" vertical="top" wrapText="1"/>
    </xf>
    <xf numFmtId="0" fontId="12" fillId="0" borderId="11" xfId="12" applyFont="1" applyBorder="1" applyAlignment="1">
      <alignment horizontal="left" vertical="top" wrapText="1"/>
    </xf>
    <xf numFmtId="0" fontId="6" fillId="0" borderId="12" xfId="31" quotePrefix="1" applyFill="1" applyBorder="1" applyAlignment="1">
      <alignment horizontal="left" vertical="top" wrapText="1"/>
    </xf>
    <xf numFmtId="0" fontId="14" fillId="31" borderId="10" xfId="12" applyFont="1" applyFill="1" applyBorder="1" applyAlignment="1">
      <alignment horizontal="left" vertical="top"/>
    </xf>
    <xf numFmtId="0" fontId="14" fillId="31" borderId="11" xfId="12" applyFont="1" applyFill="1" applyBorder="1" applyAlignment="1">
      <alignment horizontal="left" vertical="top"/>
    </xf>
    <xf numFmtId="0" fontId="12" fillId="30" borderId="10" xfId="12" applyFont="1" applyFill="1" applyBorder="1" applyAlignment="1">
      <alignment horizontal="center" vertical="center" wrapText="1"/>
    </xf>
    <xf numFmtId="0" fontId="12" fillId="30" borderId="11" xfId="12" applyFont="1" applyFill="1" applyBorder="1" applyAlignment="1">
      <alignment horizontal="center" vertical="center" wrapText="1"/>
    </xf>
    <xf numFmtId="0" fontId="14" fillId="0" borderId="13" xfId="3" applyFont="1" applyBorder="1" applyAlignment="1">
      <alignment horizontal="center" vertical="center" wrapText="1"/>
    </xf>
    <xf numFmtId="0" fontId="0" fillId="0" borderId="13" xfId="0" applyBorder="1" applyAlignment="1">
      <alignment horizontal="center" vertical="center" wrapText="1"/>
    </xf>
    <xf numFmtId="0" fontId="12" fillId="30" borderId="43" xfId="14" applyFont="1" applyFill="1" applyBorder="1" applyAlignment="1">
      <alignment horizontal="center" vertical="center" wrapText="1"/>
    </xf>
    <xf numFmtId="0" fontId="12" fillId="30" borderId="10" xfId="14" applyFont="1" applyFill="1" applyBorder="1" applyAlignment="1">
      <alignment horizontal="center" vertical="center" wrapText="1"/>
    </xf>
    <xf numFmtId="0" fontId="12" fillId="30" borderId="13" xfId="14" applyFont="1" applyFill="1" applyBorder="1" applyAlignment="1">
      <alignment horizontal="center" vertical="center" wrapText="1"/>
    </xf>
    <xf numFmtId="0" fontId="14" fillId="30" borderId="13" xfId="14" applyFont="1" applyFill="1" applyBorder="1" applyAlignment="1">
      <alignment horizontal="center" vertical="center"/>
    </xf>
    <xf numFmtId="0" fontId="12" fillId="30" borderId="12" xfId="14" applyFont="1" applyFill="1" applyBorder="1" applyAlignment="1">
      <alignment horizontal="center" vertical="center" wrapText="1"/>
    </xf>
    <xf numFmtId="0" fontId="14" fillId="30" borderId="10" xfId="14" applyFont="1" applyFill="1" applyBorder="1"/>
    <xf numFmtId="0" fontId="12" fillId="0" borderId="12" xfId="14" applyFont="1" applyBorder="1" applyAlignment="1">
      <alignment horizontal="left" vertical="top" wrapText="1"/>
    </xf>
    <xf numFmtId="0" fontId="14" fillId="0" borderId="10" xfId="14" applyFont="1" applyBorder="1" applyAlignment="1">
      <alignment horizontal="left" vertical="top"/>
    </xf>
    <xf numFmtId="0" fontId="14" fillId="0" borderId="11" xfId="14" applyFont="1" applyBorder="1" applyAlignment="1">
      <alignment horizontal="left" vertical="top"/>
    </xf>
    <xf numFmtId="0" fontId="14" fillId="30" borderId="10" xfId="14" applyFont="1" applyFill="1" applyBorder="1" applyAlignment="1">
      <alignment horizontal="center" vertical="center"/>
    </xf>
    <xf numFmtId="0" fontId="12" fillId="30" borderId="12" xfId="14" applyFont="1" applyFill="1" applyBorder="1" applyAlignment="1">
      <alignment horizontal="left" vertical="top" wrapText="1"/>
    </xf>
    <xf numFmtId="0" fontId="12" fillId="30" borderId="10" xfId="14" applyFont="1" applyFill="1" applyBorder="1" applyAlignment="1">
      <alignment horizontal="left" vertical="top" wrapText="1"/>
    </xf>
    <xf numFmtId="0" fontId="12" fillId="30" borderId="11" xfId="14" applyFont="1" applyFill="1" applyBorder="1" applyAlignment="1">
      <alignment horizontal="left" vertical="top" wrapText="1"/>
    </xf>
    <xf numFmtId="0" fontId="12" fillId="29" borderId="12" xfId="14" applyFont="1" applyFill="1" applyBorder="1" applyAlignment="1">
      <alignment horizontal="center" vertical="center" wrapText="1"/>
    </xf>
    <xf numFmtId="0" fontId="12" fillId="29" borderId="10" xfId="14" applyFont="1" applyFill="1" applyBorder="1" applyAlignment="1">
      <alignment horizontal="center" vertical="center" wrapText="1"/>
    </xf>
    <xf numFmtId="0" fontId="12" fillId="29" borderId="11" xfId="14" applyFont="1" applyFill="1" applyBorder="1" applyAlignment="1">
      <alignment horizontal="center" vertical="center" wrapText="1"/>
    </xf>
    <xf numFmtId="0" fontId="12" fillId="0" borderId="12" xfId="14" applyFont="1" applyBorder="1" applyAlignment="1">
      <alignment horizontal="center" vertical="center" wrapText="1"/>
    </xf>
    <xf numFmtId="0" fontId="12" fillId="0" borderId="10" xfId="14" applyFont="1" applyBorder="1" applyAlignment="1">
      <alignment horizontal="center" vertical="center" wrapText="1"/>
    </xf>
    <xf numFmtId="0" fontId="12" fillId="0" borderId="11" xfId="14" applyFont="1" applyBorder="1" applyAlignment="1">
      <alignment horizontal="center" vertical="center" wrapText="1"/>
    </xf>
    <xf numFmtId="0" fontId="12" fillId="0" borderId="10" xfId="14" applyFont="1" applyBorder="1" applyAlignment="1">
      <alignment horizontal="left" vertical="top" wrapText="1"/>
    </xf>
    <xf numFmtId="0" fontId="12" fillId="0" borderId="11" xfId="14" applyFont="1" applyBorder="1" applyAlignment="1">
      <alignment horizontal="left" vertical="top" wrapText="1"/>
    </xf>
    <xf numFmtId="0" fontId="12" fillId="30" borderId="12" xfId="29" applyFont="1" applyFill="1" applyBorder="1" applyAlignment="1">
      <alignment horizontal="left" vertical="top" wrapText="1"/>
    </xf>
    <xf numFmtId="0" fontId="12" fillId="30" borderId="10" xfId="29" applyFont="1" applyFill="1" applyBorder="1" applyAlignment="1">
      <alignment horizontal="left" vertical="top" wrapText="1"/>
    </xf>
    <xf numFmtId="0" fontId="12" fillId="30" borderId="11" xfId="29" applyFont="1" applyFill="1" applyBorder="1" applyAlignment="1">
      <alignment horizontal="left" vertical="top" wrapText="1"/>
    </xf>
    <xf numFmtId="0" fontId="12" fillId="0" borderId="43" xfId="14" applyFont="1" applyBorder="1" applyAlignment="1">
      <alignment horizontal="center" vertical="center" wrapText="1"/>
    </xf>
    <xf numFmtId="0" fontId="14" fillId="0" borderId="25" xfId="14" applyFont="1" applyBorder="1" applyAlignment="1">
      <alignment horizontal="center" vertical="center"/>
    </xf>
    <xf numFmtId="0" fontId="14" fillId="0" borderId="30" xfId="14" applyFont="1" applyBorder="1" applyAlignment="1">
      <alignment horizontal="center" vertical="center"/>
    </xf>
    <xf numFmtId="0" fontId="14" fillId="0" borderId="10" xfId="14" applyFont="1" applyBorder="1" applyAlignment="1">
      <alignment horizontal="center" vertical="center"/>
    </xf>
    <xf numFmtId="0" fontId="14" fillId="0" borderId="11" xfId="14" applyFont="1" applyBorder="1" applyAlignment="1">
      <alignment horizontal="center" vertical="center"/>
    </xf>
    <xf numFmtId="0" fontId="14" fillId="30" borderId="11" xfId="14" applyFont="1" applyFill="1" applyBorder="1" applyAlignment="1">
      <alignment horizontal="center" vertical="center"/>
    </xf>
    <xf numFmtId="0" fontId="12" fillId="30" borderId="11" xfId="14" applyFont="1" applyFill="1" applyBorder="1" applyAlignment="1">
      <alignment horizontal="center" vertical="center" wrapText="1"/>
    </xf>
    <xf numFmtId="0" fontId="12" fillId="30" borderId="15" xfId="14" applyFont="1" applyFill="1" applyBorder="1" applyAlignment="1">
      <alignment horizontal="center" vertical="center" wrapText="1"/>
    </xf>
    <xf numFmtId="0" fontId="17" fillId="0" borderId="12" xfId="6" applyFont="1" applyFill="1" applyBorder="1" applyAlignment="1">
      <alignment horizontal="left" vertical="center" wrapText="1"/>
    </xf>
    <xf numFmtId="0" fontId="14" fillId="0" borderId="10" xfId="14" applyFont="1" applyBorder="1" applyAlignment="1">
      <alignment horizontal="left" vertical="center"/>
    </xf>
    <xf numFmtId="0" fontId="14" fillId="0" borderId="11" xfId="14" applyFont="1" applyBorder="1" applyAlignment="1">
      <alignment horizontal="left" vertical="center"/>
    </xf>
    <xf numFmtId="0" fontId="17" fillId="0" borderId="12" xfId="6" quotePrefix="1" applyFont="1" applyFill="1" applyBorder="1" applyAlignment="1">
      <alignment horizontal="left" vertical="top" wrapText="1"/>
    </xf>
    <xf numFmtId="0" fontId="14" fillId="0" borderId="10" xfId="12" applyFont="1" applyBorder="1" applyAlignment="1">
      <alignment horizontal="left" vertical="top"/>
    </xf>
    <xf numFmtId="0" fontId="14" fillId="0" borderId="11" xfId="12" applyFont="1" applyBorder="1" applyAlignment="1">
      <alignment horizontal="left" vertical="top"/>
    </xf>
    <xf numFmtId="0" fontId="12" fillId="30" borderId="12" xfId="12" quotePrefix="1" applyFont="1" applyFill="1" applyBorder="1" applyAlignment="1">
      <alignment horizontal="center" vertical="center" wrapText="1"/>
    </xf>
    <xf numFmtId="0" fontId="14" fillId="30" borderId="10" xfId="12" applyFont="1" applyFill="1" applyBorder="1" applyAlignment="1">
      <alignment horizontal="center" vertical="center"/>
    </xf>
    <xf numFmtId="0" fontId="14" fillId="30" borderId="11" xfId="12" applyFont="1" applyFill="1" applyBorder="1" applyAlignment="1">
      <alignment horizontal="center" vertical="center"/>
    </xf>
    <xf numFmtId="0" fontId="12" fillId="0" borderId="43" xfId="12" applyFont="1" applyBorder="1" applyAlignment="1">
      <alignment horizontal="center" vertical="center" wrapText="1"/>
    </xf>
    <xf numFmtId="0" fontId="12" fillId="30" borderId="12" xfId="12" quotePrefix="1" applyFont="1" applyFill="1" applyBorder="1" applyAlignment="1">
      <alignment horizontal="left" vertical="top" wrapText="1"/>
    </xf>
    <xf numFmtId="0" fontId="12" fillId="30" borderId="10" xfId="12" quotePrefix="1" applyFont="1" applyFill="1" applyBorder="1" applyAlignment="1">
      <alignment horizontal="left" vertical="top" wrapText="1"/>
    </xf>
    <xf numFmtId="0" fontId="12" fillId="0" borderId="10" xfId="12" quotePrefix="1" applyFont="1" applyBorder="1" applyAlignment="1">
      <alignment horizontal="left" vertical="top" wrapText="1"/>
    </xf>
    <xf numFmtId="0" fontId="14" fillId="31" borderId="10" xfId="0" applyFont="1" applyFill="1" applyBorder="1"/>
    <xf numFmtId="0" fontId="14" fillId="31" borderId="11" xfId="0" applyFont="1" applyFill="1" applyBorder="1"/>
    <xf numFmtId="0" fontId="12" fillId="0" borderId="13" xfId="14" applyFont="1" applyBorder="1" applyAlignment="1">
      <alignment horizontal="center" vertical="center" wrapText="1"/>
    </xf>
    <xf numFmtId="0" fontId="14" fillId="0" borderId="13" xfId="14" applyFont="1" applyBorder="1" applyAlignment="1">
      <alignment horizontal="center" vertical="center"/>
    </xf>
    <xf numFmtId="0" fontId="14" fillId="29" borderId="10" xfId="14" applyFont="1" applyFill="1" applyBorder="1" applyAlignment="1">
      <alignment horizontal="center" vertical="center"/>
    </xf>
    <xf numFmtId="0" fontId="14" fillId="29" borderId="45" xfId="14" applyFont="1" applyFill="1" applyBorder="1" applyAlignment="1">
      <alignment horizontal="center" vertical="center"/>
    </xf>
    <xf numFmtId="0" fontId="12" fillId="29" borderId="45" xfId="14" applyFont="1" applyFill="1" applyBorder="1" applyAlignment="1">
      <alignment horizontal="center" vertical="center" wrapText="1"/>
    </xf>
    <xf numFmtId="0" fontId="12" fillId="0" borderId="45" xfId="14" applyFont="1" applyBorder="1" applyAlignment="1">
      <alignment horizontal="center" vertical="center" wrapText="1"/>
    </xf>
    <xf numFmtId="0" fontId="12" fillId="0" borderId="12" xfId="14" applyFont="1" applyBorder="1" applyAlignment="1">
      <alignment horizontal="left" vertical="center" wrapText="1"/>
    </xf>
    <xf numFmtId="0" fontId="12" fillId="0" borderId="10" xfId="14" applyFont="1" applyBorder="1" applyAlignment="1">
      <alignment horizontal="left" vertical="center" wrapText="1"/>
    </xf>
    <xf numFmtId="0" fontId="12" fillId="0" borderId="45" xfId="14" applyFont="1" applyBorder="1" applyAlignment="1">
      <alignment horizontal="left" vertical="center" wrapText="1"/>
    </xf>
    <xf numFmtId="0" fontId="6" fillId="31" borderId="12" xfId="2" applyFill="1" applyBorder="1" applyAlignment="1">
      <alignment horizontal="left" vertical="center" wrapText="1"/>
    </xf>
    <xf numFmtId="0" fontId="12" fillId="31" borderId="10" xfId="14" applyFont="1" applyFill="1" applyBorder="1" applyAlignment="1">
      <alignment horizontal="left" vertical="center" wrapText="1"/>
    </xf>
    <xf numFmtId="0" fontId="12" fillId="31" borderId="45" xfId="14" applyFont="1" applyFill="1" applyBorder="1" applyAlignment="1">
      <alignment horizontal="left" vertical="center" wrapText="1"/>
    </xf>
    <xf numFmtId="0" fontId="12" fillId="30" borderId="45" xfId="14" applyFont="1" applyFill="1" applyBorder="1" applyAlignment="1">
      <alignment horizontal="center" vertical="center" wrapText="1"/>
    </xf>
    <xf numFmtId="0" fontId="12" fillId="30" borderId="43" xfId="14" applyFont="1" applyFill="1" applyBorder="1" applyAlignment="1">
      <alignment horizontal="left" vertical="center" wrapText="1"/>
    </xf>
    <xf numFmtId="0" fontId="12" fillId="30" borderId="10" xfId="14" applyFont="1" applyFill="1" applyBorder="1" applyAlignment="1">
      <alignment horizontal="left" vertical="center" wrapText="1"/>
    </xf>
    <xf numFmtId="0" fontId="12" fillId="30" borderId="45" xfId="14" applyFont="1" applyFill="1" applyBorder="1" applyAlignment="1">
      <alignment horizontal="left" vertical="center" wrapText="1"/>
    </xf>
    <xf numFmtId="0" fontId="12" fillId="0" borderId="45" xfId="14" applyFont="1" applyBorder="1" applyAlignment="1">
      <alignment horizontal="left" vertical="top" wrapText="1"/>
    </xf>
    <xf numFmtId="0" fontId="12" fillId="30" borderId="10" xfId="0" applyFont="1" applyFill="1" applyBorder="1" applyAlignment="1">
      <alignment horizontal="center" vertical="center" wrapText="1"/>
    </xf>
    <xf numFmtId="0" fontId="12" fillId="30" borderId="11" xfId="0" applyFont="1" applyFill="1" applyBorder="1" applyAlignment="1">
      <alignment horizontal="center" vertical="center" wrapText="1"/>
    </xf>
    <xf numFmtId="0" fontId="12" fillId="29" borderId="43" xfId="14" applyFont="1" applyFill="1" applyBorder="1" applyAlignment="1">
      <alignment horizontal="center" vertical="center" wrapText="1"/>
    </xf>
    <xf numFmtId="0" fontId="12" fillId="30" borderId="43" xfId="14" applyFont="1" applyFill="1" applyBorder="1" applyAlignment="1">
      <alignment horizontal="left" vertical="top" wrapText="1"/>
    </xf>
    <xf numFmtId="0" fontId="12" fillId="30" borderId="45" xfId="14" applyFont="1" applyFill="1" applyBorder="1" applyAlignment="1">
      <alignment horizontal="left" vertical="top" wrapText="1"/>
    </xf>
    <xf numFmtId="0" fontId="12" fillId="30" borderId="10" xfId="12" applyFont="1" applyFill="1" applyBorder="1" applyAlignment="1">
      <alignment horizontal="center" vertical="top" wrapText="1"/>
    </xf>
    <xf numFmtId="0" fontId="6" fillId="0" borderId="10" xfId="2" applyFill="1" applyBorder="1" applyAlignment="1">
      <alignment horizontal="left" vertical="top" wrapText="1"/>
    </xf>
    <xf numFmtId="0" fontId="12" fillId="30" borderId="12" xfId="14" applyFont="1" applyFill="1" applyBorder="1" applyAlignment="1">
      <alignment horizontal="left" vertical="center" wrapText="1"/>
    </xf>
    <xf numFmtId="0" fontId="12" fillId="0" borderId="12" xfId="12" applyFont="1" applyBorder="1" applyAlignment="1">
      <alignment horizontal="center" vertical="top" wrapText="1"/>
    </xf>
    <xf numFmtId="0" fontId="6" fillId="0" borderId="12" xfId="2" quotePrefix="1" applyFill="1" applyBorder="1" applyAlignment="1">
      <alignment horizontal="left" vertical="top" wrapText="1"/>
    </xf>
    <xf numFmtId="0" fontId="14" fillId="0" borderId="10" xfId="14" applyFont="1" applyBorder="1" applyAlignment="1">
      <alignment horizontal="left" vertical="top" wrapText="1"/>
    </xf>
    <xf numFmtId="0" fontId="14" fillId="0" borderId="11" xfId="14" applyFont="1" applyBorder="1" applyAlignment="1">
      <alignment horizontal="left" vertical="top" wrapText="1"/>
    </xf>
    <xf numFmtId="0" fontId="12" fillId="0" borderId="10" xfId="14" applyFont="1" applyBorder="1" applyAlignment="1">
      <alignment horizontal="center" vertical="top" wrapText="1"/>
    </xf>
    <xf numFmtId="0" fontId="17" fillId="0" borderId="13" xfId="6" applyFont="1" applyFill="1" applyBorder="1" applyAlignment="1">
      <alignment horizontal="left" vertical="center" wrapText="1"/>
    </xf>
    <xf numFmtId="0" fontId="14" fillId="0" borderId="13" xfId="14" applyFont="1" applyBorder="1" applyAlignment="1">
      <alignment horizontal="left" vertical="center"/>
    </xf>
    <xf numFmtId="0" fontId="12" fillId="31" borderId="28" xfId="12" applyFont="1" applyFill="1" applyBorder="1" applyAlignment="1">
      <alignment horizontal="center" vertical="center" wrapText="1"/>
    </xf>
    <xf numFmtId="1" fontId="12" fillId="30" borderId="10" xfId="12" applyNumberFormat="1" applyFont="1" applyFill="1" applyBorder="1" applyAlignment="1">
      <alignment horizontal="center" vertical="center" wrapText="1"/>
    </xf>
    <xf numFmtId="0" fontId="14" fillId="0" borderId="10" xfId="14" applyFont="1" applyBorder="1"/>
    <xf numFmtId="0" fontId="14" fillId="0" borderId="11" xfId="14" applyFont="1" applyBorder="1"/>
    <xf numFmtId="0" fontId="14" fillId="29" borderId="11" xfId="14" applyFont="1" applyFill="1" applyBorder="1" applyAlignment="1">
      <alignment horizontal="center" vertical="center"/>
    </xf>
    <xf numFmtId="0" fontId="14" fillId="0" borderId="10" xfId="14" applyFont="1" applyBorder="1" applyAlignment="1">
      <alignment horizontal="center" vertical="top"/>
    </xf>
    <xf numFmtId="0" fontId="14" fillId="0" borderId="11" xfId="14" applyFont="1" applyBorder="1" applyAlignment="1">
      <alignment horizontal="center" vertical="top"/>
    </xf>
    <xf numFmtId="0" fontId="12" fillId="0" borderId="9" xfId="14" applyFont="1" applyBorder="1" applyAlignment="1">
      <alignment horizontal="center" vertical="center" wrapText="1"/>
    </xf>
    <xf numFmtId="3" fontId="12" fillId="0" borderId="10" xfId="14" applyNumberFormat="1" applyFont="1" applyBorder="1" applyAlignment="1">
      <alignment horizontal="center" vertical="center" wrapText="1"/>
    </xf>
    <xf numFmtId="0" fontId="12" fillId="0" borderId="13" xfId="14" applyFont="1" applyBorder="1" applyAlignment="1">
      <alignment horizontal="left" vertical="top" wrapText="1"/>
    </xf>
    <xf numFmtId="0" fontId="14" fillId="0" borderId="13" xfId="14" applyFont="1" applyBorder="1" applyAlignment="1">
      <alignment horizontal="left" vertical="top"/>
    </xf>
    <xf numFmtId="0" fontId="12" fillId="29" borderId="50" xfId="14" applyFont="1" applyFill="1" applyBorder="1" applyAlignment="1">
      <alignment horizontal="center" vertical="center" wrapText="1"/>
    </xf>
    <xf numFmtId="0" fontId="12" fillId="29" borderId="35" xfId="14" applyFont="1" applyFill="1" applyBorder="1" applyAlignment="1">
      <alignment horizontal="center" vertical="center" wrapText="1"/>
    </xf>
    <xf numFmtId="0" fontId="12" fillId="29" borderId="37" xfId="14" applyFont="1" applyFill="1" applyBorder="1" applyAlignment="1">
      <alignment horizontal="center" vertical="center" wrapText="1"/>
    </xf>
    <xf numFmtId="0" fontId="12" fillId="0" borderId="7" xfId="14" applyFont="1" applyBorder="1" applyAlignment="1">
      <alignment horizontal="center" vertical="center" wrapText="1"/>
    </xf>
    <xf numFmtId="0" fontId="12" fillId="0" borderId="27" xfId="14" applyFont="1" applyBorder="1" applyAlignment="1">
      <alignment horizontal="center" vertical="center" wrapText="1"/>
    </xf>
    <xf numFmtId="0" fontId="12" fillId="33" borderId="10" xfId="14" applyFont="1" applyFill="1" applyBorder="1" applyAlignment="1">
      <alignment horizontal="center" vertical="center" wrapText="1"/>
    </xf>
    <xf numFmtId="0" fontId="12" fillId="33" borderId="11" xfId="14" applyFont="1" applyFill="1" applyBorder="1" applyAlignment="1">
      <alignment horizontal="center" vertical="center" wrapText="1"/>
    </xf>
    <xf numFmtId="0" fontId="14" fillId="0" borderId="10" xfId="14" applyFont="1" applyBorder="1" applyAlignment="1">
      <alignment horizontal="left" vertical="center" wrapText="1"/>
    </xf>
    <xf numFmtId="0" fontId="14" fillId="0" borderId="11" xfId="14" applyFont="1" applyBorder="1" applyAlignment="1">
      <alignment horizontal="left" vertical="center" wrapText="1"/>
    </xf>
    <xf numFmtId="0" fontId="6" fillId="0" borderId="13" xfId="31" applyFill="1" applyBorder="1" applyAlignment="1">
      <alignment horizontal="center" vertical="center" wrapText="1"/>
    </xf>
    <xf numFmtId="0" fontId="0" fillId="36" borderId="13" xfId="0" applyFill="1" applyBorder="1" applyAlignment="1">
      <alignment horizontal="center" vertical="center"/>
    </xf>
    <xf numFmtId="0" fontId="0" fillId="36" borderId="7" xfId="0" applyFill="1" applyBorder="1" applyAlignment="1">
      <alignment horizontal="center" vertical="center"/>
    </xf>
    <xf numFmtId="0" fontId="0" fillId="36" borderId="27" xfId="0" applyFill="1" applyBorder="1" applyAlignment="1">
      <alignment horizontal="center" vertical="center"/>
    </xf>
    <xf numFmtId="0" fontId="0" fillId="36" borderId="9" xfId="0" applyFill="1" applyBorder="1" applyAlignment="1">
      <alignment horizontal="center" vertical="center"/>
    </xf>
    <xf numFmtId="0" fontId="0" fillId="32" borderId="13" xfId="0" applyFill="1" applyBorder="1" applyAlignment="1">
      <alignment horizontal="center" vertical="center" wrapText="1"/>
    </xf>
    <xf numFmtId="0" fontId="12" fillId="29" borderId="13" xfId="14" applyFont="1" applyFill="1" applyBorder="1" applyAlignment="1">
      <alignment horizontal="center" vertical="center" wrapText="1"/>
    </xf>
    <xf numFmtId="0" fontId="14" fillId="29" borderId="13" xfId="14" applyFont="1" applyFill="1" applyBorder="1" applyAlignment="1">
      <alignment horizontal="center" vertical="center"/>
    </xf>
    <xf numFmtId="0" fontId="12" fillId="29" borderId="7" xfId="14" applyFont="1" applyFill="1" applyBorder="1" applyAlignment="1">
      <alignment horizontal="center" vertical="center" wrapText="1"/>
    </xf>
    <xf numFmtId="0" fontId="12" fillId="29" borderId="27" xfId="14" applyFont="1" applyFill="1" applyBorder="1" applyAlignment="1">
      <alignment horizontal="center" vertical="center" wrapText="1"/>
    </xf>
    <xf numFmtId="0" fontId="12" fillId="29" borderId="9" xfId="14" applyFont="1" applyFill="1" applyBorder="1" applyAlignment="1">
      <alignment horizontal="center" vertical="center" wrapText="1"/>
    </xf>
    <xf numFmtId="0" fontId="12" fillId="33" borderId="14" xfId="14" applyFont="1" applyFill="1" applyBorder="1" applyAlignment="1">
      <alignment horizontal="center" vertical="center" wrapText="1"/>
    </xf>
    <xf numFmtId="0" fontId="12" fillId="33" borderId="0" xfId="14" applyFont="1" applyFill="1" applyAlignment="1">
      <alignment horizontal="center" vertical="center" wrapText="1"/>
    </xf>
    <xf numFmtId="0" fontId="12" fillId="0" borderId="24" xfId="14" applyFont="1" applyBorder="1" applyAlignment="1">
      <alignment horizontal="center" vertical="center" wrapText="1"/>
    </xf>
    <xf numFmtId="0" fontId="12" fillId="0" borderId="28" xfId="14" applyFont="1" applyBorder="1" applyAlignment="1">
      <alignment horizontal="center" vertical="center" wrapText="1"/>
    </xf>
    <xf numFmtId="0" fontId="12" fillId="0" borderId="44" xfId="14" applyFont="1" applyBorder="1" applyAlignment="1">
      <alignment horizontal="center" vertical="center" wrapText="1"/>
    </xf>
    <xf numFmtId="0" fontId="12" fillId="30" borderId="42" xfId="14" applyFont="1" applyFill="1" applyBorder="1" applyAlignment="1">
      <alignment horizontal="left" vertical="center" wrapText="1"/>
    </xf>
    <xf numFmtId="0" fontId="12" fillId="30" borderId="28" xfId="14" applyFont="1" applyFill="1" applyBorder="1" applyAlignment="1">
      <alignment horizontal="left" vertical="center" wrapText="1"/>
    </xf>
    <xf numFmtId="0" fontId="12" fillId="30" borderId="44" xfId="14" applyFont="1" applyFill="1" applyBorder="1" applyAlignment="1">
      <alignment horizontal="left" vertical="center" wrapText="1"/>
    </xf>
    <xf numFmtId="0" fontId="12" fillId="0" borderId="12" xfId="14" applyFont="1" applyBorder="1" applyAlignment="1">
      <alignment horizontal="center" vertical="center"/>
    </xf>
    <xf numFmtId="0" fontId="12" fillId="0" borderId="10" xfId="14" applyFont="1" applyBorder="1" applyAlignment="1">
      <alignment horizontal="center" vertical="center"/>
    </xf>
    <xf numFmtId="0" fontId="12" fillId="0" borderId="11" xfId="14" applyFont="1" applyBorder="1" applyAlignment="1">
      <alignment horizontal="center" vertical="center"/>
    </xf>
    <xf numFmtId="0" fontId="12" fillId="0" borderId="12" xfId="12" quotePrefix="1" applyFont="1" applyBorder="1" applyAlignment="1">
      <alignment horizontal="left" vertical="center" wrapText="1"/>
    </xf>
    <xf numFmtId="0" fontId="14" fillId="0" borderId="10" xfId="12" applyFont="1" applyBorder="1" applyAlignment="1">
      <alignment horizontal="left" vertical="center"/>
    </xf>
    <xf numFmtId="0" fontId="14" fillId="0" borderId="11" xfId="12" applyFont="1" applyBorder="1" applyAlignment="1">
      <alignment horizontal="left" vertical="center"/>
    </xf>
    <xf numFmtId="0" fontId="12" fillId="30" borderId="12" xfId="29" applyFont="1" applyFill="1" applyBorder="1" applyAlignment="1">
      <alignment horizontal="center" vertical="center" wrapText="1"/>
    </xf>
    <xf numFmtId="0" fontId="12" fillId="30" borderId="10" xfId="29" applyFont="1" applyFill="1" applyBorder="1" applyAlignment="1">
      <alignment horizontal="center" vertical="center" wrapText="1"/>
    </xf>
    <xf numFmtId="0" fontId="12" fillId="30" borderId="11" xfId="29" applyFont="1" applyFill="1" applyBorder="1" applyAlignment="1">
      <alignment horizontal="center" vertical="center" wrapText="1"/>
    </xf>
    <xf numFmtId="0" fontId="12" fillId="0" borderId="15" xfId="14" applyFont="1" applyBorder="1" applyAlignment="1">
      <alignment horizontal="center" vertical="center" wrapText="1"/>
    </xf>
    <xf numFmtId="0" fontId="12" fillId="0" borderId="25" xfId="14" applyFont="1" applyBorder="1" applyAlignment="1">
      <alignment horizontal="center" vertical="center" wrapText="1"/>
    </xf>
    <xf numFmtId="0" fontId="12" fillId="0" borderId="13" xfId="14" applyFont="1" applyBorder="1" applyAlignment="1">
      <alignment horizontal="left" vertical="center" wrapText="1"/>
    </xf>
    <xf numFmtId="0" fontId="14" fillId="0" borderId="13" xfId="14" applyFont="1" applyBorder="1" applyAlignment="1">
      <alignment horizontal="left" vertical="center" wrapText="1"/>
    </xf>
    <xf numFmtId="0" fontId="14" fillId="0" borderId="13" xfId="14" applyFont="1" applyBorder="1" applyAlignment="1">
      <alignment horizontal="left" vertical="top" wrapText="1"/>
    </xf>
    <xf numFmtId="0" fontId="12" fillId="0" borderId="13" xfId="14" applyFont="1" applyBorder="1" applyAlignment="1">
      <alignment horizontal="center" vertical="top" wrapText="1"/>
    </xf>
    <xf numFmtId="0" fontId="14" fillId="0" borderId="13" xfId="14" applyFont="1" applyBorder="1" applyAlignment="1">
      <alignment horizontal="center" vertical="top"/>
    </xf>
    <xf numFmtId="3" fontId="12" fillId="0" borderId="13" xfId="14" applyNumberFormat="1" applyFont="1" applyBorder="1" applyAlignment="1">
      <alignment horizontal="center" vertical="center" wrapText="1"/>
    </xf>
    <xf numFmtId="0" fontId="12" fillId="0" borderId="1" xfId="14" applyFont="1" applyBorder="1" applyAlignment="1">
      <alignment horizontal="center" vertical="center" wrapText="1"/>
    </xf>
    <xf numFmtId="0" fontId="14" fillId="0" borderId="1" xfId="14" applyFont="1" applyBorder="1"/>
    <xf numFmtId="0" fontId="12" fillId="29" borderId="49" xfId="14" applyFont="1" applyFill="1" applyBorder="1" applyAlignment="1">
      <alignment horizontal="center" vertical="center" wrapText="1"/>
    </xf>
    <xf numFmtId="0" fontId="14" fillId="0" borderId="25" xfId="14" applyFont="1" applyBorder="1"/>
    <xf numFmtId="0" fontId="14" fillId="0" borderId="30" xfId="14" applyFont="1" applyBorder="1"/>
    <xf numFmtId="0" fontId="12" fillId="0" borderId="11" xfId="14" applyFont="1" applyBorder="1" applyAlignment="1">
      <alignment horizontal="left" vertical="center" wrapText="1"/>
    </xf>
    <xf numFmtId="0" fontId="17" fillId="0" borderId="7" xfId="6" applyFont="1" applyFill="1" applyBorder="1" applyAlignment="1">
      <alignment horizontal="left" vertical="top" wrapText="1"/>
    </xf>
    <xf numFmtId="0" fontId="17" fillId="0" borderId="27" xfId="6" applyFont="1" applyFill="1" applyBorder="1" applyAlignment="1">
      <alignment horizontal="left" vertical="top" wrapText="1"/>
    </xf>
    <xf numFmtId="0" fontId="17" fillId="0" borderId="9" xfId="6" applyFont="1" applyFill="1" applyBorder="1" applyAlignment="1">
      <alignment horizontal="left" vertical="top" wrapText="1"/>
    </xf>
    <xf numFmtId="0" fontId="12" fillId="29" borderId="13" xfId="29" applyFont="1" applyFill="1" applyBorder="1" applyAlignment="1">
      <alignment horizontal="center" vertical="center" wrapText="1"/>
    </xf>
    <xf numFmtId="0" fontId="14" fillId="29" borderId="13" xfId="29" applyFont="1" applyFill="1" applyBorder="1"/>
    <xf numFmtId="0" fontId="12" fillId="0" borderId="15" xfId="29" applyFont="1" applyBorder="1" applyAlignment="1">
      <alignment horizontal="center" vertical="center" wrapText="1"/>
    </xf>
    <xf numFmtId="0" fontId="12" fillId="0" borderId="25" xfId="29" applyFont="1" applyBorder="1" applyAlignment="1">
      <alignment horizontal="center" vertical="center" wrapText="1"/>
    </xf>
    <xf numFmtId="0" fontId="12" fillId="0" borderId="30" xfId="29" applyFont="1" applyBorder="1" applyAlignment="1">
      <alignment horizontal="center" vertical="center" wrapText="1"/>
    </xf>
    <xf numFmtId="0" fontId="12" fillId="0" borderId="12" xfId="29" applyFont="1" applyBorder="1" applyAlignment="1">
      <alignment horizontal="center" vertical="center" wrapText="1"/>
    </xf>
    <xf numFmtId="0" fontId="14" fillId="0" borderId="10" xfId="29" applyFont="1" applyBorder="1"/>
    <xf numFmtId="0" fontId="14" fillId="0" borderId="11" xfId="29" applyFont="1" applyBorder="1"/>
    <xf numFmtId="0" fontId="12" fillId="0" borderId="10" xfId="29" applyFont="1" applyBorder="1" applyAlignment="1">
      <alignment horizontal="center" vertical="center" wrapText="1"/>
    </xf>
    <xf numFmtId="0" fontId="12" fillId="0" borderId="11" xfId="29" applyFont="1" applyBorder="1" applyAlignment="1">
      <alignment horizontal="center" vertical="center" wrapText="1"/>
    </xf>
    <xf numFmtId="0" fontId="12" fillId="30" borderId="28" xfId="14" applyFont="1" applyFill="1" applyBorder="1" applyAlignment="1">
      <alignment horizontal="center" vertical="center" wrapText="1"/>
    </xf>
    <xf numFmtId="0" fontId="12" fillId="30" borderId="32" xfId="14" applyFont="1" applyFill="1" applyBorder="1" applyAlignment="1">
      <alignment horizontal="center" vertical="center" wrapText="1"/>
    </xf>
    <xf numFmtId="0" fontId="14" fillId="30" borderId="11" xfId="14" applyFont="1" applyFill="1" applyBorder="1"/>
    <xf numFmtId="0" fontId="12" fillId="29" borderId="7" xfId="29" applyFont="1" applyFill="1" applyBorder="1" applyAlignment="1">
      <alignment horizontal="center" vertical="center" wrapText="1"/>
    </xf>
    <xf numFmtId="0" fontId="12" fillId="29" borderId="27" xfId="29" applyFont="1" applyFill="1" applyBorder="1" applyAlignment="1">
      <alignment horizontal="center" vertical="center" wrapText="1"/>
    </xf>
    <xf numFmtId="0" fontId="12" fillId="29" borderId="9" xfId="29" applyFont="1" applyFill="1" applyBorder="1" applyAlignment="1">
      <alignment horizontal="center" vertical="center" wrapText="1"/>
    </xf>
    <xf numFmtId="0" fontId="12" fillId="0" borderId="12" xfId="29" applyFont="1" applyBorder="1" applyAlignment="1">
      <alignment horizontal="left" vertical="top" wrapText="1"/>
    </xf>
    <xf numFmtId="0" fontId="12" fillId="0" borderId="10" xfId="29" applyFont="1" applyBorder="1" applyAlignment="1">
      <alignment horizontal="left" vertical="top" wrapText="1"/>
    </xf>
    <xf numFmtId="0" fontId="12" fillId="0" borderId="11" xfId="29" applyFont="1" applyBorder="1" applyAlignment="1">
      <alignment horizontal="left" vertical="top" wrapText="1"/>
    </xf>
    <xf numFmtId="0" fontId="17" fillId="0" borderId="12" xfId="6" applyFont="1" applyFill="1" applyBorder="1" applyAlignment="1">
      <alignment horizontal="left" vertical="top" wrapText="1"/>
    </xf>
    <xf numFmtId="0" fontId="12" fillId="30" borderId="12" xfId="29" applyFont="1" applyFill="1" applyBorder="1" applyAlignment="1">
      <alignment horizontal="center" vertical="top" wrapText="1"/>
    </xf>
    <xf numFmtId="1" fontId="12" fillId="30" borderId="12" xfId="29" applyNumberFormat="1" applyFont="1" applyFill="1" applyBorder="1" applyAlignment="1">
      <alignment horizontal="center" vertical="center" wrapText="1"/>
    </xf>
    <xf numFmtId="0" fontId="12" fillId="29" borderId="39" xfId="29" applyFont="1" applyFill="1" applyBorder="1" applyAlignment="1">
      <alignment horizontal="center" vertical="center" wrapText="1"/>
    </xf>
    <xf numFmtId="0" fontId="12" fillId="0" borderId="12" xfId="29" applyFont="1" applyBorder="1" applyAlignment="1">
      <alignment horizontal="left" vertical="center" wrapText="1"/>
    </xf>
    <xf numFmtId="0" fontId="12" fillId="0" borderId="10" xfId="29" applyFont="1" applyBorder="1" applyAlignment="1">
      <alignment horizontal="left" vertical="center" wrapText="1"/>
    </xf>
    <xf numFmtId="0" fontId="12" fillId="0" borderId="11" xfId="29" applyFont="1" applyBorder="1" applyAlignment="1">
      <alignment horizontal="left" vertical="center" wrapText="1"/>
    </xf>
    <xf numFmtId="0" fontId="12" fillId="30" borderId="12" xfId="14" applyFont="1" applyFill="1" applyBorder="1" applyAlignment="1">
      <alignment horizontal="center" vertical="top" wrapText="1"/>
    </xf>
    <xf numFmtId="0" fontId="12" fillId="30" borderId="10" xfId="14" applyFont="1" applyFill="1" applyBorder="1" applyAlignment="1">
      <alignment horizontal="center" vertical="top" wrapText="1"/>
    </xf>
    <xf numFmtId="0" fontId="12" fillId="30" borderId="11" xfId="14" applyFont="1" applyFill="1" applyBorder="1" applyAlignment="1">
      <alignment horizontal="center" vertical="top" wrapText="1"/>
    </xf>
    <xf numFmtId="0" fontId="12" fillId="30" borderId="7" xfId="14" applyFont="1" applyFill="1" applyBorder="1" applyAlignment="1">
      <alignment horizontal="center" vertical="center" wrapText="1"/>
    </xf>
    <xf numFmtId="0" fontId="12" fillId="30" borderId="27" xfId="14" applyFont="1" applyFill="1" applyBorder="1" applyAlignment="1">
      <alignment horizontal="center" vertical="center" wrapText="1"/>
    </xf>
    <xf numFmtId="0" fontId="12" fillId="30" borderId="9" xfId="14" applyFont="1" applyFill="1" applyBorder="1" applyAlignment="1">
      <alignment horizontal="center" vertical="center" wrapText="1"/>
    </xf>
    <xf numFmtId="0" fontId="14" fillId="0" borderId="13" xfId="14" applyFont="1" applyBorder="1"/>
    <xf numFmtId="0" fontId="12" fillId="0" borderId="33" xfId="14" applyFont="1" applyBorder="1" applyAlignment="1">
      <alignment horizontal="center" vertical="center" wrapText="1"/>
    </xf>
    <xf numFmtId="0" fontId="12" fillId="0" borderId="35" xfId="14" applyFont="1" applyBorder="1" applyAlignment="1">
      <alignment horizontal="center" vertical="center" wrapText="1"/>
    </xf>
    <xf numFmtId="0" fontId="12" fillId="0" borderId="37" xfId="14" applyFont="1" applyBorder="1" applyAlignment="1">
      <alignment horizontal="center" vertical="center" wrapText="1"/>
    </xf>
    <xf numFmtId="0" fontId="12" fillId="0" borderId="43" xfId="14" applyFont="1" applyBorder="1" applyAlignment="1">
      <alignment horizontal="left" vertical="center" wrapText="1"/>
    </xf>
    <xf numFmtId="0" fontId="14" fillId="30" borderId="12" xfId="14" applyFont="1" applyFill="1" applyBorder="1" applyAlignment="1">
      <alignment horizontal="center" vertical="center"/>
    </xf>
    <xf numFmtId="0" fontId="12" fillId="30" borderId="24" xfId="14" applyFont="1" applyFill="1" applyBorder="1" applyAlignment="1">
      <alignment horizontal="center" vertical="center" wrapText="1"/>
    </xf>
    <xf numFmtId="0" fontId="18" fillId="0" borderId="13" xfId="6" applyFill="1" applyBorder="1" applyAlignment="1">
      <alignment horizontal="left" vertical="top" wrapText="1"/>
    </xf>
    <xf numFmtId="0" fontId="12" fillId="0" borderId="13" xfId="0" applyFont="1" applyBorder="1" applyAlignment="1">
      <alignment horizontal="left" vertical="top" wrapText="1"/>
    </xf>
    <xf numFmtId="0" fontId="12" fillId="0" borderId="14" xfId="0" applyFont="1" applyBorder="1" applyAlignment="1">
      <alignment horizontal="center" vertical="center" wrapText="1"/>
    </xf>
    <xf numFmtId="0" fontId="14" fillId="0" borderId="0" xfId="0" applyFont="1"/>
    <xf numFmtId="0" fontId="14" fillId="0" borderId="29" xfId="0" applyFont="1" applyBorder="1"/>
    <xf numFmtId="0" fontId="14" fillId="0" borderId="13" xfId="3" applyFont="1" applyBorder="1" applyAlignment="1">
      <alignment horizontal="center" vertical="top" wrapText="1"/>
    </xf>
    <xf numFmtId="0" fontId="12" fillId="0" borderId="13" xfId="0" applyFont="1" applyBorder="1" applyAlignment="1">
      <alignment horizontal="center" vertical="center" wrapText="1"/>
    </xf>
    <xf numFmtId="0" fontId="14" fillId="0" borderId="13" xfId="0" applyFont="1" applyBorder="1" applyAlignment="1">
      <alignment horizontal="center" vertical="center"/>
    </xf>
    <xf numFmtId="0" fontId="12" fillId="0" borderId="34" xfId="0" applyFont="1" applyBorder="1" applyAlignment="1">
      <alignment horizontal="center" vertical="top" wrapText="1"/>
    </xf>
    <xf numFmtId="0" fontId="12" fillId="0" borderId="36" xfId="0" applyFont="1" applyBorder="1" applyAlignment="1">
      <alignment horizontal="center" vertical="top" wrapText="1"/>
    </xf>
    <xf numFmtId="0" fontId="12" fillId="0" borderId="38" xfId="0" applyFont="1" applyBorder="1" applyAlignment="1">
      <alignment horizontal="center" vertical="top" wrapText="1"/>
    </xf>
    <xf numFmtId="0" fontId="12" fillId="0" borderId="33" xfId="0" applyFont="1" applyBorder="1" applyAlignment="1">
      <alignment horizontal="center" vertical="center" wrapText="1"/>
    </xf>
    <xf numFmtId="0" fontId="12" fillId="0" borderId="35" xfId="0" applyFont="1" applyBorder="1" applyAlignment="1">
      <alignment horizontal="center" vertical="center" wrapText="1"/>
    </xf>
    <xf numFmtId="0" fontId="12" fillId="0" borderId="37" xfId="0" applyFont="1" applyBorder="1" applyAlignment="1">
      <alignment horizontal="center" vertical="center" wrapText="1"/>
    </xf>
    <xf numFmtId="0" fontId="12" fillId="0" borderId="7" xfId="0" applyFont="1" applyBorder="1" applyAlignment="1">
      <alignment horizontal="center" vertical="center" wrapText="1"/>
    </xf>
    <xf numFmtId="0" fontId="12" fillId="0" borderId="27" xfId="0" applyFont="1" applyBorder="1" applyAlignment="1">
      <alignment horizontal="center" vertical="center" wrapText="1"/>
    </xf>
    <xf numFmtId="0" fontId="12" fillId="0" borderId="9" xfId="0" applyFont="1" applyBorder="1" applyAlignment="1">
      <alignment horizontal="center" vertical="center" wrapText="1"/>
    </xf>
    <xf numFmtId="0" fontId="14" fillId="0" borderId="13" xfId="3" applyFont="1" applyBorder="1" applyAlignment="1">
      <alignment horizontal="left" vertical="top" wrapText="1"/>
    </xf>
    <xf numFmtId="0" fontId="14" fillId="0" borderId="13" xfId="0" applyFont="1" applyBorder="1"/>
    <xf numFmtId="0" fontId="14" fillId="30" borderId="10" xfId="0" applyFont="1" applyFill="1" applyBorder="1"/>
    <xf numFmtId="0" fontId="14" fillId="30" borderId="11" xfId="0" applyFont="1" applyFill="1" applyBorder="1"/>
    <xf numFmtId="0" fontId="12" fillId="30" borderId="13" xfId="0" applyFont="1" applyFill="1" applyBorder="1" applyAlignment="1">
      <alignment horizontal="center" vertical="center" wrapText="1"/>
    </xf>
    <xf numFmtId="0" fontId="14" fillId="30" borderId="13" xfId="0" applyFont="1" applyFill="1" applyBorder="1"/>
    <xf numFmtId="1" fontId="12" fillId="0" borderId="1" xfId="0" applyNumberFormat="1" applyFont="1" applyBorder="1" applyAlignment="1">
      <alignment horizontal="center" vertical="center" wrapText="1"/>
    </xf>
    <xf numFmtId="0" fontId="12" fillId="30" borderId="24" xfId="0" applyFont="1" applyFill="1" applyBorder="1" applyAlignment="1">
      <alignment horizontal="center" vertical="center" wrapText="1"/>
    </xf>
    <xf numFmtId="0" fontId="12" fillId="30" borderId="28" xfId="0" applyFont="1" applyFill="1" applyBorder="1" applyAlignment="1">
      <alignment horizontal="center" vertical="center" wrapText="1"/>
    </xf>
    <xf numFmtId="0" fontId="12" fillId="30" borderId="32" xfId="0" applyFont="1" applyFill="1" applyBorder="1" applyAlignment="1">
      <alignment horizontal="center" vertical="center" wrapText="1"/>
    </xf>
    <xf numFmtId="0" fontId="12" fillId="0" borderId="40" xfId="0" applyFont="1" applyBorder="1" applyAlignment="1">
      <alignment horizontal="center" vertical="center" wrapText="1"/>
    </xf>
    <xf numFmtId="0" fontId="12" fillId="0" borderId="6" xfId="0" applyFont="1" applyBorder="1" applyAlignment="1">
      <alignment horizontal="center" vertical="center" wrapText="1"/>
    </xf>
    <xf numFmtId="0" fontId="12" fillId="0" borderId="41" xfId="0" applyFont="1" applyBorder="1" applyAlignment="1">
      <alignment horizontal="center" vertical="center" wrapText="1"/>
    </xf>
    <xf numFmtId="1" fontId="12" fillId="0" borderId="13" xfId="0" applyNumberFormat="1" applyFont="1" applyBorder="1" applyAlignment="1">
      <alignment horizontal="center" vertical="center" wrapText="1"/>
    </xf>
    <xf numFmtId="1" fontId="12" fillId="0" borderId="7" xfId="0" applyNumberFormat="1" applyFont="1" applyBorder="1" applyAlignment="1">
      <alignment horizontal="center" vertical="center" wrapText="1"/>
    </xf>
    <xf numFmtId="1" fontId="12" fillId="0" borderId="27" xfId="0" applyNumberFormat="1" applyFont="1" applyBorder="1" applyAlignment="1">
      <alignment horizontal="center" vertical="center" wrapText="1"/>
    </xf>
    <xf numFmtId="1" fontId="12" fillId="0" borderId="9" xfId="0" applyNumberFormat="1" applyFont="1" applyBorder="1" applyAlignment="1">
      <alignment horizontal="center" vertical="center" wrapText="1"/>
    </xf>
    <xf numFmtId="1" fontId="14" fillId="0" borderId="13" xfId="3" applyNumberFormat="1" applyFont="1" applyBorder="1" applyAlignment="1">
      <alignment horizontal="center" vertical="center" wrapText="1"/>
    </xf>
    <xf numFmtId="0" fontId="14" fillId="0" borderId="13" xfId="9" applyFont="1" applyBorder="1" applyAlignment="1">
      <alignment horizontal="center" vertical="center" wrapText="1"/>
    </xf>
    <xf numFmtId="0" fontId="17" fillId="0" borderId="13" xfId="6" applyFont="1" applyFill="1" applyBorder="1" applyAlignment="1">
      <alignment horizontal="left" vertical="top" wrapText="1"/>
    </xf>
    <xf numFmtId="0" fontId="12" fillId="0" borderId="13" xfId="5" applyFont="1" applyBorder="1" applyAlignment="1">
      <alignment horizontal="center" vertical="center" wrapText="1" shrinkToFit="1"/>
    </xf>
    <xf numFmtId="0" fontId="14" fillId="0" borderId="13" xfId="9" applyFont="1" applyBorder="1" applyAlignment="1">
      <alignment horizontal="left" vertical="top" wrapText="1"/>
    </xf>
    <xf numFmtId="0" fontId="12" fillId="0" borderId="13" xfId="5" applyFont="1" applyBorder="1" applyAlignment="1">
      <alignment horizontal="left" vertical="top" wrapText="1" shrinkToFit="1"/>
    </xf>
    <xf numFmtId="0" fontId="14" fillId="0" borderId="13" xfId="5" applyFont="1" applyBorder="1" applyAlignment="1">
      <alignment horizontal="center" vertical="top" wrapText="1" shrinkToFit="1"/>
    </xf>
    <xf numFmtId="0" fontId="14" fillId="0" borderId="13" xfId="5" applyFont="1" applyBorder="1" applyAlignment="1">
      <alignment horizontal="center" vertical="center" wrapText="1" shrinkToFit="1"/>
    </xf>
    <xf numFmtId="0" fontId="6" fillId="0" borderId="13" xfId="2" applyFill="1" applyBorder="1" applyAlignment="1">
      <alignment horizontal="left" vertical="top" wrapText="1" shrinkToFit="1"/>
    </xf>
    <xf numFmtId="0" fontId="17" fillId="0" borderId="13" xfId="2" applyFont="1" applyFill="1" applyBorder="1" applyAlignment="1">
      <alignment horizontal="left" vertical="top" wrapText="1" shrinkToFit="1"/>
    </xf>
    <xf numFmtId="0" fontId="12" fillId="0" borderId="13" xfId="5" applyFont="1" applyBorder="1" applyAlignment="1">
      <alignment horizontal="center" vertical="top" wrapText="1" shrinkToFit="1"/>
    </xf>
    <xf numFmtId="0" fontId="12" fillId="30" borderId="16" xfId="0" applyFont="1" applyFill="1" applyBorder="1" applyAlignment="1">
      <alignment horizontal="center" vertical="center" wrapText="1"/>
    </xf>
    <xf numFmtId="0" fontId="14" fillId="30" borderId="26" xfId="0" applyFont="1" applyFill="1" applyBorder="1"/>
    <xf numFmtId="0" fontId="14" fillId="30" borderId="31" xfId="0" applyFont="1" applyFill="1" applyBorder="1"/>
    <xf numFmtId="1" fontId="14" fillId="0" borderId="13" xfId="0" applyNumberFormat="1" applyFont="1" applyBorder="1"/>
    <xf numFmtId="0" fontId="12" fillId="0" borderId="34" xfId="0" applyFont="1" applyBorder="1" applyAlignment="1">
      <alignment horizontal="center" vertical="center" wrapText="1"/>
    </xf>
    <xf numFmtId="0" fontId="12" fillId="0" borderId="36" xfId="0" applyFont="1" applyBorder="1" applyAlignment="1">
      <alignment horizontal="center" vertical="center" wrapText="1"/>
    </xf>
    <xf numFmtId="0" fontId="12" fillId="0" borderId="38" xfId="0" applyFont="1" applyBorder="1" applyAlignment="1">
      <alignment horizontal="center" vertical="center" wrapText="1"/>
    </xf>
    <xf numFmtId="0" fontId="12" fillId="0" borderId="50" xfId="0" applyFont="1" applyBorder="1" applyAlignment="1">
      <alignment horizontal="center" vertical="center" wrapText="1"/>
    </xf>
    <xf numFmtId="0" fontId="12" fillId="0" borderId="51" xfId="0" applyFont="1" applyBorder="1" applyAlignment="1">
      <alignment horizontal="center" vertical="center" wrapText="1"/>
    </xf>
    <xf numFmtId="0" fontId="14" fillId="0" borderId="13" xfId="0" applyFont="1" applyBorder="1" applyAlignment="1">
      <alignment horizontal="left" vertical="top"/>
    </xf>
    <xf numFmtId="0" fontId="14" fillId="0" borderId="13" xfId="0" applyFont="1" applyBorder="1" applyAlignment="1">
      <alignment horizontal="left" vertical="top" wrapText="1"/>
    </xf>
    <xf numFmtId="0" fontId="12" fillId="0" borderId="13" xfId="0" applyFont="1" applyBorder="1" applyAlignment="1">
      <alignment horizontal="center" vertical="top" wrapText="1"/>
    </xf>
    <xf numFmtId="0" fontId="14" fillId="0" borderId="13" xfId="0" applyFont="1" applyBorder="1" applyAlignment="1">
      <alignment vertical="top"/>
    </xf>
    <xf numFmtId="0" fontId="14" fillId="30" borderId="13" xfId="0" applyFont="1" applyFill="1" applyBorder="1" applyAlignment="1">
      <alignment horizontal="center" vertical="center"/>
    </xf>
    <xf numFmtId="0" fontId="12" fillId="0" borderId="15" xfId="0" applyFont="1" applyBorder="1" applyAlignment="1">
      <alignment horizontal="center" vertical="top" wrapText="1"/>
    </xf>
    <xf numFmtId="0" fontId="14" fillId="0" borderId="25" xfId="0" applyFont="1" applyBorder="1" applyAlignment="1">
      <alignment vertical="top"/>
    </xf>
    <xf numFmtId="0" fontId="14" fillId="0" borderId="30" xfId="0" applyFont="1" applyBorder="1" applyAlignment="1">
      <alignment vertical="top"/>
    </xf>
    <xf numFmtId="1" fontId="12" fillId="0" borderId="5" xfId="0" applyNumberFormat="1" applyFont="1" applyBorder="1" applyAlignment="1">
      <alignment horizontal="center" vertical="center" wrapText="1"/>
    </xf>
    <xf numFmtId="1" fontId="12" fillId="0" borderId="6" xfId="0" applyNumberFormat="1" applyFont="1" applyBorder="1" applyAlignment="1">
      <alignment horizontal="center" vertical="center" wrapText="1"/>
    </xf>
    <xf numFmtId="1" fontId="12" fillId="0" borderId="8" xfId="0" applyNumberFormat="1" applyFont="1" applyBorder="1" applyAlignment="1">
      <alignment horizontal="center" vertical="center" wrapText="1"/>
    </xf>
    <xf numFmtId="0" fontId="17" fillId="0" borderId="27" xfId="8" applyFont="1" applyFill="1" applyBorder="1" applyAlignment="1">
      <alignment horizontal="left" vertical="top" wrapText="1"/>
    </xf>
    <xf numFmtId="0" fontId="17" fillId="0" borderId="9" xfId="8" applyFont="1" applyFill="1" applyBorder="1" applyAlignment="1">
      <alignment horizontal="left" vertical="top" wrapText="1"/>
    </xf>
    <xf numFmtId="0" fontId="12" fillId="0" borderId="39" xfId="0" applyFont="1" applyBorder="1" applyAlignment="1">
      <alignment horizontal="center" vertical="center" wrapText="1"/>
    </xf>
    <xf numFmtId="0" fontId="17" fillId="0" borderId="13" xfId="6" applyFont="1" applyFill="1" applyBorder="1" applyAlignment="1">
      <alignment horizontal="left" vertical="top" wrapText="1" shrinkToFit="1"/>
    </xf>
    <xf numFmtId="0" fontId="12" fillId="32" borderId="12" xfId="0" applyFont="1" applyFill="1" applyBorder="1" applyAlignment="1">
      <alignment horizontal="center" vertical="center" wrapText="1"/>
    </xf>
    <xf numFmtId="0" fontId="14" fillId="32" borderId="10" xfId="0" applyFont="1" applyFill="1" applyBorder="1"/>
    <xf numFmtId="0" fontId="14" fillId="32" borderId="11" xfId="0" applyFont="1" applyFill="1" applyBorder="1"/>
    <xf numFmtId="0" fontId="12" fillId="30" borderId="13" xfId="0" applyFont="1" applyFill="1" applyBorder="1" applyAlignment="1">
      <alignment horizontal="left" vertical="top" wrapText="1"/>
    </xf>
    <xf numFmtId="0" fontId="6" fillId="0" borderId="13" xfId="2" applyFill="1" applyBorder="1" applyAlignment="1">
      <alignment horizontal="left" vertical="top" wrapText="1"/>
    </xf>
    <xf numFmtId="0" fontId="12" fillId="31" borderId="45" xfId="0" applyFont="1" applyFill="1" applyBorder="1" applyAlignment="1">
      <alignment horizontal="center" vertical="center" wrapText="1"/>
    </xf>
    <xf numFmtId="0" fontId="12" fillId="30" borderId="43" xfId="0" applyFont="1" applyFill="1" applyBorder="1" applyAlignment="1">
      <alignment horizontal="center" vertical="center" wrapText="1"/>
    </xf>
    <xf numFmtId="0" fontId="12" fillId="30" borderId="45" xfId="0" applyFont="1" applyFill="1" applyBorder="1" applyAlignment="1">
      <alignment horizontal="center" vertical="center" wrapText="1"/>
    </xf>
    <xf numFmtId="0" fontId="12" fillId="30" borderId="43" xfId="0" applyFont="1" applyFill="1" applyBorder="1" applyAlignment="1">
      <alignment horizontal="left" vertical="top" wrapText="1"/>
    </xf>
    <xf numFmtId="0" fontId="12" fillId="30" borderId="10" xfId="0" applyFont="1" applyFill="1" applyBorder="1" applyAlignment="1">
      <alignment horizontal="left" vertical="top" wrapText="1"/>
    </xf>
    <xf numFmtId="0" fontId="12" fillId="30" borderId="45" xfId="0" applyFont="1" applyFill="1" applyBorder="1" applyAlignment="1">
      <alignment horizontal="left" vertical="top" wrapText="1"/>
    </xf>
    <xf numFmtId="0" fontId="12" fillId="30" borderId="48" xfId="14" applyFont="1" applyFill="1" applyBorder="1" applyAlignment="1">
      <alignment horizontal="center" vertical="center" wrapText="1"/>
    </xf>
    <xf numFmtId="0" fontId="12" fillId="30" borderId="26" xfId="14" applyFont="1" applyFill="1" applyBorder="1" applyAlignment="1">
      <alignment horizontal="center" vertical="center" wrapText="1"/>
    </xf>
    <xf numFmtId="0" fontId="12" fillId="30" borderId="47" xfId="14" applyFont="1" applyFill="1" applyBorder="1" applyAlignment="1">
      <alignment horizontal="center" vertical="center" wrapText="1"/>
    </xf>
  </cellXfs>
  <cellStyles count="33">
    <cellStyle name="Bad 2" xfId="20" xr:uid="{824DEADD-2AAA-48EA-AF9B-A939498B4BBC}"/>
    <cellStyle name="Comma 2" xfId="11" xr:uid="{485DAEA3-236A-4899-9B57-A94E0A5F947D}"/>
    <cellStyle name="Comma 3" xfId="7" xr:uid="{2251FE20-619F-4455-ABCF-5A05A1E77244}"/>
    <cellStyle name="Currency 2" xfId="26" xr:uid="{C727A423-B6C4-445B-8508-B97FE6E925AB}"/>
    <cellStyle name="Good 2" xfId="15" xr:uid="{4DF59059-728B-4D32-9E67-16FE73CCD9F3}"/>
    <cellStyle name="Hyperlink" xfId="31" builtinId="8"/>
    <cellStyle name="Hyperlink 2" xfId="6" xr:uid="{532532D2-5252-434D-8CC6-319F1E585CD5}"/>
    <cellStyle name="Hyperlink 2 2" xfId="2" xr:uid="{076BACAD-F7B5-43FC-BC95-45642AF63922}"/>
    <cellStyle name="Hyperlink 3" xfId="30" xr:uid="{A9D90D3E-FAD4-4F2E-994A-BA443F7C8305}"/>
    <cellStyle name="Hyperlink 4" xfId="8" xr:uid="{57F2A4C5-9AE8-4817-9517-6C0C932BF98E}"/>
    <cellStyle name="Neutral 2" xfId="22" xr:uid="{4F1FFF6C-E72E-41C6-9E34-48371FEC8CE2}"/>
    <cellStyle name="Normal" xfId="0" builtinId="0"/>
    <cellStyle name="Normal 10" xfId="3" xr:uid="{B6A98477-9B2A-4A96-9638-CFA3F5EFA0CB}"/>
    <cellStyle name="Normal 12" xfId="24" xr:uid="{8631D3BC-0E88-4C00-8EBE-0D84D3602A1B}"/>
    <cellStyle name="Normal 2" xfId="16" xr:uid="{9F6A76AA-3FCF-4B61-B63A-608D7497E24F}"/>
    <cellStyle name="Normal 2 3" xfId="9" xr:uid="{1C1A139F-19E4-46A4-A799-839A990FD066}"/>
    <cellStyle name="Normal 2 3 2" xfId="10" xr:uid="{33C1678D-25B9-4D41-AA09-F2DFA29219E7}"/>
    <cellStyle name="Normal 2 4" xfId="5" xr:uid="{678F9E3A-192D-458F-8ACD-2C493E52EA6A}"/>
    <cellStyle name="Normal 2 5 2 2" xfId="23" xr:uid="{E14D1329-FA34-4BC1-A670-9D1E293F89B8}"/>
    <cellStyle name="Normal 2 5 2 2 2" xfId="28" xr:uid="{48BB7686-BD53-4089-AF20-43708D4CA9A6}"/>
    <cellStyle name="Normal 2 6" xfId="21" xr:uid="{9F0B428D-9BE9-42FE-B700-4E9806253DA4}"/>
    <cellStyle name="Normal 2 6 2" xfId="27" xr:uid="{EC4B959F-88EA-4141-85D7-9118269A75E1}"/>
    <cellStyle name="Normal 3" xfId="1" xr:uid="{1F6C7142-0B12-4261-A7E2-5F4C3F3E4E5D}"/>
    <cellStyle name="Normal 3 2" xfId="25" xr:uid="{DAEE2972-DE9F-458F-8A73-D420F08B8ADE}"/>
    <cellStyle name="Normal 4" xfId="12" xr:uid="{FD78BB65-10D2-4D98-B81B-13934137C1DF}"/>
    <cellStyle name="Normal 5" xfId="14" xr:uid="{1826B444-7B03-4510-BB47-5788FBF38E62}"/>
    <cellStyle name="Normal 6" xfId="29" xr:uid="{75D1DAD2-888E-4E2C-998D-98BC2D14638C}"/>
    <cellStyle name="Percent" xfId="32" builtinId="5"/>
    <cellStyle name="Percent 2" xfId="4" xr:uid="{2D93CE67-89AE-40D0-A7CF-669627BCC364}"/>
    <cellStyle name="Percent 2 2" xfId="17" xr:uid="{C6972C66-90B1-4379-B104-84A4B6613DB4}"/>
    <cellStyle name="Percent 3" xfId="19" xr:uid="{999438EC-C8A0-4D29-B2D1-CB342294721D}"/>
    <cellStyle name="Percent 4" xfId="13" xr:uid="{BC80FFDC-6152-4CF4-AB75-3A7E44BF0BE1}"/>
    <cellStyle name="Style 1" xfId="18" xr:uid="{DBA09AD4-ADEA-478C-9366-70F7333ACA3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ln2.sync.com/dl/b47f00050/7t3v8eng-uzduppgu-3faqpb7y-n6wsfndd" TargetMode="External"/><Relationship Id="rId18" Type="http://schemas.openxmlformats.org/officeDocument/2006/relationships/hyperlink" Target="https://ln2.sync.com/dl/bd2c0de10/wxyqhhgg-p4pucib9-i42hbi2q-6sfzm9px" TargetMode="External"/><Relationship Id="rId26" Type="http://schemas.openxmlformats.org/officeDocument/2006/relationships/hyperlink" Target="https://ln5.sync.com/dl/24a9c6750/33gygnji-6tn4ezuv-qik9hi47-8h7b6p22" TargetMode="External"/><Relationship Id="rId39" Type="http://schemas.openxmlformats.org/officeDocument/2006/relationships/hyperlink" Target="https://ln2.sync.com/dl/b47f00050/7t3v8eng-uzduppgu-3faqpb7y-n6wsfndd" TargetMode="External"/><Relationship Id="rId21" Type="http://schemas.openxmlformats.org/officeDocument/2006/relationships/hyperlink" Target="https://ln2.sync.com/dl/bf01949d0/h7f9cw7f-uyqz4jfj-qbk2pvip-ma4me2kc" TargetMode="External"/><Relationship Id="rId34" Type="http://schemas.openxmlformats.org/officeDocument/2006/relationships/hyperlink" Target="https://ln5.sync.com/dl/596c99530/sj8iacp7-xrnycyfg-hzz32td7-2psyb48r" TargetMode="External"/><Relationship Id="rId42" Type="http://schemas.openxmlformats.org/officeDocument/2006/relationships/hyperlink" Target="https://ln5.sync.com/dl/23142feb0/hys8msq3-gcrhny4p-qqy3m94h-pd4yghrq" TargetMode="External"/><Relationship Id="rId47" Type="http://schemas.openxmlformats.org/officeDocument/2006/relationships/vmlDrawing" Target="../drawings/vmlDrawing1.vml"/><Relationship Id="rId7" Type="http://schemas.openxmlformats.org/officeDocument/2006/relationships/hyperlink" Target="https://ln2.sync.com/dl/7b9269d40/3vret5r9-7nruq8ad-7tifdnxq-bgrgtxuw" TargetMode="External"/><Relationship Id="rId2" Type="http://schemas.openxmlformats.org/officeDocument/2006/relationships/hyperlink" Target="https://ln2.sync.com/dl/aec492a50/k7w9amf3-9rptjgsh-tqva75vc-4a6qbmqa" TargetMode="External"/><Relationship Id="rId16" Type="http://schemas.openxmlformats.org/officeDocument/2006/relationships/hyperlink" Target="https://ln2.sync.com/dl/bd2c0de10/wxyqhhgg-p4pucib9-i42hbi2q-6sfzm9px" TargetMode="External"/><Relationship Id="rId29" Type="http://schemas.openxmlformats.org/officeDocument/2006/relationships/hyperlink" Target="https://ln2.sync.com/dl/5dc657b00/xcfmiezt-epejp37q-6si96pe6-n5vanghc" TargetMode="External"/><Relationship Id="rId1" Type="http://schemas.openxmlformats.org/officeDocument/2006/relationships/hyperlink" Target="https://ln5.sync.com/dl/ca20bfad0/iyw7yc84-y7xybmgf-yvmuv83r-knzi9cq7" TargetMode="External"/><Relationship Id="rId6" Type="http://schemas.openxmlformats.org/officeDocument/2006/relationships/hyperlink" Target="https://ln2.sync.com/dl/6ee160880/ieahuixh-346zvcfa-wmwbygns-gzg69v7i" TargetMode="External"/><Relationship Id="rId11" Type="http://schemas.openxmlformats.org/officeDocument/2006/relationships/hyperlink" Target="https://ln5.sync.com/dl/7580f9370/4tuqdz4w-mej7xvut-ak7ww9ib-sb4h5vs7" TargetMode="External"/><Relationship Id="rId24" Type="http://schemas.openxmlformats.org/officeDocument/2006/relationships/hyperlink" Target="https://ln5.sync.com/dl/ab359a5e0/d5bk8vph-qinhk2rq-5pt4y8xn-rgsvjnrx" TargetMode="External"/><Relationship Id="rId32" Type="http://schemas.openxmlformats.org/officeDocument/2006/relationships/hyperlink" Target="https://ln5.sync.com/dl/c0bcfea10/nut694i5-uufie3eu-jppqyacq-schngmgp" TargetMode="External"/><Relationship Id="rId37" Type="http://schemas.openxmlformats.org/officeDocument/2006/relationships/hyperlink" Target="https://ln5.sync.com/dl/ca20bfad0/iyw7yc84-y7xybmgf-yvmuv83r-knzi9cq7" TargetMode="External"/><Relationship Id="rId40" Type="http://schemas.openxmlformats.org/officeDocument/2006/relationships/hyperlink" Target="https://ln2.sync.com/dl/b47f00050/7t3v8eng-uzduppgu-3faqpb7y-n6wsfndd" TargetMode="External"/><Relationship Id="rId45" Type="http://schemas.openxmlformats.org/officeDocument/2006/relationships/hyperlink" Target="https://ln5.sync.com/dl/84d3efe40/mqq4iiiz-safj3ixu-8frert2q-d8p6mgx5" TargetMode="External"/><Relationship Id="rId5" Type="http://schemas.openxmlformats.org/officeDocument/2006/relationships/hyperlink" Target="https://ln2.sync.com/dl/df309d080/kax8f763-ygv8dpym-8ktijb8k-encxdfwa" TargetMode="External"/><Relationship Id="rId15" Type="http://schemas.openxmlformats.org/officeDocument/2006/relationships/hyperlink" Target="https://dx.doi.org/10.18553/jmcp.2018.24.1.29" TargetMode="External"/><Relationship Id="rId23" Type="http://schemas.openxmlformats.org/officeDocument/2006/relationships/hyperlink" Target="https://ln5.sync.com/dl/92b1607e0/hqkj57vb-vjjagrzw-vk2hrkmp-pwt4n4az" TargetMode="External"/><Relationship Id="rId28" Type="http://schemas.openxmlformats.org/officeDocument/2006/relationships/hyperlink" Target="https://ln2.sync.com/dl/2868de660/4fajg4x6-ysc8du9w-d65p5f5b-85y3x6ba" TargetMode="External"/><Relationship Id="rId36" Type="http://schemas.openxmlformats.org/officeDocument/2006/relationships/hyperlink" Target="https://ln5.sync.com/dl/ca20bfad0/iyw7yc84-y7xybmgf-yvmuv83r-knzi9cq7" TargetMode="External"/><Relationship Id="rId10" Type="http://schemas.openxmlformats.org/officeDocument/2006/relationships/hyperlink" Target="https://ln5.sync.com/dl/ca20bfad0/iyw7yc84-y7xybmgf-yvmuv83r-knzi9cq7" TargetMode="External"/><Relationship Id="rId19" Type="http://schemas.openxmlformats.org/officeDocument/2006/relationships/hyperlink" Target="https://ln2.sync.com/dl/bd2c0de10/wxyqhhgg-p4pucib9-i42hbi2q-6sfzm9px" TargetMode="External"/><Relationship Id="rId31" Type="http://schemas.openxmlformats.org/officeDocument/2006/relationships/hyperlink" Target="https://ln5.sync.com/dl/442d0fc00/yzy9cgvs-antnm2q8-qums8id7-j9tb5ruy" TargetMode="External"/><Relationship Id="rId44" Type="http://schemas.openxmlformats.org/officeDocument/2006/relationships/hyperlink" Target="https://ln5.sync.com/dl/23142feb0/hys8msq3-gcrhny4p-qqy3m94h-pd4yghrq" TargetMode="External"/><Relationship Id="rId4" Type="http://schemas.openxmlformats.org/officeDocument/2006/relationships/hyperlink" Target="https://ln5.sync.com/dl/60416f360/96xxffsb-z7fznm4m-ytwji44t-mvjckiee" TargetMode="External"/><Relationship Id="rId9" Type="http://schemas.openxmlformats.org/officeDocument/2006/relationships/hyperlink" Target="https://ln5.sync.com/dl/ca20bfad0/iyw7yc84-y7xybmgf-yvmuv83r-knzi9cq7" TargetMode="External"/><Relationship Id="rId14" Type="http://schemas.openxmlformats.org/officeDocument/2006/relationships/hyperlink" Target="https://ln2.sync.com/dl/b6de6d4d0/gjczj562-jww48vyy-3bdxwwpb-m3twibqt" TargetMode="External"/><Relationship Id="rId22" Type="http://schemas.openxmlformats.org/officeDocument/2006/relationships/hyperlink" Target="https://ln2.sync.com/dl/eb0e76a00/xtp7wp3t-6z6sq44x-9xxzkjre-mz9im4vt" TargetMode="External"/><Relationship Id="rId27" Type="http://schemas.openxmlformats.org/officeDocument/2006/relationships/hyperlink" Target="https://ln5.sync.com/dl/c0bcfea10/nut694i5-uufie3eu-jppqyacq-schngmgp" TargetMode="External"/><Relationship Id="rId30" Type="http://schemas.openxmlformats.org/officeDocument/2006/relationships/hyperlink" Target="https://ln5.sync.com/dl/596c99530/sj8iacp7-xrnycyfg-hzz32td7-2psyb48r" TargetMode="External"/><Relationship Id="rId35" Type="http://schemas.openxmlformats.org/officeDocument/2006/relationships/hyperlink" Target="https://ln5.sync.com/dl/ca20bfad0/iyw7yc84-y7xybmgf-yvmuv83r-knzi9cq7" TargetMode="External"/><Relationship Id="rId43" Type="http://schemas.openxmlformats.org/officeDocument/2006/relationships/hyperlink" Target="https://ln5.sync.com/dl/23142feb0/hys8msq3-gcrhny4p-qqy3m94h-pd4yghrq" TargetMode="External"/><Relationship Id="rId48" Type="http://schemas.openxmlformats.org/officeDocument/2006/relationships/comments" Target="../comments1.xml"/><Relationship Id="rId8" Type="http://schemas.openxmlformats.org/officeDocument/2006/relationships/hyperlink" Target="https://ln2.sync.com/dl/83ae72a80/uk6bkdm7-nnyi848d-fynhbj8h-2pkp5tmw" TargetMode="External"/><Relationship Id="rId3" Type="http://schemas.openxmlformats.org/officeDocument/2006/relationships/hyperlink" Target="https://ln2.sync.com/dl/9d20ee200/yhbiyugd-6ahedzmf-pde5c5pw-gt7yuzis" TargetMode="External"/><Relationship Id="rId12" Type="http://schemas.openxmlformats.org/officeDocument/2006/relationships/hyperlink" Target="https://ln2.sync.com/dl/d110d06b0/yspxgnpk-ie4hw7rv-xi2wmza7-bkiie55a" TargetMode="External"/><Relationship Id="rId17" Type="http://schemas.openxmlformats.org/officeDocument/2006/relationships/hyperlink" Target="https://ln2.sync.com/dl/ebfd23310/5pusfb4i-cvdp38tx-a8yw398i-adq9ws7y" TargetMode="External"/><Relationship Id="rId25" Type="http://schemas.openxmlformats.org/officeDocument/2006/relationships/hyperlink" Target="https://ln5.sync.com/dl/4488a3f80/ua979pia-7h598hnz-py7amp2r-um4aixn9" TargetMode="External"/><Relationship Id="rId33" Type="http://schemas.openxmlformats.org/officeDocument/2006/relationships/hyperlink" Target="https://ln5.sync.com/dl/596c99530/sj8iacp7-xrnycyfg-hzz32td7-2psyb48r" TargetMode="External"/><Relationship Id="rId38" Type="http://schemas.openxmlformats.org/officeDocument/2006/relationships/hyperlink" Target="https://ln5.sync.com/dl/c0bcfea10/nut694i5-uufie3eu-jppqyacq-schngmgp" TargetMode="External"/><Relationship Id="rId46" Type="http://schemas.openxmlformats.org/officeDocument/2006/relationships/hyperlink" Target="https://ln5.sync.com/dl/84d3efe40/mqq4iiiz-safj3ixu-8frert2q-d8p6mgx5" TargetMode="External"/><Relationship Id="rId20" Type="http://schemas.openxmlformats.org/officeDocument/2006/relationships/hyperlink" Target="https://ln2.sync.com/dl/c8d78cd60/x8pcyn9n-zqbnwg4v-7vbiwm2z-vqejd2ji" TargetMode="External"/><Relationship Id="rId41" Type="http://schemas.openxmlformats.org/officeDocument/2006/relationships/hyperlink" Target="https://ln5.sync.com/dl/23142feb0/hys8msq3-gcrhny4p-qqy3m94h-pd4yghrq"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H193"/>
  <sheetViews>
    <sheetView tabSelected="1" zoomScale="80" zoomScaleNormal="80" workbookViewId="0">
      <pane xSplit="5" ySplit="5" topLeftCell="F44" activePane="bottomRight" state="frozen"/>
      <selection pane="topRight" activeCell="F1" sqref="F1"/>
      <selection pane="bottomLeft" activeCell="A6" sqref="A6"/>
      <selection pane="bottomRight" activeCell="Q59" sqref="Q59:Q62"/>
    </sheetView>
  </sheetViews>
  <sheetFormatPr defaultRowHeight="18" customHeight="1" x14ac:dyDescent="0.3"/>
  <cols>
    <col min="7" max="90" width="9.109375" customWidth="1"/>
  </cols>
  <sheetData>
    <row r="1" spans="1:164" ht="18" customHeight="1" x14ac:dyDescent="0.3">
      <c r="A1" s="1" t="s">
        <v>0</v>
      </c>
      <c r="B1" s="2"/>
      <c r="C1" s="2"/>
      <c r="D1" s="2"/>
      <c r="E1" s="2"/>
      <c r="F1" s="2"/>
      <c r="G1" s="2"/>
      <c r="H1" s="2"/>
      <c r="I1" s="2"/>
      <c r="J1" s="3"/>
      <c r="K1" s="2"/>
      <c r="L1" s="2"/>
      <c r="M1" s="2"/>
      <c r="N1" s="2"/>
      <c r="O1" s="2"/>
      <c r="P1" s="2"/>
      <c r="Q1" s="2"/>
      <c r="R1" s="2"/>
      <c r="S1" s="2"/>
      <c r="T1" s="2"/>
      <c r="U1" s="2"/>
      <c r="V1" s="2"/>
      <c r="W1" s="2"/>
      <c r="X1" s="2"/>
      <c r="Y1" s="2"/>
      <c r="Z1" s="2"/>
      <c r="AA1" s="2"/>
      <c r="AB1" s="2"/>
      <c r="AC1" s="2"/>
      <c r="AD1" s="2"/>
      <c r="AE1" s="2"/>
      <c r="AF1" s="4" t="s">
        <v>727</v>
      </c>
      <c r="AG1" s="4"/>
      <c r="AH1" s="4"/>
      <c r="AI1" s="4"/>
      <c r="AJ1" s="5"/>
      <c r="AK1" s="5"/>
      <c r="AL1" s="5"/>
      <c r="AM1" s="5"/>
      <c r="AN1" s="5"/>
      <c r="AO1" s="5"/>
      <c r="AP1" s="5"/>
      <c r="AQ1" s="5"/>
      <c r="AR1" s="5"/>
      <c r="AS1" s="5"/>
      <c r="AT1" s="5"/>
      <c r="AU1" s="5"/>
      <c r="AV1" s="5"/>
      <c r="AW1" s="5"/>
      <c r="AX1" s="5"/>
      <c r="AY1" s="5"/>
      <c r="AZ1" s="5"/>
      <c r="BA1" s="5"/>
      <c r="BB1" s="5"/>
      <c r="BC1" s="5"/>
      <c r="BD1" s="6"/>
      <c r="BE1" s="6"/>
      <c r="BF1" s="6"/>
      <c r="BG1" s="6"/>
      <c r="BH1" s="6"/>
      <c r="BI1" s="7"/>
      <c r="BJ1" s="7"/>
      <c r="BK1" s="7"/>
      <c r="BL1" s="7"/>
      <c r="BM1" s="7"/>
      <c r="BN1" s="7"/>
      <c r="BO1" s="7"/>
      <c r="BP1" s="7"/>
      <c r="BQ1" s="7"/>
      <c r="BR1" s="4"/>
      <c r="BS1" s="4"/>
      <c r="BT1" s="4"/>
      <c r="BU1" s="4"/>
      <c r="BV1" s="4"/>
      <c r="BW1" s="8" t="s">
        <v>1</v>
      </c>
      <c r="BX1" s="8"/>
      <c r="BY1" s="8"/>
      <c r="BZ1" s="9"/>
      <c r="CA1" s="9"/>
      <c r="CB1" s="9"/>
      <c r="CC1" s="9"/>
      <c r="CD1" s="9"/>
      <c r="CE1" s="9"/>
      <c r="CF1" s="9"/>
      <c r="CG1" s="9"/>
      <c r="CH1" s="9"/>
      <c r="CI1" s="9"/>
      <c r="CJ1" s="9"/>
      <c r="CK1" s="9"/>
      <c r="CL1" s="9"/>
      <c r="CM1" s="10" t="s">
        <v>2</v>
      </c>
      <c r="CN1" s="10"/>
      <c r="CO1" s="10"/>
      <c r="CP1" s="11"/>
      <c r="CQ1" s="11"/>
      <c r="CR1" s="11"/>
      <c r="CS1" s="11"/>
      <c r="CT1" s="11"/>
      <c r="CU1" s="11"/>
      <c r="CV1" s="11"/>
      <c r="CW1" s="11"/>
      <c r="CX1" s="11"/>
      <c r="CY1" s="11"/>
      <c r="CZ1" s="11"/>
      <c r="DA1" s="11"/>
      <c r="DB1" s="11"/>
      <c r="DC1" s="11"/>
      <c r="DD1" s="11"/>
      <c r="DE1" s="11"/>
      <c r="DF1" s="11"/>
      <c r="DG1" s="11"/>
      <c r="DH1" s="11"/>
      <c r="DI1" s="11"/>
      <c r="DJ1" s="11"/>
      <c r="DK1" s="12" t="s">
        <v>3</v>
      </c>
      <c r="DL1" s="13"/>
      <c r="DM1" s="13"/>
      <c r="DN1" s="13"/>
      <c r="DO1" s="13"/>
      <c r="DP1" s="13"/>
      <c r="DQ1" s="13"/>
      <c r="DR1" s="13"/>
      <c r="DS1" s="13"/>
      <c r="DT1" s="13"/>
      <c r="DU1" s="13"/>
      <c r="DV1" s="13"/>
      <c r="DW1" s="13"/>
      <c r="DX1" s="13"/>
      <c r="DY1" s="13"/>
      <c r="DZ1" s="13"/>
      <c r="EA1" s="13"/>
      <c r="EB1" s="13"/>
      <c r="EC1" s="13"/>
      <c r="ED1" s="13"/>
      <c r="EE1" s="13"/>
      <c r="EF1" s="13"/>
      <c r="EG1" s="13"/>
      <c r="EH1" s="13"/>
      <c r="EI1" s="13"/>
      <c r="EJ1" s="13"/>
      <c r="EK1" s="13"/>
      <c r="EL1" s="13"/>
      <c r="EM1" s="13"/>
      <c r="EN1" s="13"/>
      <c r="EO1" s="13"/>
      <c r="EP1" s="13"/>
      <c r="EQ1" s="13"/>
      <c r="ER1" s="13"/>
      <c r="ES1" s="13"/>
      <c r="ET1" s="13"/>
      <c r="EU1" s="13"/>
      <c r="EV1" s="13"/>
      <c r="EW1" s="13"/>
      <c r="EX1" s="13"/>
      <c r="EY1" s="14"/>
      <c r="EZ1" s="14"/>
      <c r="FA1" s="14"/>
      <c r="FB1" s="14"/>
      <c r="FC1" s="14"/>
      <c r="FD1" s="14"/>
      <c r="FE1" s="14"/>
      <c r="FF1" s="14"/>
      <c r="FG1" s="14"/>
      <c r="FH1" s="14"/>
    </row>
    <row r="2" spans="1:164" ht="18" customHeight="1" x14ac:dyDescent="0.3">
      <c r="A2" s="15" t="s">
        <v>4</v>
      </c>
      <c r="B2" s="16"/>
      <c r="C2" s="16"/>
      <c r="D2" s="16"/>
      <c r="E2" s="16"/>
      <c r="F2" s="16"/>
      <c r="G2" s="16"/>
      <c r="H2" s="16"/>
      <c r="I2" s="16"/>
      <c r="J2" s="17"/>
      <c r="K2" s="16"/>
      <c r="L2" s="16"/>
      <c r="M2" s="16"/>
      <c r="N2" s="16"/>
      <c r="O2" s="16"/>
      <c r="P2" s="16"/>
      <c r="Q2" s="16"/>
      <c r="R2" s="16"/>
      <c r="S2" s="16"/>
      <c r="T2" s="16"/>
      <c r="U2" s="16"/>
      <c r="V2" s="18" t="s">
        <v>5</v>
      </c>
      <c r="W2" s="19"/>
      <c r="X2" s="19"/>
      <c r="Y2" s="19"/>
      <c r="Z2" s="19"/>
      <c r="AA2" s="19"/>
      <c r="AB2" s="19"/>
      <c r="AC2" s="19"/>
      <c r="AD2" s="19"/>
      <c r="AE2" s="19"/>
      <c r="AF2" s="20" t="s">
        <v>728</v>
      </c>
      <c r="AG2" s="189"/>
      <c r="AH2" s="189"/>
      <c r="AI2" s="21" t="s">
        <v>6</v>
      </c>
      <c r="AJ2" s="21"/>
      <c r="AK2" s="21"/>
      <c r="AL2" s="21"/>
      <c r="AM2" s="21"/>
      <c r="AN2" s="21"/>
      <c r="AO2" s="21"/>
      <c r="AP2" s="21"/>
      <c r="AQ2" s="21"/>
      <c r="AR2" s="21"/>
      <c r="AS2" s="21"/>
      <c r="AT2" s="21"/>
      <c r="AU2" s="21"/>
      <c r="AV2" s="21"/>
      <c r="AW2" s="21"/>
      <c r="AX2" s="21"/>
      <c r="AY2" s="21"/>
      <c r="AZ2" s="21"/>
      <c r="BA2" s="21"/>
      <c r="BB2" s="21"/>
      <c r="BC2" s="22"/>
      <c r="BD2" s="22"/>
      <c r="BE2" s="21"/>
      <c r="BF2" s="21"/>
      <c r="BG2" s="21"/>
      <c r="BH2" s="23" t="s">
        <v>7</v>
      </c>
      <c r="BI2" s="23"/>
      <c r="BJ2" s="24"/>
      <c r="BK2" s="24"/>
      <c r="BL2" s="24"/>
      <c r="BM2" s="24"/>
      <c r="BN2" s="24"/>
      <c r="BO2" s="24"/>
      <c r="BP2" s="24"/>
      <c r="BQ2" s="25" t="s">
        <v>8</v>
      </c>
      <c r="BR2" s="25"/>
      <c r="BS2" s="26"/>
      <c r="BT2" s="26"/>
      <c r="BU2" s="26"/>
      <c r="BV2" s="26"/>
      <c r="BW2" s="27" t="s">
        <v>9</v>
      </c>
      <c r="BX2" s="27"/>
      <c r="BY2" s="28"/>
      <c r="BZ2" s="28"/>
      <c r="CA2" s="28"/>
      <c r="CB2" s="28"/>
      <c r="CC2" s="29" t="s">
        <v>10</v>
      </c>
      <c r="CD2" s="29"/>
      <c r="CE2" s="29"/>
      <c r="CF2" s="29"/>
      <c r="CG2" s="193" t="s">
        <v>11</v>
      </c>
      <c r="CH2" s="194"/>
      <c r="CI2" s="179"/>
      <c r="CJ2" s="179"/>
      <c r="CK2" s="179"/>
      <c r="CL2" s="179"/>
      <c r="CM2" s="30" t="s">
        <v>12</v>
      </c>
      <c r="CN2" s="30"/>
      <c r="CO2" s="30"/>
      <c r="CP2" s="30"/>
      <c r="CQ2" s="30"/>
      <c r="CR2" s="30"/>
      <c r="CS2" s="31" t="s">
        <v>13</v>
      </c>
      <c r="CT2" s="31"/>
      <c r="CU2" s="32"/>
      <c r="CV2" s="32"/>
      <c r="CW2" s="32"/>
      <c r="CX2" s="32"/>
      <c r="CY2" s="32"/>
      <c r="CZ2" s="32"/>
      <c r="DA2" s="33"/>
      <c r="DB2" s="33"/>
      <c r="DC2" s="33"/>
      <c r="DD2" s="33"/>
      <c r="DE2" s="32"/>
      <c r="DF2" s="32"/>
      <c r="DG2" s="33"/>
      <c r="DH2" s="33"/>
      <c r="DI2" s="33"/>
      <c r="DJ2" s="33"/>
      <c r="DK2" s="34" t="s">
        <v>14</v>
      </c>
      <c r="DL2" s="35"/>
      <c r="DM2" s="35"/>
      <c r="DN2" s="35"/>
      <c r="DO2" s="35"/>
      <c r="DP2" s="35"/>
      <c r="DQ2" s="36" t="s">
        <v>15</v>
      </c>
      <c r="DR2" s="36"/>
      <c r="DS2" s="21" t="s">
        <v>6</v>
      </c>
      <c r="DT2" s="21"/>
      <c r="DU2" s="21"/>
      <c r="DV2" s="21"/>
      <c r="DW2" s="21"/>
      <c r="DX2" s="21"/>
      <c r="DY2" s="21"/>
      <c r="DZ2" s="21"/>
      <c r="EA2" s="21"/>
      <c r="EB2" s="21"/>
      <c r="EC2" s="21"/>
      <c r="ED2" s="21"/>
      <c r="EE2" s="21"/>
      <c r="EF2" s="21"/>
      <c r="EG2" s="21"/>
      <c r="EH2" s="21"/>
      <c r="EI2" s="21"/>
      <c r="EJ2" s="21"/>
      <c r="EK2" s="21"/>
      <c r="EL2" s="21"/>
      <c r="EM2" s="21"/>
      <c r="EN2" s="21"/>
      <c r="EO2" s="21"/>
      <c r="EP2" s="21"/>
      <c r="EQ2" s="21"/>
      <c r="ER2" s="37" t="s">
        <v>7</v>
      </c>
      <c r="ES2" s="37"/>
      <c r="ET2" s="37"/>
      <c r="EU2" s="37"/>
      <c r="EV2" s="37"/>
      <c r="EW2" s="37"/>
      <c r="EX2" s="37"/>
      <c r="EY2" s="37"/>
      <c r="EZ2" s="37"/>
      <c r="FA2" s="37"/>
      <c r="FB2" s="37"/>
      <c r="FC2" s="38" t="s">
        <v>8</v>
      </c>
      <c r="FD2" s="39"/>
      <c r="FE2" s="39"/>
      <c r="FF2" s="39"/>
      <c r="FG2" s="39"/>
      <c r="FH2" s="39"/>
    </row>
    <row r="3" spans="1:164" ht="18" customHeight="1" x14ac:dyDescent="0.3">
      <c r="A3" s="15"/>
      <c r="B3" s="16"/>
      <c r="C3" s="16"/>
      <c r="D3" s="16"/>
      <c r="E3" s="16"/>
      <c r="F3" s="16"/>
      <c r="G3" s="16"/>
      <c r="H3" s="16"/>
      <c r="I3" s="16"/>
      <c r="J3" s="17"/>
      <c r="K3" s="16"/>
      <c r="L3" s="16"/>
      <c r="M3" s="16"/>
      <c r="N3" s="16"/>
      <c r="O3" s="16"/>
      <c r="P3" s="16"/>
      <c r="Q3" s="16"/>
      <c r="R3" s="16"/>
      <c r="S3" s="16"/>
      <c r="T3" s="16"/>
      <c r="U3" s="16"/>
      <c r="V3" s="40"/>
      <c r="W3" s="41"/>
      <c r="X3" s="41"/>
      <c r="Y3" s="41"/>
      <c r="Z3" s="41"/>
      <c r="AA3" s="41"/>
      <c r="AB3" s="41"/>
      <c r="AC3" s="41"/>
      <c r="AD3" s="41"/>
      <c r="AE3" s="41"/>
      <c r="AF3" s="42"/>
      <c r="AG3" s="190"/>
      <c r="AH3" s="190"/>
      <c r="AI3" s="43" t="s">
        <v>16</v>
      </c>
      <c r="AJ3" s="43"/>
      <c r="AK3" s="43"/>
      <c r="AL3" s="43"/>
      <c r="AM3" s="43"/>
      <c r="AN3" s="43"/>
      <c r="AO3" s="43"/>
      <c r="AP3" s="43"/>
      <c r="AQ3" s="43"/>
      <c r="AR3" s="43"/>
      <c r="AS3" s="43"/>
      <c r="AT3" s="44" t="s">
        <v>17</v>
      </c>
      <c r="AU3" s="44"/>
      <c r="AV3" s="44"/>
      <c r="AW3" s="44"/>
      <c r="AX3" s="44"/>
      <c r="AY3" s="44"/>
      <c r="AZ3" s="44"/>
      <c r="BA3" s="44"/>
      <c r="BB3" s="44"/>
      <c r="BC3" s="44"/>
      <c r="BD3" s="44"/>
      <c r="BE3" s="191"/>
      <c r="BF3" s="191"/>
      <c r="BG3" s="191"/>
      <c r="BH3" s="45"/>
      <c r="BI3" s="45"/>
      <c r="BJ3" s="45"/>
      <c r="BK3" s="45"/>
      <c r="BL3" s="45"/>
      <c r="BM3" s="45"/>
      <c r="BN3" s="45"/>
      <c r="BO3" s="45"/>
      <c r="BP3" s="45"/>
      <c r="BQ3" s="46"/>
      <c r="BR3" s="46"/>
      <c r="BS3" s="46"/>
      <c r="BT3" s="46"/>
      <c r="BU3" s="46"/>
      <c r="BV3" s="46"/>
      <c r="BW3" s="47"/>
      <c r="BX3" s="47"/>
      <c r="BY3" s="47"/>
      <c r="BZ3" s="47"/>
      <c r="CA3" s="47"/>
      <c r="CB3" s="47"/>
      <c r="CC3" s="48"/>
      <c r="CD3" s="48"/>
      <c r="CE3" s="192"/>
      <c r="CF3" s="192"/>
      <c r="CG3" s="195"/>
      <c r="CH3" s="196"/>
      <c r="CI3" s="180"/>
      <c r="CJ3" s="180"/>
      <c r="CK3" s="180"/>
      <c r="CL3" s="180"/>
      <c r="CM3" s="49"/>
      <c r="CN3" s="49"/>
      <c r="CO3" s="49"/>
      <c r="CP3" s="49"/>
      <c r="CQ3" s="49"/>
      <c r="CR3" s="49"/>
      <c r="CS3" s="50" t="s">
        <v>18</v>
      </c>
      <c r="CT3" s="51"/>
      <c r="CU3" s="51"/>
      <c r="CV3" s="51"/>
      <c r="CW3" s="51"/>
      <c r="CX3" s="51"/>
      <c r="CY3" s="51"/>
      <c r="CZ3" s="52"/>
      <c r="DA3" s="52"/>
      <c r="DB3" s="52"/>
      <c r="DC3" s="53" t="s">
        <v>19</v>
      </c>
      <c r="DD3" s="36"/>
      <c r="DE3" s="36"/>
      <c r="DF3" s="54"/>
      <c r="DG3" s="54"/>
      <c r="DH3" s="54"/>
      <c r="DI3" s="54"/>
      <c r="DJ3" s="54"/>
      <c r="DK3" s="55"/>
      <c r="DL3" s="56"/>
      <c r="DM3" s="56"/>
      <c r="DN3" s="56"/>
      <c r="DO3" s="56"/>
      <c r="DP3" s="56"/>
      <c r="DQ3" s="57"/>
      <c r="DR3" s="58"/>
      <c r="DS3" s="43" t="s">
        <v>20</v>
      </c>
      <c r="DT3" s="43"/>
      <c r="DU3" s="43"/>
      <c r="DV3" s="43"/>
      <c r="DW3" s="43"/>
      <c r="DX3" s="43"/>
      <c r="DY3" s="43"/>
      <c r="DZ3" s="43"/>
      <c r="EA3" s="43"/>
      <c r="EB3" s="43"/>
      <c r="EC3" s="43"/>
      <c r="ED3" s="44" t="s">
        <v>17</v>
      </c>
      <c r="EE3" s="44"/>
      <c r="EF3" s="44"/>
      <c r="EG3" s="44"/>
      <c r="EH3" s="44"/>
      <c r="EI3" s="44"/>
      <c r="EJ3" s="44"/>
      <c r="EK3" s="44"/>
      <c r="EL3" s="44"/>
      <c r="EM3" s="44"/>
      <c r="EN3" s="43"/>
      <c r="EO3" s="43"/>
      <c r="EP3" s="43"/>
      <c r="EQ3" s="43"/>
      <c r="ER3" s="59"/>
      <c r="ES3" s="59"/>
      <c r="ET3" s="59"/>
      <c r="EU3" s="59"/>
      <c r="EV3" s="60"/>
      <c r="EW3" s="60"/>
      <c r="EX3" s="60"/>
      <c r="EY3" s="60"/>
      <c r="EZ3" s="60"/>
      <c r="FA3" s="60"/>
      <c r="FB3" s="60"/>
      <c r="FC3" s="61"/>
      <c r="FD3" s="61"/>
      <c r="FE3" s="61"/>
      <c r="FF3" s="61"/>
      <c r="FG3" s="61"/>
      <c r="FH3" s="61"/>
    </row>
    <row r="4" spans="1:164" ht="18" customHeight="1" x14ac:dyDescent="0.3">
      <c r="A4" s="62" t="s">
        <v>21</v>
      </c>
      <c r="B4" s="62" t="s">
        <v>22</v>
      </c>
      <c r="C4" s="62" t="s">
        <v>23</v>
      </c>
      <c r="D4" s="62" t="s">
        <v>24</v>
      </c>
      <c r="E4" s="62" t="s">
        <v>25</v>
      </c>
      <c r="F4" s="62" t="s">
        <v>26</v>
      </c>
      <c r="G4" s="62" t="s">
        <v>27</v>
      </c>
      <c r="H4" s="62" t="s">
        <v>28</v>
      </c>
      <c r="I4" s="62" t="s">
        <v>29</v>
      </c>
      <c r="J4" s="63" t="s">
        <v>30</v>
      </c>
      <c r="K4" s="62" t="s">
        <v>31</v>
      </c>
      <c r="L4" s="62" t="s">
        <v>32</v>
      </c>
      <c r="M4" s="62" t="s">
        <v>33</v>
      </c>
      <c r="N4" s="62" t="s">
        <v>34</v>
      </c>
      <c r="O4" s="62" t="s">
        <v>35</v>
      </c>
      <c r="P4" s="62" t="s">
        <v>36</v>
      </c>
      <c r="Q4" s="62" t="s">
        <v>37</v>
      </c>
      <c r="R4" s="62" t="s">
        <v>38</v>
      </c>
      <c r="S4" s="62" t="s">
        <v>39</v>
      </c>
      <c r="T4" s="62" t="s">
        <v>655</v>
      </c>
      <c r="U4" s="62" t="s">
        <v>655</v>
      </c>
      <c r="V4" s="62" t="s">
        <v>40</v>
      </c>
      <c r="W4" s="62" t="s">
        <v>41</v>
      </c>
      <c r="X4" s="62" t="s">
        <v>42</v>
      </c>
      <c r="Y4" s="62" t="s">
        <v>43</v>
      </c>
      <c r="Z4" s="62" t="s">
        <v>44</v>
      </c>
      <c r="AA4" s="62" t="s">
        <v>45</v>
      </c>
      <c r="AB4" s="62" t="s">
        <v>46</v>
      </c>
      <c r="AC4" s="62" t="s">
        <v>47</v>
      </c>
      <c r="AD4" s="62" t="s">
        <v>48</v>
      </c>
      <c r="AE4" s="62" t="s">
        <v>48</v>
      </c>
      <c r="AF4" s="62" t="s">
        <v>49</v>
      </c>
      <c r="AG4" s="62" t="s">
        <v>660</v>
      </c>
      <c r="AH4" s="62" t="s">
        <v>660</v>
      </c>
      <c r="AI4" s="62" t="s">
        <v>50</v>
      </c>
      <c r="AJ4" s="62" t="s">
        <v>51</v>
      </c>
      <c r="AK4" s="62" t="s">
        <v>52</v>
      </c>
      <c r="AL4" s="62" t="s">
        <v>53</v>
      </c>
      <c r="AM4" s="62" t="s">
        <v>54</v>
      </c>
      <c r="AN4" s="62" t="s">
        <v>55</v>
      </c>
      <c r="AO4" s="62" t="s">
        <v>56</v>
      </c>
      <c r="AP4" s="62" t="s">
        <v>57</v>
      </c>
      <c r="AQ4" s="62" t="s">
        <v>58</v>
      </c>
      <c r="AR4" s="62" t="s">
        <v>59</v>
      </c>
      <c r="AS4" s="62" t="s">
        <v>59</v>
      </c>
      <c r="AT4" s="62" t="s">
        <v>60</v>
      </c>
      <c r="AU4" s="62" t="s">
        <v>61</v>
      </c>
      <c r="AV4" s="62" t="s">
        <v>62</v>
      </c>
      <c r="AW4" s="62" t="s">
        <v>63</v>
      </c>
      <c r="AX4" s="62" t="s">
        <v>64</v>
      </c>
      <c r="AY4" s="62" t="s">
        <v>65</v>
      </c>
      <c r="AZ4" s="62" t="s">
        <v>66</v>
      </c>
      <c r="BA4" s="62" t="s">
        <v>67</v>
      </c>
      <c r="BB4" s="62" t="s">
        <v>68</v>
      </c>
      <c r="BC4" s="62" t="s">
        <v>69</v>
      </c>
      <c r="BD4" s="62" t="s">
        <v>70</v>
      </c>
      <c r="BE4" s="62" t="s">
        <v>70</v>
      </c>
      <c r="BF4" s="62" t="s">
        <v>719</v>
      </c>
      <c r="BG4" s="62" t="s">
        <v>719</v>
      </c>
      <c r="BH4" s="62" t="s">
        <v>71</v>
      </c>
      <c r="BI4" s="62" t="s">
        <v>72</v>
      </c>
      <c r="BJ4" s="62" t="s">
        <v>73</v>
      </c>
      <c r="BK4" s="62" t="s">
        <v>74</v>
      </c>
      <c r="BL4" s="62" t="s">
        <v>75</v>
      </c>
      <c r="BM4" s="62" t="s">
        <v>76</v>
      </c>
      <c r="BN4" s="62" t="s">
        <v>77</v>
      </c>
      <c r="BO4" s="62" t="s">
        <v>78</v>
      </c>
      <c r="BP4" s="62" t="s">
        <v>78</v>
      </c>
      <c r="BQ4" s="62" t="s">
        <v>79</v>
      </c>
      <c r="BR4" s="62" t="s">
        <v>80</v>
      </c>
      <c r="BS4" s="62" t="s">
        <v>81</v>
      </c>
      <c r="BT4" s="62" t="s">
        <v>82</v>
      </c>
      <c r="BU4" s="62" t="s">
        <v>83</v>
      </c>
      <c r="BV4" s="62" t="s">
        <v>83</v>
      </c>
      <c r="BW4" s="62" t="s">
        <v>84</v>
      </c>
      <c r="BX4" s="62" t="s">
        <v>85</v>
      </c>
      <c r="BY4" s="62" t="s">
        <v>86</v>
      </c>
      <c r="BZ4" s="62" t="s">
        <v>87</v>
      </c>
      <c r="CA4" s="62" t="s">
        <v>670</v>
      </c>
      <c r="CB4" s="62" t="s">
        <v>670</v>
      </c>
      <c r="CC4" s="62" t="s">
        <v>88</v>
      </c>
      <c r="CD4" s="62" t="s">
        <v>89</v>
      </c>
      <c r="CE4" s="62" t="s">
        <v>671</v>
      </c>
      <c r="CF4" s="62" t="s">
        <v>671</v>
      </c>
      <c r="CG4" s="62" t="s">
        <v>90</v>
      </c>
      <c r="CH4" s="62" t="s">
        <v>676</v>
      </c>
      <c r="CI4" s="62" t="s">
        <v>677</v>
      </c>
      <c r="CJ4" s="62" t="s">
        <v>678</v>
      </c>
      <c r="CK4" s="62" t="s">
        <v>679</v>
      </c>
      <c r="CL4" s="62" t="s">
        <v>679</v>
      </c>
      <c r="CM4" s="62" t="s">
        <v>91</v>
      </c>
      <c r="CN4" s="62" t="s">
        <v>92</v>
      </c>
      <c r="CO4" s="62" t="s">
        <v>93</v>
      </c>
      <c r="CP4" s="62" t="s">
        <v>94</v>
      </c>
      <c r="CQ4" s="62" t="s">
        <v>682</v>
      </c>
      <c r="CR4" s="62" t="s">
        <v>682</v>
      </c>
      <c r="CS4" s="62" t="s">
        <v>95</v>
      </c>
      <c r="CT4" s="62" t="s">
        <v>96</v>
      </c>
      <c r="CU4" s="62" t="s">
        <v>97</v>
      </c>
      <c r="CV4" s="62" t="s">
        <v>685</v>
      </c>
      <c r="CW4" s="62" t="s">
        <v>686</v>
      </c>
      <c r="CX4" s="62" t="s">
        <v>687</v>
      </c>
      <c r="CY4" s="62" t="s">
        <v>98</v>
      </c>
      <c r="CZ4" s="62" t="s">
        <v>99</v>
      </c>
      <c r="DA4" s="62" t="s">
        <v>689</v>
      </c>
      <c r="DB4" s="62" t="s">
        <v>689</v>
      </c>
      <c r="DC4" s="62" t="s">
        <v>100</v>
      </c>
      <c r="DD4" s="62" t="s">
        <v>101</v>
      </c>
      <c r="DE4" s="62" t="s">
        <v>102</v>
      </c>
      <c r="DF4" s="62" t="s">
        <v>103</v>
      </c>
      <c r="DG4" s="62" t="s">
        <v>690</v>
      </c>
      <c r="DH4" s="62" t="s">
        <v>690</v>
      </c>
      <c r="DI4" s="62" t="s">
        <v>695</v>
      </c>
      <c r="DJ4" s="62" t="s">
        <v>695</v>
      </c>
      <c r="DK4" s="62" t="s">
        <v>104</v>
      </c>
      <c r="DL4" s="62" t="s">
        <v>105</v>
      </c>
      <c r="DM4" s="62" t="s">
        <v>106</v>
      </c>
      <c r="DN4" s="62" t="s">
        <v>107</v>
      </c>
      <c r="DO4" s="62" t="s">
        <v>698</v>
      </c>
      <c r="DP4" s="62" t="s">
        <v>698</v>
      </c>
      <c r="DQ4" s="62" t="s">
        <v>108</v>
      </c>
      <c r="DR4" s="62" t="s">
        <v>109</v>
      </c>
      <c r="DS4" s="62" t="s">
        <v>110</v>
      </c>
      <c r="DT4" s="62" t="s">
        <v>111</v>
      </c>
      <c r="DU4" s="62" t="s">
        <v>112</v>
      </c>
      <c r="DV4" s="62" t="s">
        <v>113</v>
      </c>
      <c r="DW4" s="62" t="s">
        <v>114</v>
      </c>
      <c r="DX4" s="62" t="s">
        <v>115</v>
      </c>
      <c r="DY4" s="62" t="s">
        <v>116</v>
      </c>
      <c r="DZ4" s="62" t="s">
        <v>117</v>
      </c>
      <c r="EA4" s="62" t="s">
        <v>118</v>
      </c>
      <c r="EB4" s="62" t="s">
        <v>701</v>
      </c>
      <c r="EC4" s="62" t="s">
        <v>701</v>
      </c>
      <c r="ED4" s="62" t="s">
        <v>119</v>
      </c>
      <c r="EE4" s="62" t="s">
        <v>120</v>
      </c>
      <c r="EF4" s="62" t="s">
        <v>121</v>
      </c>
      <c r="EG4" s="62" t="s">
        <v>122</v>
      </c>
      <c r="EH4" s="62" t="s">
        <v>123</v>
      </c>
      <c r="EI4" s="62" t="s">
        <v>124</v>
      </c>
      <c r="EJ4" s="62" t="s">
        <v>125</v>
      </c>
      <c r="EK4" s="62" t="s">
        <v>126</v>
      </c>
      <c r="EL4" s="62" t="s">
        <v>127</v>
      </c>
      <c r="EM4" s="62" t="s">
        <v>128</v>
      </c>
      <c r="EN4" s="62" t="s">
        <v>704</v>
      </c>
      <c r="EO4" s="62" t="s">
        <v>704</v>
      </c>
      <c r="EP4" s="62" t="s">
        <v>707</v>
      </c>
      <c r="EQ4" s="62" t="s">
        <v>707</v>
      </c>
      <c r="ER4" s="62" t="s">
        <v>129</v>
      </c>
      <c r="ES4" s="62" t="s">
        <v>130</v>
      </c>
      <c r="ET4" s="62" t="s">
        <v>131</v>
      </c>
      <c r="EU4" s="62" t="s">
        <v>132</v>
      </c>
      <c r="EV4" s="62" t="s">
        <v>133</v>
      </c>
      <c r="EW4" s="62" t="s">
        <v>134</v>
      </c>
      <c r="EX4" s="62" t="s">
        <v>135</v>
      </c>
      <c r="EY4" s="62" t="s">
        <v>710</v>
      </c>
      <c r="EZ4" s="62" t="s">
        <v>710</v>
      </c>
      <c r="FA4" s="62" t="s">
        <v>711</v>
      </c>
      <c r="FB4" s="62" t="s">
        <v>711</v>
      </c>
      <c r="FC4" s="62" t="s">
        <v>136</v>
      </c>
      <c r="FD4" s="62" t="s">
        <v>137</v>
      </c>
      <c r="FE4" s="62" t="s">
        <v>138</v>
      </c>
      <c r="FF4" s="62" t="s">
        <v>139</v>
      </c>
      <c r="FG4" s="62" t="s">
        <v>716</v>
      </c>
      <c r="FH4" s="62" t="s">
        <v>716</v>
      </c>
    </row>
    <row r="5" spans="1:164" ht="42.6" customHeight="1" thickBot="1" x14ac:dyDescent="0.35">
      <c r="A5" s="64" t="s">
        <v>724</v>
      </c>
      <c r="B5" s="64" t="s">
        <v>140</v>
      </c>
      <c r="C5" s="64" t="s">
        <v>141</v>
      </c>
      <c r="D5" s="64" t="s">
        <v>142</v>
      </c>
      <c r="E5" s="64" t="s">
        <v>143</v>
      </c>
      <c r="F5" s="64" t="s">
        <v>144</v>
      </c>
      <c r="G5" s="64" t="s">
        <v>145</v>
      </c>
      <c r="H5" s="64" t="s">
        <v>146</v>
      </c>
      <c r="I5" s="64" t="s">
        <v>147</v>
      </c>
      <c r="J5" s="65" t="s">
        <v>148</v>
      </c>
      <c r="K5" s="64" t="s">
        <v>149</v>
      </c>
      <c r="L5" s="64" t="s">
        <v>150</v>
      </c>
      <c r="M5" s="64" t="s">
        <v>151</v>
      </c>
      <c r="N5" s="64" t="s">
        <v>152</v>
      </c>
      <c r="O5" s="64" t="s">
        <v>153</v>
      </c>
      <c r="P5" s="66" t="s">
        <v>154</v>
      </c>
      <c r="Q5" s="64" t="s">
        <v>155</v>
      </c>
      <c r="R5" s="64" t="s">
        <v>156</v>
      </c>
      <c r="S5" s="64" t="s">
        <v>157</v>
      </c>
      <c r="T5" s="69" t="s">
        <v>657</v>
      </c>
      <c r="U5" s="69" t="s">
        <v>656</v>
      </c>
      <c r="V5" s="64" t="s">
        <v>158</v>
      </c>
      <c r="W5" s="64" t="s">
        <v>159</v>
      </c>
      <c r="X5" s="64" t="s">
        <v>725</v>
      </c>
      <c r="Y5" s="64" t="s">
        <v>726</v>
      </c>
      <c r="Z5" s="64" t="s">
        <v>160</v>
      </c>
      <c r="AA5" s="64" t="s">
        <v>161</v>
      </c>
      <c r="AB5" s="64" t="s">
        <v>162</v>
      </c>
      <c r="AC5" s="64" t="s">
        <v>163</v>
      </c>
      <c r="AD5" s="67" t="s">
        <v>658</v>
      </c>
      <c r="AE5" s="67" t="s">
        <v>659</v>
      </c>
      <c r="AF5" s="64" t="s">
        <v>729</v>
      </c>
      <c r="AG5" s="69" t="s">
        <v>661</v>
      </c>
      <c r="AH5" s="69" t="s">
        <v>661</v>
      </c>
      <c r="AI5" s="64" t="s">
        <v>164</v>
      </c>
      <c r="AJ5" s="64" t="s">
        <v>165</v>
      </c>
      <c r="AK5" s="64" t="s">
        <v>166</v>
      </c>
      <c r="AL5" s="64" t="s">
        <v>167</v>
      </c>
      <c r="AM5" s="64" t="s">
        <v>168</v>
      </c>
      <c r="AN5" s="64" t="s">
        <v>169</v>
      </c>
      <c r="AO5" s="64" t="s">
        <v>170</v>
      </c>
      <c r="AP5" s="64" t="s">
        <v>171</v>
      </c>
      <c r="AQ5" s="64" t="s">
        <v>172</v>
      </c>
      <c r="AR5" s="68" t="s">
        <v>662</v>
      </c>
      <c r="AS5" s="68" t="s">
        <v>663</v>
      </c>
      <c r="AT5" s="64" t="s">
        <v>173</v>
      </c>
      <c r="AU5" s="64" t="s">
        <v>174</v>
      </c>
      <c r="AV5" s="64" t="s">
        <v>175</v>
      </c>
      <c r="AW5" s="64" t="s">
        <v>176</v>
      </c>
      <c r="AX5" s="64" t="s">
        <v>177</v>
      </c>
      <c r="AY5" s="64" t="s">
        <v>178</v>
      </c>
      <c r="AZ5" s="64" t="s">
        <v>179</v>
      </c>
      <c r="BA5" s="64" t="s">
        <v>180</v>
      </c>
      <c r="BB5" s="64" t="s">
        <v>181</v>
      </c>
      <c r="BC5" s="64" t="s">
        <v>182</v>
      </c>
      <c r="BD5" s="69" t="s">
        <v>664</v>
      </c>
      <c r="BE5" s="69" t="s">
        <v>665</v>
      </c>
      <c r="BF5" s="69" t="s">
        <v>720</v>
      </c>
      <c r="BG5" s="69" t="s">
        <v>721</v>
      </c>
      <c r="BH5" s="64" t="s">
        <v>183</v>
      </c>
      <c r="BI5" s="64" t="s">
        <v>184</v>
      </c>
      <c r="BJ5" s="64" t="s">
        <v>185</v>
      </c>
      <c r="BK5" s="64" t="s">
        <v>186</v>
      </c>
      <c r="BL5" s="64" t="s">
        <v>187</v>
      </c>
      <c r="BM5" s="64" t="s">
        <v>188</v>
      </c>
      <c r="BN5" s="64" t="s">
        <v>189</v>
      </c>
      <c r="BO5" s="69" t="s">
        <v>666</v>
      </c>
      <c r="BP5" s="69" t="s">
        <v>667</v>
      </c>
      <c r="BQ5" s="64" t="s">
        <v>190</v>
      </c>
      <c r="BR5" s="64" t="s">
        <v>191</v>
      </c>
      <c r="BS5" s="64" t="s">
        <v>192</v>
      </c>
      <c r="BT5" s="64" t="s">
        <v>193</v>
      </c>
      <c r="BU5" s="69" t="s">
        <v>668</v>
      </c>
      <c r="BV5" s="69" t="s">
        <v>669</v>
      </c>
      <c r="BW5" s="64" t="s">
        <v>194</v>
      </c>
      <c r="BX5" s="64" t="s">
        <v>195</v>
      </c>
      <c r="BY5" s="64" t="s">
        <v>196</v>
      </c>
      <c r="BZ5" s="64" t="s">
        <v>197</v>
      </c>
      <c r="CA5" s="69" t="s">
        <v>674</v>
      </c>
      <c r="CB5" s="69" t="s">
        <v>675</v>
      </c>
      <c r="CC5" s="64" t="s">
        <v>198</v>
      </c>
      <c r="CD5" s="64" t="s">
        <v>199</v>
      </c>
      <c r="CE5" s="69" t="s">
        <v>672</v>
      </c>
      <c r="CF5" s="69" t="s">
        <v>673</v>
      </c>
      <c r="CG5" s="178" t="s">
        <v>606</v>
      </c>
      <c r="CH5" s="178" t="s">
        <v>607</v>
      </c>
      <c r="CI5" s="178" t="s">
        <v>608</v>
      </c>
      <c r="CJ5" s="178" t="s">
        <v>609</v>
      </c>
      <c r="CK5" s="69" t="s">
        <v>680</v>
      </c>
      <c r="CL5" s="69" t="s">
        <v>681</v>
      </c>
      <c r="CM5" s="64" t="s">
        <v>200</v>
      </c>
      <c r="CN5" s="64" t="s">
        <v>201</v>
      </c>
      <c r="CO5" s="64" t="s">
        <v>195</v>
      </c>
      <c r="CP5" s="64" t="s">
        <v>202</v>
      </c>
      <c r="CQ5" s="69" t="s">
        <v>683</v>
      </c>
      <c r="CR5" s="69" t="s">
        <v>684</v>
      </c>
      <c r="CS5" s="64" t="s">
        <v>203</v>
      </c>
      <c r="CT5" s="64" t="s">
        <v>204</v>
      </c>
      <c r="CU5" s="64" t="s">
        <v>205</v>
      </c>
      <c r="CV5" s="178" t="s">
        <v>607</v>
      </c>
      <c r="CW5" s="178" t="s">
        <v>608</v>
      </c>
      <c r="CX5" s="178" t="s">
        <v>609</v>
      </c>
      <c r="CY5" s="197" t="s">
        <v>688</v>
      </c>
      <c r="CZ5" s="64" t="s">
        <v>206</v>
      </c>
      <c r="DA5" s="69" t="s">
        <v>691</v>
      </c>
      <c r="DB5" s="69" t="s">
        <v>692</v>
      </c>
      <c r="DC5" s="66" t="s">
        <v>207</v>
      </c>
      <c r="DD5" s="64" t="s">
        <v>208</v>
      </c>
      <c r="DE5" s="64" t="s">
        <v>209</v>
      </c>
      <c r="DF5" s="66" t="s">
        <v>210</v>
      </c>
      <c r="DG5" s="69" t="s">
        <v>693</v>
      </c>
      <c r="DH5" s="69" t="s">
        <v>694</v>
      </c>
      <c r="DI5" s="69" t="s">
        <v>696</v>
      </c>
      <c r="DJ5" s="69" t="s">
        <v>697</v>
      </c>
      <c r="DK5" s="64" t="s">
        <v>211</v>
      </c>
      <c r="DL5" s="66" t="s">
        <v>212</v>
      </c>
      <c r="DM5" s="66" t="s">
        <v>195</v>
      </c>
      <c r="DN5" s="64" t="s">
        <v>213</v>
      </c>
      <c r="DO5" s="69" t="s">
        <v>699</v>
      </c>
      <c r="DP5" s="69" t="s">
        <v>700</v>
      </c>
      <c r="DQ5" s="64" t="s">
        <v>214</v>
      </c>
      <c r="DR5" s="64" t="s">
        <v>215</v>
      </c>
      <c r="DS5" s="64" t="s">
        <v>164</v>
      </c>
      <c r="DT5" s="64" t="s">
        <v>165</v>
      </c>
      <c r="DU5" s="64" t="s">
        <v>166</v>
      </c>
      <c r="DV5" s="64" t="s">
        <v>167</v>
      </c>
      <c r="DW5" s="64" t="s">
        <v>168</v>
      </c>
      <c r="DX5" s="64" t="s">
        <v>169</v>
      </c>
      <c r="DY5" s="64" t="s">
        <v>170</v>
      </c>
      <c r="DZ5" s="64" t="s">
        <v>171</v>
      </c>
      <c r="EA5" s="64" t="s">
        <v>172</v>
      </c>
      <c r="EB5" s="69" t="s">
        <v>702</v>
      </c>
      <c r="EC5" s="69" t="s">
        <v>703</v>
      </c>
      <c r="ED5" s="64" t="s">
        <v>173</v>
      </c>
      <c r="EE5" s="64" t="s">
        <v>174</v>
      </c>
      <c r="EF5" s="64" t="s">
        <v>175</v>
      </c>
      <c r="EG5" s="64" t="s">
        <v>176</v>
      </c>
      <c r="EH5" s="64" t="s">
        <v>177</v>
      </c>
      <c r="EI5" s="64" t="s">
        <v>178</v>
      </c>
      <c r="EJ5" s="64" t="s">
        <v>179</v>
      </c>
      <c r="EK5" s="64" t="s">
        <v>180</v>
      </c>
      <c r="EL5" s="64" t="s">
        <v>181</v>
      </c>
      <c r="EM5" s="64" t="s">
        <v>182</v>
      </c>
      <c r="EN5" s="69" t="s">
        <v>705</v>
      </c>
      <c r="EO5" s="69" t="s">
        <v>706</v>
      </c>
      <c r="EP5" s="69" t="s">
        <v>708</v>
      </c>
      <c r="EQ5" s="69" t="s">
        <v>709</v>
      </c>
      <c r="ER5" s="64" t="s">
        <v>183</v>
      </c>
      <c r="ES5" s="64" t="s">
        <v>184</v>
      </c>
      <c r="ET5" s="64" t="s">
        <v>185</v>
      </c>
      <c r="EU5" s="64" t="s">
        <v>186</v>
      </c>
      <c r="EV5" s="64" t="s">
        <v>187</v>
      </c>
      <c r="EW5" s="64" t="s">
        <v>188</v>
      </c>
      <c r="EX5" s="64" t="s">
        <v>189</v>
      </c>
      <c r="EY5" s="69" t="s">
        <v>712</v>
      </c>
      <c r="EZ5" s="69" t="s">
        <v>713</v>
      </c>
      <c r="FA5" s="69" t="s">
        <v>715</v>
      </c>
      <c r="FB5" s="69" t="s">
        <v>714</v>
      </c>
      <c r="FC5" s="64" t="s">
        <v>190</v>
      </c>
      <c r="FD5" s="64" t="s">
        <v>191</v>
      </c>
      <c r="FE5" s="64" t="s">
        <v>192</v>
      </c>
      <c r="FF5" s="64" t="s">
        <v>193</v>
      </c>
      <c r="FG5" s="69" t="s">
        <v>717</v>
      </c>
      <c r="FH5" s="69" t="s">
        <v>718</v>
      </c>
    </row>
    <row r="6" spans="1:164" ht="18" customHeight="1" x14ac:dyDescent="0.3">
      <c r="A6" s="247">
        <v>1</v>
      </c>
      <c r="B6" s="247" t="s">
        <v>216</v>
      </c>
      <c r="C6" s="219" t="s">
        <v>217</v>
      </c>
      <c r="D6" s="219" t="s">
        <v>218</v>
      </c>
      <c r="E6" s="457" t="s">
        <v>730</v>
      </c>
      <c r="F6" s="523" t="s">
        <v>219</v>
      </c>
      <c r="G6" s="452" t="s">
        <v>220</v>
      </c>
      <c r="H6" s="457" t="s">
        <v>221</v>
      </c>
      <c r="I6" s="452" t="s">
        <v>222</v>
      </c>
      <c r="J6" s="457" t="s">
        <v>223</v>
      </c>
      <c r="K6" s="524" t="s">
        <v>224</v>
      </c>
      <c r="L6" s="453" t="s">
        <v>225</v>
      </c>
      <c r="M6" s="472" t="s">
        <v>226</v>
      </c>
      <c r="N6" s="472" t="s">
        <v>227</v>
      </c>
      <c r="O6" s="510" t="s">
        <v>228</v>
      </c>
      <c r="P6" s="244" t="s">
        <v>731</v>
      </c>
      <c r="Q6" s="496">
        <v>2</v>
      </c>
      <c r="R6" s="70" t="s">
        <v>230</v>
      </c>
      <c r="S6" s="70" t="s">
        <v>231</v>
      </c>
      <c r="T6" s="70" t="s">
        <v>231</v>
      </c>
      <c r="U6" s="70" t="s">
        <v>231</v>
      </c>
      <c r="V6" s="71">
        <v>154</v>
      </c>
      <c r="W6" s="472">
        <f t="shared" ref="W6" si="0">V6+V7</f>
        <v>307</v>
      </c>
      <c r="X6" s="72">
        <v>68</v>
      </c>
      <c r="Y6" s="485">
        <f>((X6*V6)+(X7*V7))/W6</f>
        <v>67.00325732899023</v>
      </c>
      <c r="Z6" s="72">
        <v>89</v>
      </c>
      <c r="AA6" s="457">
        <f>Z6+Z7</f>
        <v>159</v>
      </c>
      <c r="AB6" s="73" t="s">
        <v>231</v>
      </c>
      <c r="AC6" s="244" t="s">
        <v>231</v>
      </c>
      <c r="AD6" s="74" t="str">
        <f>"ISS Stage:
1: "&amp;TEXT(64/V6,"0.0%")&amp;"
2: "&amp;TEXT(53/V6,"0.0%")&amp;"
3: "&amp;TEXT(34/V6,"0.0%")&amp;"
High Cytogenetic Risk: "&amp;TEXT(24/V6,"0.0%")&amp;"
Prior therapies:
Alkylating agent: "&amp;TEXT(139/V6,"0.0%")&amp;"
Lenalidomide: "&amp;TEXT(154/V6,"0.0%")&amp;"
Proteasome inhibitors: "&amp;TEXT(154/V6,"0.0%")&amp;"
Refractory disease: "&amp;TEXT(150/V6,"0.0%")&amp;"
Median prior LOT: 3"</f>
        <v>ISS Stage:
1: 41.6%
2: 34.4%
3: 22.1%
High Cytogenetic Risk: 15.6%
Prior therapies:
Alkylating agent: 90.3%
Lenalidomide: 100.0%
Proteasome inhibitors: 100.0%
Refractory disease: 97.4%
Median prior LOT: 3</v>
      </c>
      <c r="AE6" s="74" t="str">
        <f>"ISS Stage:
1: "&amp;TEXT(64/W6,"0.0%")&amp;"
2: "&amp;TEXT(53/W6,"0.0%")&amp;"
3: "&amp;TEXT(34/W6,"0.0%")&amp;"
High Cytogenetic Risk: "&amp;TEXT(24/W6,"0.0%")&amp;"
Prior therapies:
Alkylating agent: "&amp;TEXT(139/W6,"0.0%")&amp;"
Lenalidomide: "&amp;TEXT(154/W6,"0.0%")&amp;"
Proteasome inhibitors: "&amp;TEXT(154/W6,"0.0%")&amp;"
Refractory disease: "&amp;TEXT(150/W6,"0.0%")&amp;"
Median prior LOT: 3"</f>
        <v>ISS Stage:
1: 20.8%
2: 17.3%
3: 11.1%
High Cytogenetic Risk: 7.8%
Prior therapies:
Alkylating agent: 45.3%
Lenalidomide: 50.2%
Proteasome inhibitors: 50.2%
Refractory disease: 48.9%
Median prior LOT: 3</v>
      </c>
      <c r="AF6" s="472" t="s">
        <v>232</v>
      </c>
      <c r="AG6" s="472" t="s">
        <v>232</v>
      </c>
      <c r="AH6" s="472" t="s">
        <v>232</v>
      </c>
      <c r="AI6" s="82">
        <v>154</v>
      </c>
      <c r="AJ6" s="457">
        <v>307</v>
      </c>
      <c r="AK6" s="72" t="s">
        <v>231</v>
      </c>
      <c r="AL6" s="75" t="s">
        <v>231</v>
      </c>
      <c r="AM6" s="75" t="s">
        <v>231</v>
      </c>
      <c r="AN6" s="75">
        <v>0.68700000000000006</v>
      </c>
      <c r="AO6" s="75">
        <v>0.46100000000000002</v>
      </c>
      <c r="AP6" s="75">
        <v>1.0229999999999999</v>
      </c>
      <c r="AQ6" s="75">
        <v>6.3100000000000003E-2</v>
      </c>
      <c r="AR6" s="76">
        <v>0.72</v>
      </c>
      <c r="AS6" s="77">
        <v>12</v>
      </c>
      <c r="AT6" s="465" t="s">
        <v>233</v>
      </c>
      <c r="AU6" s="75">
        <v>154</v>
      </c>
      <c r="AV6" s="235">
        <v>307</v>
      </c>
      <c r="AW6" s="72">
        <v>11.5</v>
      </c>
      <c r="AX6" s="72">
        <v>8.9</v>
      </c>
      <c r="AY6" s="72">
        <v>13.9</v>
      </c>
      <c r="AZ6" s="78">
        <v>0.59599999999999997</v>
      </c>
      <c r="BA6" s="79">
        <v>0.44</v>
      </c>
      <c r="BB6" s="79">
        <v>0.81</v>
      </c>
      <c r="BC6" s="79">
        <v>1E-3</v>
      </c>
      <c r="BD6" s="77" t="s">
        <v>231</v>
      </c>
      <c r="BE6" s="77" t="s">
        <v>231</v>
      </c>
      <c r="BF6" s="77" t="s">
        <v>231</v>
      </c>
      <c r="BG6" s="77" t="s">
        <v>231</v>
      </c>
      <c r="BH6" s="75" t="str">
        <f t="shared" ref="BH6:BH9" si="1">AT6</f>
        <v>PFS</v>
      </c>
      <c r="BI6" s="80">
        <v>93</v>
      </c>
      <c r="BJ6" s="81" t="s">
        <v>231</v>
      </c>
      <c r="BK6" s="82">
        <v>7</v>
      </c>
      <c r="BL6" s="81" t="s">
        <v>231</v>
      </c>
      <c r="BM6" s="75">
        <v>44</v>
      </c>
      <c r="BN6" s="81" t="s">
        <v>231</v>
      </c>
      <c r="BO6" s="83" t="s">
        <v>234</v>
      </c>
      <c r="BP6" s="83" t="s">
        <v>234</v>
      </c>
      <c r="BQ6" s="84">
        <v>152</v>
      </c>
      <c r="BR6" s="72">
        <v>109</v>
      </c>
      <c r="BS6" s="85" t="s">
        <v>231</v>
      </c>
      <c r="BT6" s="86">
        <v>94</v>
      </c>
      <c r="BU6" s="87" t="str">
        <f>"Treatment discontinuation due to AEs: "&amp;TEXT(11/BQ6,"0.0%")</f>
        <v>Treatment discontinuation due to AEs: 7.2%</v>
      </c>
      <c r="BV6" s="87" t="str">
        <f>"Treatment discontinuation due to AEs: "&amp;TEXT(11/BR6,"0.0%")</f>
        <v>Treatment discontinuation due to AEs: 10.1%</v>
      </c>
      <c r="BW6" s="475" t="s">
        <v>235</v>
      </c>
      <c r="BX6" s="475" t="s">
        <v>235</v>
      </c>
      <c r="BY6" s="244" t="s">
        <v>235</v>
      </c>
      <c r="BZ6" s="244" t="s">
        <v>235</v>
      </c>
      <c r="CA6" s="244" t="s">
        <v>235</v>
      </c>
      <c r="CB6" s="244" t="s">
        <v>235</v>
      </c>
      <c r="CC6" s="244" t="s">
        <v>235</v>
      </c>
      <c r="CD6" s="244" t="s">
        <v>235</v>
      </c>
      <c r="CE6" s="244" t="s">
        <v>235</v>
      </c>
      <c r="CF6" s="244" t="s">
        <v>235</v>
      </c>
      <c r="CG6" s="244" t="s">
        <v>235</v>
      </c>
      <c r="CH6" s="244" t="s">
        <v>235</v>
      </c>
      <c r="CI6" s="244" t="s">
        <v>235</v>
      </c>
      <c r="CJ6" s="244" t="s">
        <v>235</v>
      </c>
      <c r="CK6" s="244" t="s">
        <v>235</v>
      </c>
      <c r="CL6" s="244" t="s">
        <v>235</v>
      </c>
      <c r="CM6" s="244" t="s">
        <v>235</v>
      </c>
      <c r="CN6" s="244" t="s">
        <v>235</v>
      </c>
      <c r="CO6" s="244" t="s">
        <v>235</v>
      </c>
      <c r="CP6" s="244" t="s">
        <v>235</v>
      </c>
      <c r="CQ6" s="244" t="s">
        <v>235</v>
      </c>
      <c r="CR6" s="244" t="s">
        <v>235</v>
      </c>
      <c r="CS6" s="244" t="s">
        <v>235</v>
      </c>
      <c r="CT6" s="244" t="s">
        <v>235</v>
      </c>
      <c r="CU6" s="244" t="s">
        <v>235</v>
      </c>
      <c r="CV6" s="244" t="s">
        <v>235</v>
      </c>
      <c r="CW6" s="244" t="s">
        <v>235</v>
      </c>
      <c r="CX6" s="244" t="s">
        <v>235</v>
      </c>
      <c r="CY6" s="244" t="s">
        <v>235</v>
      </c>
      <c r="CZ6" s="244" t="s">
        <v>235</v>
      </c>
      <c r="DA6" s="244" t="s">
        <v>235</v>
      </c>
      <c r="DB6" s="244" t="s">
        <v>235</v>
      </c>
      <c r="DC6" s="244" t="s">
        <v>235</v>
      </c>
      <c r="DD6" s="244" t="s">
        <v>235</v>
      </c>
      <c r="DE6" s="244" t="s">
        <v>235</v>
      </c>
      <c r="DF6" s="244" t="s">
        <v>235</v>
      </c>
      <c r="DG6" s="244" t="s">
        <v>235</v>
      </c>
      <c r="DH6" s="244" t="s">
        <v>235</v>
      </c>
      <c r="DI6" s="244" t="s">
        <v>235</v>
      </c>
      <c r="DJ6" s="244" t="s">
        <v>235</v>
      </c>
      <c r="DK6" s="244" t="s">
        <v>235</v>
      </c>
      <c r="DL6" s="244" t="s">
        <v>235</v>
      </c>
      <c r="DM6" s="244" t="s">
        <v>235</v>
      </c>
      <c r="DN6" s="244" t="s">
        <v>235</v>
      </c>
      <c r="DO6" s="244" t="s">
        <v>235</v>
      </c>
      <c r="DP6" s="244" t="s">
        <v>235</v>
      </c>
      <c r="DQ6" s="244" t="s">
        <v>235</v>
      </c>
      <c r="DR6" s="88" t="s">
        <v>235</v>
      </c>
      <c r="DS6" s="88" t="s">
        <v>235</v>
      </c>
      <c r="DT6" s="88" t="s">
        <v>235</v>
      </c>
      <c r="DU6" s="88" t="s">
        <v>235</v>
      </c>
      <c r="DV6" s="88" t="s">
        <v>235</v>
      </c>
      <c r="DW6" s="244" t="s">
        <v>235</v>
      </c>
      <c r="DX6" s="88" t="s">
        <v>235</v>
      </c>
      <c r="DY6" s="244" t="s">
        <v>235</v>
      </c>
      <c r="DZ6" s="88" t="s">
        <v>235</v>
      </c>
      <c r="EA6" s="88" t="s">
        <v>235</v>
      </c>
      <c r="EB6" s="88" t="s">
        <v>235</v>
      </c>
      <c r="EC6" s="88" t="s">
        <v>235</v>
      </c>
      <c r="ED6" s="88" t="s">
        <v>235</v>
      </c>
      <c r="EE6" s="88" t="s">
        <v>235</v>
      </c>
      <c r="EF6" s="88" t="s">
        <v>235</v>
      </c>
      <c r="EG6" s="88" t="s">
        <v>235</v>
      </c>
      <c r="EH6" s="88" t="s">
        <v>235</v>
      </c>
      <c r="EI6" s="88" t="s">
        <v>235</v>
      </c>
      <c r="EJ6" s="88" t="s">
        <v>235</v>
      </c>
      <c r="EK6" s="88" t="s">
        <v>235</v>
      </c>
      <c r="EL6" s="88" t="s">
        <v>235</v>
      </c>
      <c r="EM6" s="88" t="s">
        <v>235</v>
      </c>
      <c r="EN6" s="88" t="s">
        <v>235</v>
      </c>
      <c r="EO6" s="88" t="s">
        <v>235</v>
      </c>
      <c r="EP6" s="88" t="s">
        <v>235</v>
      </c>
      <c r="EQ6" s="88" t="s">
        <v>235</v>
      </c>
      <c r="ER6" s="88" t="s">
        <v>235</v>
      </c>
      <c r="ES6" s="88" t="s">
        <v>235</v>
      </c>
      <c r="ET6" s="88" t="s">
        <v>235</v>
      </c>
      <c r="EU6" s="88" t="s">
        <v>235</v>
      </c>
      <c r="EV6" s="88" t="s">
        <v>235</v>
      </c>
      <c r="EW6" s="88" t="s">
        <v>235</v>
      </c>
      <c r="EX6" s="88" t="s">
        <v>235</v>
      </c>
      <c r="EY6" s="88" t="s">
        <v>235</v>
      </c>
      <c r="EZ6" s="88" t="s">
        <v>235</v>
      </c>
      <c r="FA6" s="88" t="s">
        <v>235</v>
      </c>
      <c r="FB6" s="88" t="s">
        <v>235</v>
      </c>
      <c r="FC6" s="88" t="s">
        <v>235</v>
      </c>
      <c r="FD6" s="88" t="s">
        <v>235</v>
      </c>
      <c r="FE6" s="88" t="s">
        <v>235</v>
      </c>
      <c r="FF6" s="88" t="s">
        <v>235</v>
      </c>
      <c r="FG6" s="88" t="s">
        <v>235</v>
      </c>
      <c r="FH6" s="88" t="s">
        <v>235</v>
      </c>
    </row>
    <row r="7" spans="1:164" ht="18" customHeight="1" x14ac:dyDescent="0.3">
      <c r="A7" s="248"/>
      <c r="B7" s="248"/>
      <c r="C7" s="233"/>
      <c r="D7" s="233"/>
      <c r="E7" s="457"/>
      <c r="F7" s="523"/>
      <c r="G7" s="505"/>
      <c r="H7" s="469"/>
      <c r="I7" s="452"/>
      <c r="J7" s="469"/>
      <c r="K7" s="506"/>
      <c r="L7" s="454"/>
      <c r="M7" s="473"/>
      <c r="N7" s="509"/>
      <c r="O7" s="511"/>
      <c r="P7" s="470"/>
      <c r="Q7" s="497"/>
      <c r="R7" s="70" t="s">
        <v>236</v>
      </c>
      <c r="S7" s="70" t="s">
        <v>231</v>
      </c>
      <c r="T7" s="70" t="s">
        <v>231</v>
      </c>
      <c r="U7" s="70" t="s">
        <v>231</v>
      </c>
      <c r="V7" s="71">
        <v>153</v>
      </c>
      <c r="W7" s="473"/>
      <c r="X7" s="72">
        <v>66</v>
      </c>
      <c r="Y7" s="485"/>
      <c r="Z7" s="72">
        <v>70</v>
      </c>
      <c r="AA7" s="469"/>
      <c r="AB7" s="73" t="s">
        <v>231</v>
      </c>
      <c r="AC7" s="470"/>
      <c r="AD7" s="74" t="str">
        <f>"ISS Stage:
1: "&amp;TEXT(51/V7,"0.0%")&amp;"
2: "&amp;TEXT(56/V7,"0.0%")&amp;"
3: "&amp;TEXT(43/V7,"0.0%")&amp;"
High Cytogenetic Risk: "&amp;TEXT(36/V7,"0.0%")&amp;"
Prior therapies:
Alkylating agent: "&amp;TEXT(148/V7,"0.0%")&amp;"
Lenalidomide: "&amp;TEXT(153/V7,"0.0%")&amp;"
Proteasome inhibitors: "&amp;TEXT(153/V7,"0.0%")&amp;"
Refractory disease: "&amp;TEXT(151/V7,"0.0%")&amp;"
Median prior LOT: 3"</f>
        <v>ISS Stage:
1: 33.3%
2: 36.6%
3: 28.1%
High Cytogenetic Risk: 23.5%
Prior therapies:
Alkylating agent: 96.7%
Lenalidomide: 100.0%
Proteasome inhibitors: 100.0%
Refractory disease: 98.7%
Median prior LOT: 3</v>
      </c>
      <c r="AE7" s="74" t="e">
        <f>"ISS Stage:
1: "&amp;TEXT(51/W7,"0.0%")&amp;"
2: "&amp;TEXT(56/W7,"0.0%")&amp;"
3: "&amp;TEXT(43/W7,"0.0%")&amp;"
High Cytogenetic Risk: "&amp;TEXT(36/W7,"0.0%")&amp;"
Prior therapies:
Alkylating agent: "&amp;TEXT(148/W7,"0.0%")&amp;"
Lenalidomide: "&amp;TEXT(153/W7,"0.0%")&amp;"
Proteasome inhibitors: "&amp;TEXT(153/W7,"0.0%")&amp;"
Refractory disease: "&amp;TEXT(151/W7,"0.0%")&amp;"
Median prior LOT: 3"</f>
        <v>#DIV/0!</v>
      </c>
      <c r="AF7" s="473"/>
      <c r="AG7" s="473"/>
      <c r="AH7" s="473"/>
      <c r="AI7" s="82">
        <v>153</v>
      </c>
      <c r="AJ7" s="457"/>
      <c r="AK7" s="72" t="s">
        <v>231</v>
      </c>
      <c r="AL7" s="75" t="s">
        <v>231</v>
      </c>
      <c r="AM7" s="75" t="s">
        <v>231</v>
      </c>
      <c r="AN7" s="75" t="s">
        <v>231</v>
      </c>
      <c r="AO7" s="75" t="s">
        <v>231</v>
      </c>
      <c r="AP7" s="75" t="s">
        <v>231</v>
      </c>
      <c r="AQ7" s="75" t="s">
        <v>231</v>
      </c>
      <c r="AR7" s="76">
        <v>0.63</v>
      </c>
      <c r="AS7" s="77">
        <v>12</v>
      </c>
      <c r="AT7" s="466"/>
      <c r="AU7" s="75">
        <v>153</v>
      </c>
      <c r="AV7" s="235"/>
      <c r="AW7" s="72">
        <v>6.5</v>
      </c>
      <c r="AX7" s="72">
        <v>4.5</v>
      </c>
      <c r="AY7" s="72">
        <v>8.3000000000000007</v>
      </c>
      <c r="AZ7" s="82" t="s">
        <v>231</v>
      </c>
      <c r="BA7" s="75" t="s">
        <v>231</v>
      </c>
      <c r="BB7" s="75" t="s">
        <v>231</v>
      </c>
      <c r="BC7" s="75" t="s">
        <v>231</v>
      </c>
      <c r="BD7" s="83" t="s">
        <v>231</v>
      </c>
      <c r="BE7" s="83" t="s">
        <v>231</v>
      </c>
      <c r="BF7" s="83" t="s">
        <v>231</v>
      </c>
      <c r="BG7" s="83" t="s">
        <v>231</v>
      </c>
      <c r="BH7" s="75">
        <f t="shared" si="1"/>
        <v>0</v>
      </c>
      <c r="BI7" s="80">
        <v>54</v>
      </c>
      <c r="BJ7" s="81" t="s">
        <v>231</v>
      </c>
      <c r="BK7" s="82">
        <v>2</v>
      </c>
      <c r="BL7" s="81" t="s">
        <v>231</v>
      </c>
      <c r="BM7" s="75">
        <v>41</v>
      </c>
      <c r="BN7" s="81" t="s">
        <v>231</v>
      </c>
      <c r="BO7" s="83" t="s">
        <v>237</v>
      </c>
      <c r="BP7" s="83" t="s">
        <v>237</v>
      </c>
      <c r="BQ7" s="84">
        <v>149</v>
      </c>
      <c r="BR7" s="72">
        <v>71</v>
      </c>
      <c r="BS7" s="85" t="s">
        <v>231</v>
      </c>
      <c r="BT7" s="86">
        <v>80</v>
      </c>
      <c r="BU7" s="87" t="str">
        <f>"Treatment discontinuation due to AEs: "&amp;TEXT(19/BQ7,"0.0%")</f>
        <v>Treatment discontinuation due to AEs: 12.8%</v>
      </c>
      <c r="BV7" s="87" t="str">
        <f>"Treatment discontinuation due to AEs: "&amp;TEXT(19/BR7,"0.0%")</f>
        <v>Treatment discontinuation due to AEs: 26.8%</v>
      </c>
      <c r="BW7" s="476"/>
      <c r="BX7" s="476"/>
      <c r="BY7" s="470"/>
      <c r="BZ7" s="470"/>
      <c r="CA7" s="470"/>
      <c r="CB7" s="470"/>
      <c r="CC7" s="470"/>
      <c r="CD7" s="470"/>
      <c r="CE7" s="470"/>
      <c r="CF7" s="470"/>
      <c r="CG7" s="470"/>
      <c r="CH7" s="470"/>
      <c r="CI7" s="470"/>
      <c r="CJ7" s="470"/>
      <c r="CK7" s="470"/>
      <c r="CL7" s="470"/>
      <c r="CM7" s="332"/>
      <c r="CN7" s="332"/>
      <c r="CO7" s="332"/>
      <c r="CP7" s="332"/>
      <c r="CQ7" s="332"/>
      <c r="CR7" s="332"/>
      <c r="CS7" s="332"/>
      <c r="CT7" s="332"/>
      <c r="CU7" s="332"/>
      <c r="CV7" s="332"/>
      <c r="CW7" s="332"/>
      <c r="CX7" s="332"/>
      <c r="CY7" s="332"/>
      <c r="CZ7" s="470"/>
      <c r="DA7" s="470"/>
      <c r="DB7" s="470"/>
      <c r="DC7" s="470"/>
      <c r="DD7" s="470"/>
      <c r="DE7" s="470"/>
      <c r="DF7" s="470"/>
      <c r="DG7" s="470"/>
      <c r="DH7" s="470"/>
      <c r="DI7" s="470"/>
      <c r="DJ7" s="470"/>
      <c r="DK7" s="245"/>
      <c r="DL7" s="245"/>
      <c r="DM7" s="245"/>
      <c r="DN7" s="245"/>
      <c r="DO7" s="245"/>
      <c r="DP7" s="245"/>
      <c r="DQ7" s="245"/>
      <c r="DR7" s="88" t="s">
        <v>235</v>
      </c>
      <c r="DS7" s="88" t="s">
        <v>235</v>
      </c>
      <c r="DT7" s="88" t="s">
        <v>235</v>
      </c>
      <c r="DU7" s="88" t="s">
        <v>235</v>
      </c>
      <c r="DV7" s="88" t="s">
        <v>235</v>
      </c>
      <c r="DW7" s="245"/>
      <c r="DX7" s="88" t="s">
        <v>235</v>
      </c>
      <c r="DY7" s="245"/>
      <c r="DZ7" s="88" t="s">
        <v>235</v>
      </c>
      <c r="EA7" s="88" t="s">
        <v>235</v>
      </c>
      <c r="EB7" s="88" t="s">
        <v>235</v>
      </c>
      <c r="EC7" s="88" t="s">
        <v>235</v>
      </c>
      <c r="ED7" s="88" t="s">
        <v>235</v>
      </c>
      <c r="EE7" s="88" t="s">
        <v>235</v>
      </c>
      <c r="EF7" s="88" t="s">
        <v>235</v>
      </c>
      <c r="EG7" s="88" t="s">
        <v>235</v>
      </c>
      <c r="EH7" s="88" t="s">
        <v>235</v>
      </c>
      <c r="EI7" s="88" t="s">
        <v>235</v>
      </c>
      <c r="EJ7" s="88" t="s">
        <v>235</v>
      </c>
      <c r="EK7" s="88" t="s">
        <v>235</v>
      </c>
      <c r="EL7" s="88" t="s">
        <v>235</v>
      </c>
      <c r="EM7" s="88" t="s">
        <v>235</v>
      </c>
      <c r="EN7" s="88" t="s">
        <v>235</v>
      </c>
      <c r="EO7" s="88" t="s">
        <v>235</v>
      </c>
      <c r="EP7" s="88" t="s">
        <v>235</v>
      </c>
      <c r="EQ7" s="88" t="s">
        <v>235</v>
      </c>
      <c r="ER7" s="88" t="s">
        <v>235</v>
      </c>
      <c r="ES7" s="88" t="s">
        <v>235</v>
      </c>
      <c r="ET7" s="88" t="s">
        <v>235</v>
      </c>
      <c r="EU7" s="88" t="s">
        <v>235</v>
      </c>
      <c r="EV7" s="88" t="s">
        <v>235</v>
      </c>
      <c r="EW7" s="88" t="s">
        <v>235</v>
      </c>
      <c r="EX7" s="88" t="s">
        <v>235</v>
      </c>
      <c r="EY7" s="88" t="s">
        <v>235</v>
      </c>
      <c r="EZ7" s="88" t="s">
        <v>235</v>
      </c>
      <c r="FA7" s="88" t="s">
        <v>235</v>
      </c>
      <c r="FB7" s="88" t="s">
        <v>235</v>
      </c>
      <c r="FC7" s="88" t="s">
        <v>235</v>
      </c>
      <c r="FD7" s="88" t="s">
        <v>235</v>
      </c>
      <c r="FE7" s="88" t="s">
        <v>235</v>
      </c>
      <c r="FF7" s="88" t="s">
        <v>235</v>
      </c>
      <c r="FG7" s="88" t="s">
        <v>235</v>
      </c>
      <c r="FH7" s="88" t="s">
        <v>235</v>
      </c>
    </row>
    <row r="8" spans="1:164" ht="18" customHeight="1" x14ac:dyDescent="0.3">
      <c r="A8" s="248"/>
      <c r="B8" s="248"/>
      <c r="C8" s="233"/>
      <c r="D8" s="233"/>
      <c r="E8" s="457"/>
      <c r="F8" s="523"/>
      <c r="G8" s="505"/>
      <c r="H8" s="469"/>
      <c r="I8" s="452"/>
      <c r="J8" s="469"/>
      <c r="K8" s="506"/>
      <c r="L8" s="454"/>
      <c r="M8" s="473"/>
      <c r="N8" s="509"/>
      <c r="O8" s="511"/>
      <c r="P8" s="470"/>
      <c r="Q8" s="497"/>
      <c r="R8" s="70" t="s">
        <v>235</v>
      </c>
      <c r="S8" s="70" t="s">
        <v>235</v>
      </c>
      <c r="T8" s="70" t="s">
        <v>235</v>
      </c>
      <c r="U8" s="70" t="s">
        <v>235</v>
      </c>
      <c r="V8" s="71" t="s">
        <v>235</v>
      </c>
      <c r="W8" s="473"/>
      <c r="X8" s="71" t="s">
        <v>235</v>
      </c>
      <c r="Y8" s="485"/>
      <c r="Z8" s="75" t="s">
        <v>235</v>
      </c>
      <c r="AA8" s="469"/>
      <c r="AB8" s="73" t="s">
        <v>235</v>
      </c>
      <c r="AC8" s="470"/>
      <c r="AD8" s="89" t="s">
        <v>235</v>
      </c>
      <c r="AE8" s="89" t="s">
        <v>235</v>
      </c>
      <c r="AF8" s="473"/>
      <c r="AG8" s="473"/>
      <c r="AH8" s="473"/>
      <c r="AI8" s="82" t="s">
        <v>235</v>
      </c>
      <c r="AJ8" s="457"/>
      <c r="AK8" s="75" t="s">
        <v>235</v>
      </c>
      <c r="AL8" s="75" t="s">
        <v>235</v>
      </c>
      <c r="AM8" s="75" t="s">
        <v>235</v>
      </c>
      <c r="AN8" s="75" t="s">
        <v>235</v>
      </c>
      <c r="AO8" s="75" t="s">
        <v>235</v>
      </c>
      <c r="AP8" s="75" t="s">
        <v>235</v>
      </c>
      <c r="AQ8" s="75" t="s">
        <v>235</v>
      </c>
      <c r="AR8" s="83" t="s">
        <v>235</v>
      </c>
      <c r="AS8" s="77" t="s">
        <v>235</v>
      </c>
      <c r="AT8" s="466"/>
      <c r="AU8" s="75" t="s">
        <v>235</v>
      </c>
      <c r="AV8" s="235"/>
      <c r="AW8" s="75" t="s">
        <v>235</v>
      </c>
      <c r="AX8" s="75" t="s">
        <v>235</v>
      </c>
      <c r="AY8" s="75" t="s">
        <v>235</v>
      </c>
      <c r="AZ8" s="82" t="s">
        <v>235</v>
      </c>
      <c r="BA8" s="75" t="s">
        <v>235</v>
      </c>
      <c r="BB8" s="75" t="s">
        <v>235</v>
      </c>
      <c r="BC8" s="75" t="s">
        <v>235</v>
      </c>
      <c r="BD8" s="83" t="s">
        <v>235</v>
      </c>
      <c r="BE8" s="83" t="s">
        <v>235</v>
      </c>
      <c r="BF8" s="83" t="s">
        <v>235</v>
      </c>
      <c r="BG8" s="83" t="s">
        <v>235</v>
      </c>
      <c r="BH8" s="75">
        <f t="shared" si="1"/>
        <v>0</v>
      </c>
      <c r="BI8" s="75" t="s">
        <v>235</v>
      </c>
      <c r="BJ8" s="82" t="s">
        <v>235</v>
      </c>
      <c r="BK8" s="82" t="s">
        <v>235</v>
      </c>
      <c r="BL8" s="82" t="s">
        <v>235</v>
      </c>
      <c r="BM8" s="75" t="s">
        <v>235</v>
      </c>
      <c r="BN8" s="82" t="s">
        <v>235</v>
      </c>
      <c r="BO8" s="90" t="s">
        <v>235</v>
      </c>
      <c r="BP8" s="90" t="s">
        <v>235</v>
      </c>
      <c r="BQ8" s="91" t="s">
        <v>235</v>
      </c>
      <c r="BR8" s="92" t="s">
        <v>235</v>
      </c>
      <c r="BS8" s="93" t="s">
        <v>235</v>
      </c>
      <c r="BT8" s="92" t="s">
        <v>235</v>
      </c>
      <c r="BU8" s="90" t="s">
        <v>235</v>
      </c>
      <c r="BV8" s="90" t="s">
        <v>235</v>
      </c>
      <c r="BW8" s="476"/>
      <c r="BX8" s="476"/>
      <c r="BY8" s="470"/>
      <c r="BZ8" s="470"/>
      <c r="CA8" s="470"/>
      <c r="CB8" s="470"/>
      <c r="CC8" s="470"/>
      <c r="CD8" s="470"/>
      <c r="CE8" s="470"/>
      <c r="CF8" s="470"/>
      <c r="CG8" s="470"/>
      <c r="CH8" s="470"/>
      <c r="CI8" s="470"/>
      <c r="CJ8" s="470"/>
      <c r="CK8" s="470"/>
      <c r="CL8" s="470"/>
      <c r="CM8" s="332"/>
      <c r="CN8" s="332"/>
      <c r="CO8" s="332"/>
      <c r="CP8" s="332"/>
      <c r="CQ8" s="332"/>
      <c r="CR8" s="332"/>
      <c r="CS8" s="332"/>
      <c r="CT8" s="332"/>
      <c r="CU8" s="332"/>
      <c r="CV8" s="332"/>
      <c r="CW8" s="332"/>
      <c r="CX8" s="332"/>
      <c r="CY8" s="332"/>
      <c r="CZ8" s="470"/>
      <c r="DA8" s="470"/>
      <c r="DB8" s="470"/>
      <c r="DC8" s="470"/>
      <c r="DD8" s="470"/>
      <c r="DE8" s="470"/>
      <c r="DF8" s="470"/>
      <c r="DG8" s="470"/>
      <c r="DH8" s="470"/>
      <c r="DI8" s="470"/>
      <c r="DJ8" s="470"/>
      <c r="DK8" s="245"/>
      <c r="DL8" s="245"/>
      <c r="DM8" s="245"/>
      <c r="DN8" s="245"/>
      <c r="DO8" s="245"/>
      <c r="DP8" s="245"/>
      <c r="DQ8" s="245"/>
      <c r="DR8" s="88" t="s">
        <v>235</v>
      </c>
      <c r="DS8" s="88" t="s">
        <v>235</v>
      </c>
      <c r="DT8" s="88" t="s">
        <v>235</v>
      </c>
      <c r="DU8" s="88" t="s">
        <v>235</v>
      </c>
      <c r="DV8" s="88" t="s">
        <v>235</v>
      </c>
      <c r="DW8" s="245"/>
      <c r="DX8" s="88" t="s">
        <v>235</v>
      </c>
      <c r="DY8" s="245"/>
      <c r="DZ8" s="88" t="s">
        <v>235</v>
      </c>
      <c r="EA8" s="88" t="s">
        <v>235</v>
      </c>
      <c r="EB8" s="88" t="s">
        <v>235</v>
      </c>
      <c r="EC8" s="88" t="s">
        <v>235</v>
      </c>
      <c r="ED8" s="88" t="s">
        <v>235</v>
      </c>
      <c r="EE8" s="88" t="s">
        <v>235</v>
      </c>
      <c r="EF8" s="88" t="s">
        <v>235</v>
      </c>
      <c r="EG8" s="88" t="s">
        <v>235</v>
      </c>
      <c r="EH8" s="88" t="s">
        <v>235</v>
      </c>
      <c r="EI8" s="88" t="s">
        <v>235</v>
      </c>
      <c r="EJ8" s="88" t="s">
        <v>235</v>
      </c>
      <c r="EK8" s="88" t="s">
        <v>235</v>
      </c>
      <c r="EL8" s="88" t="s">
        <v>235</v>
      </c>
      <c r="EM8" s="88" t="s">
        <v>235</v>
      </c>
      <c r="EN8" s="88" t="s">
        <v>235</v>
      </c>
      <c r="EO8" s="88" t="s">
        <v>235</v>
      </c>
      <c r="EP8" s="88" t="s">
        <v>235</v>
      </c>
      <c r="EQ8" s="88" t="s">
        <v>235</v>
      </c>
      <c r="ER8" s="88" t="s">
        <v>235</v>
      </c>
      <c r="ES8" s="88" t="s">
        <v>235</v>
      </c>
      <c r="ET8" s="88" t="s">
        <v>235</v>
      </c>
      <c r="EU8" s="88" t="s">
        <v>235</v>
      </c>
      <c r="EV8" s="88" t="s">
        <v>235</v>
      </c>
      <c r="EW8" s="88" t="s">
        <v>235</v>
      </c>
      <c r="EX8" s="88" t="s">
        <v>235</v>
      </c>
      <c r="EY8" s="88" t="s">
        <v>235</v>
      </c>
      <c r="EZ8" s="88" t="s">
        <v>235</v>
      </c>
      <c r="FA8" s="88" t="s">
        <v>235</v>
      </c>
      <c r="FB8" s="88" t="s">
        <v>235</v>
      </c>
      <c r="FC8" s="88" t="s">
        <v>235</v>
      </c>
      <c r="FD8" s="88" t="s">
        <v>235</v>
      </c>
      <c r="FE8" s="88" t="s">
        <v>235</v>
      </c>
      <c r="FF8" s="88" t="s">
        <v>235</v>
      </c>
      <c r="FG8" s="88" t="s">
        <v>235</v>
      </c>
      <c r="FH8" s="88" t="s">
        <v>235</v>
      </c>
    </row>
    <row r="9" spans="1:164" ht="18" customHeight="1" thickBot="1" x14ac:dyDescent="0.35">
      <c r="A9" s="249"/>
      <c r="B9" s="249"/>
      <c r="C9" s="234"/>
      <c r="D9" s="234"/>
      <c r="E9" s="457"/>
      <c r="F9" s="523"/>
      <c r="G9" s="505"/>
      <c r="H9" s="469"/>
      <c r="I9" s="452"/>
      <c r="J9" s="469"/>
      <c r="K9" s="506"/>
      <c r="L9" s="455"/>
      <c r="M9" s="473"/>
      <c r="N9" s="509"/>
      <c r="O9" s="512"/>
      <c r="P9" s="471"/>
      <c r="Q9" s="498"/>
      <c r="R9" s="70" t="s">
        <v>235</v>
      </c>
      <c r="S9" s="70" t="s">
        <v>235</v>
      </c>
      <c r="T9" s="70" t="s">
        <v>235</v>
      </c>
      <c r="U9" s="70" t="s">
        <v>235</v>
      </c>
      <c r="V9" s="71" t="s">
        <v>235</v>
      </c>
      <c r="W9" s="473"/>
      <c r="X9" s="71" t="s">
        <v>235</v>
      </c>
      <c r="Y9" s="485"/>
      <c r="Z9" s="75" t="s">
        <v>235</v>
      </c>
      <c r="AA9" s="469"/>
      <c r="AB9" s="73" t="s">
        <v>235</v>
      </c>
      <c r="AC9" s="471"/>
      <c r="AD9" s="89" t="s">
        <v>235</v>
      </c>
      <c r="AE9" s="89" t="s">
        <v>235</v>
      </c>
      <c r="AF9" s="473"/>
      <c r="AG9" s="473"/>
      <c r="AH9" s="473"/>
      <c r="AI9" s="82" t="s">
        <v>235</v>
      </c>
      <c r="AJ9" s="457"/>
      <c r="AK9" s="75" t="s">
        <v>235</v>
      </c>
      <c r="AL9" s="75" t="s">
        <v>235</v>
      </c>
      <c r="AM9" s="92" t="s">
        <v>235</v>
      </c>
      <c r="AN9" s="92" t="s">
        <v>235</v>
      </c>
      <c r="AO9" s="92" t="s">
        <v>235</v>
      </c>
      <c r="AP9" s="92" t="s">
        <v>235</v>
      </c>
      <c r="AQ9" s="92" t="s">
        <v>235</v>
      </c>
      <c r="AR9" s="90" t="s">
        <v>235</v>
      </c>
      <c r="AS9" s="77" t="s">
        <v>235</v>
      </c>
      <c r="AT9" s="467"/>
      <c r="AU9" s="75" t="s">
        <v>235</v>
      </c>
      <c r="AV9" s="235"/>
      <c r="AW9" s="75" t="s">
        <v>235</v>
      </c>
      <c r="AX9" s="75" t="s">
        <v>235</v>
      </c>
      <c r="AY9" s="75" t="s">
        <v>235</v>
      </c>
      <c r="AZ9" s="82" t="s">
        <v>235</v>
      </c>
      <c r="BA9" s="75" t="s">
        <v>235</v>
      </c>
      <c r="BB9" s="75" t="s">
        <v>235</v>
      </c>
      <c r="BC9" s="75" t="s">
        <v>235</v>
      </c>
      <c r="BD9" s="90" t="s">
        <v>235</v>
      </c>
      <c r="BE9" s="90" t="s">
        <v>235</v>
      </c>
      <c r="BF9" s="90" t="s">
        <v>235</v>
      </c>
      <c r="BG9" s="90" t="s">
        <v>235</v>
      </c>
      <c r="BH9" s="75">
        <f t="shared" si="1"/>
        <v>0</v>
      </c>
      <c r="BI9" s="75" t="s">
        <v>235</v>
      </c>
      <c r="BJ9" s="82" t="s">
        <v>235</v>
      </c>
      <c r="BK9" s="82" t="s">
        <v>235</v>
      </c>
      <c r="BL9" s="82" t="s">
        <v>235</v>
      </c>
      <c r="BM9" s="75" t="s">
        <v>235</v>
      </c>
      <c r="BN9" s="82" t="s">
        <v>235</v>
      </c>
      <c r="BO9" s="75" t="s">
        <v>235</v>
      </c>
      <c r="BP9" s="75" t="s">
        <v>235</v>
      </c>
      <c r="BQ9" s="75" t="s">
        <v>235</v>
      </c>
      <c r="BR9" s="75" t="s">
        <v>235</v>
      </c>
      <c r="BS9" s="94" t="s">
        <v>235</v>
      </c>
      <c r="BT9" s="75" t="s">
        <v>235</v>
      </c>
      <c r="BU9" s="75" t="s">
        <v>235</v>
      </c>
      <c r="BV9" s="75" t="s">
        <v>235</v>
      </c>
      <c r="BW9" s="477"/>
      <c r="BX9" s="477"/>
      <c r="BY9" s="471"/>
      <c r="BZ9" s="471"/>
      <c r="CA9" s="471"/>
      <c r="CB9" s="471"/>
      <c r="CC9" s="471"/>
      <c r="CD9" s="471"/>
      <c r="CE9" s="471"/>
      <c r="CF9" s="471"/>
      <c r="CG9" s="471"/>
      <c r="CH9" s="471"/>
      <c r="CI9" s="471"/>
      <c r="CJ9" s="471"/>
      <c r="CK9" s="471"/>
      <c r="CL9" s="471"/>
      <c r="CM9" s="333"/>
      <c r="CN9" s="333"/>
      <c r="CO9" s="333"/>
      <c r="CP9" s="333"/>
      <c r="CQ9" s="333"/>
      <c r="CR9" s="333"/>
      <c r="CS9" s="333"/>
      <c r="CT9" s="333"/>
      <c r="CU9" s="333"/>
      <c r="CV9" s="333"/>
      <c r="CW9" s="333"/>
      <c r="CX9" s="333"/>
      <c r="CY9" s="333"/>
      <c r="CZ9" s="471"/>
      <c r="DA9" s="471"/>
      <c r="DB9" s="471"/>
      <c r="DC9" s="471"/>
      <c r="DD9" s="471"/>
      <c r="DE9" s="471"/>
      <c r="DF9" s="471"/>
      <c r="DG9" s="471"/>
      <c r="DH9" s="471"/>
      <c r="DI9" s="471"/>
      <c r="DJ9" s="471"/>
      <c r="DK9" s="246"/>
      <c r="DL9" s="246"/>
      <c r="DM9" s="246"/>
      <c r="DN9" s="246"/>
      <c r="DO9" s="246"/>
      <c r="DP9" s="246"/>
      <c r="DQ9" s="246"/>
      <c r="DR9" s="88" t="s">
        <v>235</v>
      </c>
      <c r="DS9" s="88" t="s">
        <v>235</v>
      </c>
      <c r="DT9" s="88" t="s">
        <v>235</v>
      </c>
      <c r="DU9" s="88" t="s">
        <v>235</v>
      </c>
      <c r="DV9" s="88" t="s">
        <v>235</v>
      </c>
      <c r="DW9" s="246"/>
      <c r="DX9" s="88" t="s">
        <v>235</v>
      </c>
      <c r="DY9" s="246"/>
      <c r="DZ9" s="88" t="s">
        <v>235</v>
      </c>
      <c r="EA9" s="88" t="s">
        <v>235</v>
      </c>
      <c r="EB9" s="88" t="s">
        <v>235</v>
      </c>
      <c r="EC9" s="88" t="s">
        <v>235</v>
      </c>
      <c r="ED9" s="88" t="s">
        <v>235</v>
      </c>
      <c r="EE9" s="88" t="s">
        <v>235</v>
      </c>
      <c r="EF9" s="88" t="s">
        <v>235</v>
      </c>
      <c r="EG9" s="88" t="s">
        <v>235</v>
      </c>
      <c r="EH9" s="88" t="s">
        <v>235</v>
      </c>
      <c r="EI9" s="88" t="s">
        <v>235</v>
      </c>
      <c r="EJ9" s="88" t="s">
        <v>235</v>
      </c>
      <c r="EK9" s="88" t="s">
        <v>235</v>
      </c>
      <c r="EL9" s="88" t="s">
        <v>235</v>
      </c>
      <c r="EM9" s="88" t="s">
        <v>235</v>
      </c>
      <c r="EN9" s="88" t="s">
        <v>235</v>
      </c>
      <c r="EO9" s="88" t="s">
        <v>235</v>
      </c>
      <c r="EP9" s="88" t="s">
        <v>235</v>
      </c>
      <c r="EQ9" s="88" t="s">
        <v>235</v>
      </c>
      <c r="ER9" s="88" t="s">
        <v>235</v>
      </c>
      <c r="ES9" s="88" t="s">
        <v>235</v>
      </c>
      <c r="ET9" s="88" t="s">
        <v>235</v>
      </c>
      <c r="EU9" s="88" t="s">
        <v>235</v>
      </c>
      <c r="EV9" s="88" t="s">
        <v>235</v>
      </c>
      <c r="EW9" s="88" t="s">
        <v>235</v>
      </c>
      <c r="EX9" s="88" t="s">
        <v>235</v>
      </c>
      <c r="EY9" s="88" t="s">
        <v>235</v>
      </c>
      <c r="EZ9" s="88" t="s">
        <v>235</v>
      </c>
      <c r="FA9" s="88" t="s">
        <v>235</v>
      </c>
      <c r="FB9" s="88" t="s">
        <v>235</v>
      </c>
      <c r="FC9" s="88" t="s">
        <v>235</v>
      </c>
      <c r="FD9" s="88" t="s">
        <v>235</v>
      </c>
      <c r="FE9" s="88" t="s">
        <v>235</v>
      </c>
      <c r="FF9" s="88" t="s">
        <v>235</v>
      </c>
      <c r="FG9" s="88" t="s">
        <v>235</v>
      </c>
      <c r="FH9" s="88" t="s">
        <v>235</v>
      </c>
    </row>
    <row r="10" spans="1:164" ht="18" customHeight="1" x14ac:dyDescent="0.3">
      <c r="A10" s="247">
        <v>1</v>
      </c>
      <c r="B10" s="247" t="s">
        <v>216</v>
      </c>
      <c r="C10" s="520" t="s">
        <v>319</v>
      </c>
      <c r="D10" s="219" t="s">
        <v>218</v>
      </c>
      <c r="E10" s="457" t="s">
        <v>730</v>
      </c>
      <c r="F10" s="523" t="s">
        <v>219</v>
      </c>
      <c r="G10" s="452" t="s">
        <v>220</v>
      </c>
      <c r="H10" s="457" t="s">
        <v>221</v>
      </c>
      <c r="I10" s="452" t="s">
        <v>222</v>
      </c>
      <c r="J10" s="457" t="s">
        <v>223</v>
      </c>
      <c r="K10" s="524" t="s">
        <v>224</v>
      </c>
      <c r="L10" s="453" t="s">
        <v>225</v>
      </c>
      <c r="M10" s="472" t="s">
        <v>226</v>
      </c>
      <c r="N10" s="472" t="s">
        <v>227</v>
      </c>
      <c r="O10" s="510" t="s">
        <v>228</v>
      </c>
      <c r="P10" s="244" t="s">
        <v>434</v>
      </c>
      <c r="Q10" s="496">
        <v>2</v>
      </c>
      <c r="R10" s="70" t="s">
        <v>230</v>
      </c>
      <c r="S10" s="70" t="s">
        <v>239</v>
      </c>
      <c r="T10" s="70" t="s">
        <v>239</v>
      </c>
      <c r="U10" s="70" t="s">
        <v>239</v>
      </c>
      <c r="V10" s="71">
        <v>144</v>
      </c>
      <c r="W10" s="472">
        <f t="shared" ref="W10" si="2">V10+V11</f>
        <v>284</v>
      </c>
      <c r="X10" s="72" t="s">
        <v>231</v>
      </c>
      <c r="Y10" s="485">
        <v>67</v>
      </c>
      <c r="Z10" s="72" t="s">
        <v>231</v>
      </c>
      <c r="AA10" s="457" t="s">
        <v>231</v>
      </c>
      <c r="AB10" s="72" t="s">
        <v>231</v>
      </c>
      <c r="AC10" s="244" t="s">
        <v>231</v>
      </c>
      <c r="AD10" s="72" t="s">
        <v>231</v>
      </c>
      <c r="AE10" s="119" t="s">
        <v>231</v>
      </c>
      <c r="AF10" s="472" t="s">
        <v>232</v>
      </c>
      <c r="AG10" s="472" t="s">
        <v>232</v>
      </c>
      <c r="AH10" s="472" t="s">
        <v>232</v>
      </c>
      <c r="AI10" s="98" t="s">
        <v>231</v>
      </c>
      <c r="AJ10" s="457" t="s">
        <v>231</v>
      </c>
      <c r="AK10" s="72" t="s">
        <v>231</v>
      </c>
      <c r="AL10" s="72" t="s">
        <v>231</v>
      </c>
      <c r="AM10" s="72" t="s">
        <v>231</v>
      </c>
      <c r="AN10" s="72" t="s">
        <v>231</v>
      </c>
      <c r="AO10" s="72" t="s">
        <v>231</v>
      </c>
      <c r="AP10" s="72" t="s">
        <v>231</v>
      </c>
      <c r="AQ10" s="72" t="s">
        <v>231</v>
      </c>
      <c r="AR10" s="72" t="s">
        <v>231</v>
      </c>
      <c r="AS10" s="72" t="s">
        <v>231</v>
      </c>
      <c r="AT10" s="465" t="s">
        <v>233</v>
      </c>
      <c r="AU10" s="71">
        <v>144</v>
      </c>
      <c r="AV10" s="472">
        <f t="shared" ref="AV10" si="3">AU10+AU11</f>
        <v>284</v>
      </c>
      <c r="AW10" s="72" t="s">
        <v>231</v>
      </c>
      <c r="AX10" s="72" t="s">
        <v>231</v>
      </c>
      <c r="AY10" s="72" t="s">
        <v>231</v>
      </c>
      <c r="AZ10" s="78">
        <v>0.59</v>
      </c>
      <c r="BA10" s="79">
        <v>0.43</v>
      </c>
      <c r="BB10" s="79">
        <v>0.82</v>
      </c>
      <c r="BC10" s="79">
        <v>0.30059999999999998</v>
      </c>
      <c r="BD10" s="77" t="s">
        <v>231</v>
      </c>
      <c r="BE10" s="77" t="s">
        <v>231</v>
      </c>
      <c r="BF10" s="77" t="s">
        <v>231</v>
      </c>
      <c r="BG10" s="77" t="s">
        <v>231</v>
      </c>
      <c r="BH10" s="75" t="s">
        <v>231</v>
      </c>
      <c r="BI10" s="75" t="s">
        <v>231</v>
      </c>
      <c r="BJ10" s="75" t="s">
        <v>231</v>
      </c>
      <c r="BK10" s="75" t="s">
        <v>231</v>
      </c>
      <c r="BL10" s="75" t="s">
        <v>231</v>
      </c>
      <c r="BM10" s="75" t="s">
        <v>231</v>
      </c>
      <c r="BN10" s="75" t="s">
        <v>231</v>
      </c>
      <c r="BO10" s="75" t="s">
        <v>231</v>
      </c>
      <c r="BP10" s="75" t="s">
        <v>231</v>
      </c>
      <c r="BQ10" s="75" t="s">
        <v>231</v>
      </c>
      <c r="BR10" s="75" t="s">
        <v>231</v>
      </c>
      <c r="BS10" s="75" t="s">
        <v>231</v>
      </c>
      <c r="BT10" s="75" t="s">
        <v>231</v>
      </c>
      <c r="BU10" s="75" t="s">
        <v>231</v>
      </c>
      <c r="BV10" s="75" t="s">
        <v>231</v>
      </c>
      <c r="BW10" s="475" t="s">
        <v>235</v>
      </c>
      <c r="BX10" s="475" t="s">
        <v>235</v>
      </c>
      <c r="BY10" s="244" t="s">
        <v>235</v>
      </c>
      <c r="BZ10" s="244" t="s">
        <v>235</v>
      </c>
      <c r="CA10" s="244" t="s">
        <v>235</v>
      </c>
      <c r="CB10" s="244" t="s">
        <v>235</v>
      </c>
      <c r="CC10" s="244" t="s">
        <v>235</v>
      </c>
      <c r="CD10" s="244" t="s">
        <v>235</v>
      </c>
      <c r="CE10" s="244" t="s">
        <v>235</v>
      </c>
      <c r="CF10" s="244" t="s">
        <v>235</v>
      </c>
      <c r="CG10" s="244" t="s">
        <v>235</v>
      </c>
      <c r="CH10" s="244" t="s">
        <v>235</v>
      </c>
      <c r="CI10" s="244" t="s">
        <v>235</v>
      </c>
      <c r="CJ10" s="244" t="s">
        <v>235</v>
      </c>
      <c r="CK10" s="244" t="s">
        <v>235</v>
      </c>
      <c r="CL10" s="244" t="s">
        <v>235</v>
      </c>
      <c r="CM10" s="244" t="s">
        <v>235</v>
      </c>
      <c r="CN10" s="244" t="s">
        <v>235</v>
      </c>
      <c r="CO10" s="244" t="s">
        <v>235</v>
      </c>
      <c r="CP10" s="244" t="s">
        <v>235</v>
      </c>
      <c r="CQ10" s="244" t="s">
        <v>235</v>
      </c>
      <c r="CR10" s="244" t="s">
        <v>235</v>
      </c>
      <c r="CS10" s="244" t="s">
        <v>235</v>
      </c>
      <c r="CT10" s="244" t="s">
        <v>235</v>
      </c>
      <c r="CU10" s="244" t="s">
        <v>235</v>
      </c>
      <c r="CV10" s="244" t="s">
        <v>235</v>
      </c>
      <c r="CW10" s="244" t="s">
        <v>235</v>
      </c>
      <c r="CX10" s="244" t="s">
        <v>235</v>
      </c>
      <c r="CY10" s="244" t="s">
        <v>235</v>
      </c>
      <c r="CZ10" s="244" t="s">
        <v>235</v>
      </c>
      <c r="DA10" s="244" t="s">
        <v>235</v>
      </c>
      <c r="DB10" s="244" t="s">
        <v>235</v>
      </c>
      <c r="DC10" s="244" t="s">
        <v>235</v>
      </c>
      <c r="DD10" s="244" t="s">
        <v>235</v>
      </c>
      <c r="DE10" s="244" t="s">
        <v>235</v>
      </c>
      <c r="DF10" s="244" t="s">
        <v>235</v>
      </c>
      <c r="DG10" s="244" t="s">
        <v>235</v>
      </c>
      <c r="DH10" s="244" t="s">
        <v>235</v>
      </c>
      <c r="DI10" s="244" t="s">
        <v>235</v>
      </c>
      <c r="DJ10" s="244" t="s">
        <v>235</v>
      </c>
      <c r="DK10" s="244" t="s">
        <v>235</v>
      </c>
      <c r="DL10" s="244" t="s">
        <v>235</v>
      </c>
      <c r="DM10" s="244" t="s">
        <v>235</v>
      </c>
      <c r="DN10" s="244" t="s">
        <v>235</v>
      </c>
      <c r="DO10" s="244" t="s">
        <v>235</v>
      </c>
      <c r="DP10" s="244" t="s">
        <v>235</v>
      </c>
      <c r="DQ10" s="244" t="s">
        <v>235</v>
      </c>
      <c r="DR10" s="88" t="s">
        <v>235</v>
      </c>
      <c r="DS10" s="88" t="s">
        <v>235</v>
      </c>
      <c r="DT10" s="88" t="s">
        <v>235</v>
      </c>
      <c r="DU10" s="88" t="s">
        <v>235</v>
      </c>
      <c r="DV10" s="88" t="s">
        <v>235</v>
      </c>
      <c r="DW10" s="244" t="s">
        <v>235</v>
      </c>
      <c r="DX10" s="88" t="s">
        <v>235</v>
      </c>
      <c r="DY10" s="244" t="s">
        <v>235</v>
      </c>
      <c r="DZ10" s="88" t="s">
        <v>235</v>
      </c>
      <c r="EA10" s="88" t="s">
        <v>235</v>
      </c>
      <c r="EB10" s="88" t="s">
        <v>235</v>
      </c>
      <c r="EC10" s="88" t="s">
        <v>235</v>
      </c>
      <c r="ED10" s="88" t="s">
        <v>235</v>
      </c>
      <c r="EE10" s="88" t="s">
        <v>235</v>
      </c>
      <c r="EF10" s="88" t="s">
        <v>235</v>
      </c>
      <c r="EG10" s="88" t="s">
        <v>235</v>
      </c>
      <c r="EH10" s="88" t="s">
        <v>235</v>
      </c>
      <c r="EI10" s="88" t="s">
        <v>235</v>
      </c>
      <c r="EJ10" s="88" t="s">
        <v>235</v>
      </c>
      <c r="EK10" s="88" t="s">
        <v>235</v>
      </c>
      <c r="EL10" s="88" t="s">
        <v>235</v>
      </c>
      <c r="EM10" s="88" t="s">
        <v>235</v>
      </c>
      <c r="EN10" s="88" t="s">
        <v>235</v>
      </c>
      <c r="EO10" s="88" t="s">
        <v>235</v>
      </c>
      <c r="EP10" s="88" t="s">
        <v>235</v>
      </c>
      <c r="EQ10" s="88" t="s">
        <v>235</v>
      </c>
      <c r="ER10" s="88" t="s">
        <v>235</v>
      </c>
      <c r="ES10" s="88" t="s">
        <v>235</v>
      </c>
      <c r="ET10" s="88" t="s">
        <v>235</v>
      </c>
      <c r="EU10" s="88" t="s">
        <v>235</v>
      </c>
      <c r="EV10" s="88" t="s">
        <v>235</v>
      </c>
      <c r="EW10" s="88" t="s">
        <v>235</v>
      </c>
      <c r="EX10" s="88" t="s">
        <v>235</v>
      </c>
      <c r="EY10" s="88" t="s">
        <v>235</v>
      </c>
      <c r="EZ10" s="88" t="s">
        <v>235</v>
      </c>
      <c r="FA10" s="88" t="s">
        <v>235</v>
      </c>
      <c r="FB10" s="88" t="s">
        <v>235</v>
      </c>
      <c r="FC10" s="88" t="s">
        <v>235</v>
      </c>
      <c r="FD10" s="88" t="s">
        <v>235</v>
      </c>
      <c r="FE10" s="88" t="s">
        <v>235</v>
      </c>
      <c r="FF10" s="88" t="s">
        <v>235</v>
      </c>
      <c r="FG10" s="88" t="s">
        <v>235</v>
      </c>
      <c r="FH10" s="88" t="s">
        <v>235</v>
      </c>
    </row>
    <row r="11" spans="1:164" ht="18" customHeight="1" x14ac:dyDescent="0.3">
      <c r="A11" s="248"/>
      <c r="B11" s="248"/>
      <c r="C11" s="521"/>
      <c r="D11" s="233"/>
      <c r="E11" s="457"/>
      <c r="F11" s="523"/>
      <c r="G11" s="505"/>
      <c r="H11" s="469"/>
      <c r="I11" s="452"/>
      <c r="J11" s="469"/>
      <c r="K11" s="506"/>
      <c r="L11" s="454"/>
      <c r="M11" s="473"/>
      <c r="N11" s="509"/>
      <c r="O11" s="511"/>
      <c r="P11" s="470"/>
      <c r="Q11" s="497"/>
      <c r="R11" s="70" t="s">
        <v>236</v>
      </c>
      <c r="S11" s="70" t="s">
        <v>239</v>
      </c>
      <c r="T11" s="70" t="s">
        <v>239</v>
      </c>
      <c r="U11" s="70" t="s">
        <v>239</v>
      </c>
      <c r="V11" s="71">
        <v>140</v>
      </c>
      <c r="W11" s="473"/>
      <c r="X11" s="72" t="s">
        <v>231</v>
      </c>
      <c r="Y11" s="485"/>
      <c r="Z11" s="72" t="s">
        <v>231</v>
      </c>
      <c r="AA11" s="469"/>
      <c r="AB11" s="72" t="s">
        <v>231</v>
      </c>
      <c r="AC11" s="470"/>
      <c r="AD11" s="72" t="s">
        <v>231</v>
      </c>
      <c r="AE11" s="119" t="s">
        <v>231</v>
      </c>
      <c r="AF11" s="473"/>
      <c r="AG11" s="473"/>
      <c r="AH11" s="473"/>
      <c r="AI11" s="98" t="s">
        <v>231</v>
      </c>
      <c r="AJ11" s="457"/>
      <c r="AK11" s="72" t="s">
        <v>231</v>
      </c>
      <c r="AL11" s="72" t="s">
        <v>231</v>
      </c>
      <c r="AM11" s="72" t="s">
        <v>231</v>
      </c>
      <c r="AN11" s="72" t="s">
        <v>231</v>
      </c>
      <c r="AO11" s="72" t="s">
        <v>231</v>
      </c>
      <c r="AP11" s="72" t="s">
        <v>231</v>
      </c>
      <c r="AQ11" s="72" t="s">
        <v>231</v>
      </c>
      <c r="AR11" s="72" t="s">
        <v>231</v>
      </c>
      <c r="AS11" s="72" t="s">
        <v>231</v>
      </c>
      <c r="AT11" s="466"/>
      <c r="AU11" s="71">
        <v>140</v>
      </c>
      <c r="AV11" s="473"/>
      <c r="AW11" s="72" t="s">
        <v>231</v>
      </c>
      <c r="AX11" s="72" t="s">
        <v>231</v>
      </c>
      <c r="AY11" s="72" t="s">
        <v>231</v>
      </c>
      <c r="AZ11" s="82" t="s">
        <v>231</v>
      </c>
      <c r="BA11" s="75" t="s">
        <v>231</v>
      </c>
      <c r="BB11" s="75" t="s">
        <v>231</v>
      </c>
      <c r="BC11" s="75" t="s">
        <v>231</v>
      </c>
      <c r="BD11" s="83" t="s">
        <v>231</v>
      </c>
      <c r="BE11" s="83" t="s">
        <v>231</v>
      </c>
      <c r="BF11" s="83" t="s">
        <v>231</v>
      </c>
      <c r="BG11" s="83" t="s">
        <v>231</v>
      </c>
      <c r="BH11" s="75" t="s">
        <v>231</v>
      </c>
      <c r="BI11" s="75" t="s">
        <v>231</v>
      </c>
      <c r="BJ11" s="75" t="s">
        <v>231</v>
      </c>
      <c r="BK11" s="75" t="s">
        <v>231</v>
      </c>
      <c r="BL11" s="75" t="s">
        <v>231</v>
      </c>
      <c r="BM11" s="75" t="s">
        <v>231</v>
      </c>
      <c r="BN11" s="75" t="s">
        <v>231</v>
      </c>
      <c r="BO11" s="75" t="s">
        <v>231</v>
      </c>
      <c r="BP11" s="75" t="s">
        <v>231</v>
      </c>
      <c r="BQ11" s="75" t="s">
        <v>231</v>
      </c>
      <c r="BR11" s="75" t="s">
        <v>231</v>
      </c>
      <c r="BS11" s="75" t="s">
        <v>231</v>
      </c>
      <c r="BT11" s="75" t="s">
        <v>231</v>
      </c>
      <c r="BU11" s="75" t="s">
        <v>231</v>
      </c>
      <c r="BV11" s="75" t="s">
        <v>231</v>
      </c>
      <c r="BW11" s="476"/>
      <c r="BX11" s="476"/>
      <c r="BY11" s="470"/>
      <c r="BZ11" s="470"/>
      <c r="CA11" s="470"/>
      <c r="CB11" s="470"/>
      <c r="CC11" s="470"/>
      <c r="CD11" s="470"/>
      <c r="CE11" s="470"/>
      <c r="CF11" s="470"/>
      <c r="CG11" s="470"/>
      <c r="CH11" s="470"/>
      <c r="CI11" s="470"/>
      <c r="CJ11" s="470"/>
      <c r="CK11" s="470"/>
      <c r="CL11" s="470"/>
      <c r="CM11" s="332"/>
      <c r="CN11" s="332"/>
      <c r="CO11" s="332"/>
      <c r="CP11" s="332"/>
      <c r="CQ11" s="332"/>
      <c r="CR11" s="332"/>
      <c r="CS11" s="332"/>
      <c r="CT11" s="332"/>
      <c r="CU11" s="332"/>
      <c r="CV11" s="332"/>
      <c r="CW11" s="332"/>
      <c r="CX11" s="332"/>
      <c r="CY11" s="332"/>
      <c r="CZ11" s="470"/>
      <c r="DA11" s="470"/>
      <c r="DB11" s="470"/>
      <c r="DC11" s="470"/>
      <c r="DD11" s="470"/>
      <c r="DE11" s="470"/>
      <c r="DF11" s="470"/>
      <c r="DG11" s="470"/>
      <c r="DH11" s="470"/>
      <c r="DI11" s="470"/>
      <c r="DJ11" s="470"/>
      <c r="DK11" s="245"/>
      <c r="DL11" s="245"/>
      <c r="DM11" s="245"/>
      <c r="DN11" s="245"/>
      <c r="DO11" s="245"/>
      <c r="DP11" s="245"/>
      <c r="DQ11" s="245"/>
      <c r="DR11" s="88" t="s">
        <v>235</v>
      </c>
      <c r="DS11" s="88" t="s">
        <v>235</v>
      </c>
      <c r="DT11" s="88" t="s">
        <v>235</v>
      </c>
      <c r="DU11" s="88" t="s">
        <v>235</v>
      </c>
      <c r="DV11" s="88" t="s">
        <v>235</v>
      </c>
      <c r="DW11" s="245"/>
      <c r="DX11" s="88" t="s">
        <v>235</v>
      </c>
      <c r="DY11" s="245"/>
      <c r="DZ11" s="88" t="s">
        <v>235</v>
      </c>
      <c r="EA11" s="88" t="s">
        <v>235</v>
      </c>
      <c r="EB11" s="88" t="s">
        <v>235</v>
      </c>
      <c r="EC11" s="88" t="s">
        <v>235</v>
      </c>
      <c r="ED11" s="88" t="s">
        <v>235</v>
      </c>
      <c r="EE11" s="88" t="s">
        <v>235</v>
      </c>
      <c r="EF11" s="88" t="s">
        <v>235</v>
      </c>
      <c r="EG11" s="88" t="s">
        <v>235</v>
      </c>
      <c r="EH11" s="88" t="s">
        <v>235</v>
      </c>
      <c r="EI11" s="88" t="s">
        <v>235</v>
      </c>
      <c r="EJ11" s="88" t="s">
        <v>235</v>
      </c>
      <c r="EK11" s="88" t="s">
        <v>235</v>
      </c>
      <c r="EL11" s="88" t="s">
        <v>235</v>
      </c>
      <c r="EM11" s="88" t="s">
        <v>235</v>
      </c>
      <c r="EN11" s="88" t="s">
        <v>235</v>
      </c>
      <c r="EO11" s="88" t="s">
        <v>235</v>
      </c>
      <c r="EP11" s="88" t="s">
        <v>235</v>
      </c>
      <c r="EQ11" s="88" t="s">
        <v>235</v>
      </c>
      <c r="ER11" s="88" t="s">
        <v>235</v>
      </c>
      <c r="ES11" s="88" t="s">
        <v>235</v>
      </c>
      <c r="ET11" s="88" t="s">
        <v>235</v>
      </c>
      <c r="EU11" s="88" t="s">
        <v>235</v>
      </c>
      <c r="EV11" s="88" t="s">
        <v>235</v>
      </c>
      <c r="EW11" s="88" t="s">
        <v>235</v>
      </c>
      <c r="EX11" s="88" t="s">
        <v>235</v>
      </c>
      <c r="EY11" s="88" t="s">
        <v>235</v>
      </c>
      <c r="EZ11" s="88" t="s">
        <v>235</v>
      </c>
      <c r="FA11" s="88" t="s">
        <v>235</v>
      </c>
      <c r="FB11" s="88" t="s">
        <v>235</v>
      </c>
      <c r="FC11" s="88" t="s">
        <v>235</v>
      </c>
      <c r="FD11" s="88" t="s">
        <v>235</v>
      </c>
      <c r="FE11" s="88" t="s">
        <v>235</v>
      </c>
      <c r="FF11" s="88" t="s">
        <v>235</v>
      </c>
      <c r="FG11" s="88" t="s">
        <v>235</v>
      </c>
      <c r="FH11" s="88" t="s">
        <v>235</v>
      </c>
    </row>
    <row r="12" spans="1:164" ht="18" customHeight="1" x14ac:dyDescent="0.3">
      <c r="A12" s="248"/>
      <c r="B12" s="248"/>
      <c r="C12" s="521"/>
      <c r="D12" s="233"/>
      <c r="E12" s="457"/>
      <c r="F12" s="523"/>
      <c r="G12" s="505"/>
      <c r="H12" s="469"/>
      <c r="I12" s="452"/>
      <c r="J12" s="469"/>
      <c r="K12" s="506"/>
      <c r="L12" s="454"/>
      <c r="M12" s="473"/>
      <c r="N12" s="509"/>
      <c r="O12" s="511"/>
      <c r="P12" s="470"/>
      <c r="Q12" s="497"/>
      <c r="R12" s="70" t="s">
        <v>235</v>
      </c>
      <c r="S12" s="70" t="s">
        <v>235</v>
      </c>
      <c r="T12" s="70" t="s">
        <v>235</v>
      </c>
      <c r="U12" s="70" t="s">
        <v>235</v>
      </c>
      <c r="V12" s="71" t="s">
        <v>235</v>
      </c>
      <c r="W12" s="473"/>
      <c r="X12" s="71" t="s">
        <v>235</v>
      </c>
      <c r="Y12" s="485"/>
      <c r="Z12" s="71" t="s">
        <v>235</v>
      </c>
      <c r="AA12" s="469"/>
      <c r="AB12" s="71" t="s">
        <v>235</v>
      </c>
      <c r="AC12" s="470"/>
      <c r="AD12" s="71" t="s">
        <v>235</v>
      </c>
      <c r="AE12" s="122" t="s">
        <v>235</v>
      </c>
      <c r="AF12" s="473"/>
      <c r="AG12" s="473"/>
      <c r="AH12" s="473"/>
      <c r="AI12" s="185" t="s">
        <v>235</v>
      </c>
      <c r="AJ12" s="457"/>
      <c r="AK12" s="71" t="s">
        <v>235</v>
      </c>
      <c r="AL12" s="71" t="s">
        <v>235</v>
      </c>
      <c r="AM12" s="71" t="s">
        <v>235</v>
      </c>
      <c r="AN12" s="71" t="s">
        <v>235</v>
      </c>
      <c r="AO12" s="71" t="s">
        <v>235</v>
      </c>
      <c r="AP12" s="71" t="s">
        <v>235</v>
      </c>
      <c r="AQ12" s="71" t="s">
        <v>235</v>
      </c>
      <c r="AR12" s="71" t="s">
        <v>235</v>
      </c>
      <c r="AS12" s="71" t="s">
        <v>235</v>
      </c>
      <c r="AT12" s="466"/>
      <c r="AU12" s="71" t="s">
        <v>235</v>
      </c>
      <c r="AV12" s="473"/>
      <c r="AW12" s="71" t="s">
        <v>235</v>
      </c>
      <c r="AX12" s="71" t="s">
        <v>235</v>
      </c>
      <c r="AY12" s="71" t="s">
        <v>235</v>
      </c>
      <c r="AZ12" s="71" t="s">
        <v>235</v>
      </c>
      <c r="BA12" s="71" t="s">
        <v>235</v>
      </c>
      <c r="BB12" s="71" t="s">
        <v>235</v>
      </c>
      <c r="BC12" s="71" t="s">
        <v>235</v>
      </c>
      <c r="BD12" s="71" t="s">
        <v>235</v>
      </c>
      <c r="BE12" s="71" t="s">
        <v>235</v>
      </c>
      <c r="BF12" s="71" t="s">
        <v>235</v>
      </c>
      <c r="BG12" s="71" t="s">
        <v>235</v>
      </c>
      <c r="BH12" s="71" t="s">
        <v>235</v>
      </c>
      <c r="BI12" s="71" t="s">
        <v>235</v>
      </c>
      <c r="BJ12" s="71" t="s">
        <v>235</v>
      </c>
      <c r="BK12" s="71" t="s">
        <v>235</v>
      </c>
      <c r="BL12" s="71" t="s">
        <v>235</v>
      </c>
      <c r="BM12" s="71" t="s">
        <v>235</v>
      </c>
      <c r="BN12" s="71" t="s">
        <v>235</v>
      </c>
      <c r="BO12" s="71" t="s">
        <v>235</v>
      </c>
      <c r="BP12" s="71" t="s">
        <v>235</v>
      </c>
      <c r="BQ12" s="71" t="s">
        <v>235</v>
      </c>
      <c r="BR12" s="71" t="s">
        <v>235</v>
      </c>
      <c r="BS12" s="71" t="s">
        <v>235</v>
      </c>
      <c r="BT12" s="71" t="s">
        <v>235</v>
      </c>
      <c r="BU12" s="71" t="s">
        <v>235</v>
      </c>
      <c r="BV12" s="71" t="s">
        <v>235</v>
      </c>
      <c r="BW12" s="476"/>
      <c r="BX12" s="476"/>
      <c r="BY12" s="470"/>
      <c r="BZ12" s="470"/>
      <c r="CA12" s="470"/>
      <c r="CB12" s="470"/>
      <c r="CC12" s="470"/>
      <c r="CD12" s="470"/>
      <c r="CE12" s="470"/>
      <c r="CF12" s="470"/>
      <c r="CG12" s="470"/>
      <c r="CH12" s="470"/>
      <c r="CI12" s="470"/>
      <c r="CJ12" s="470"/>
      <c r="CK12" s="470"/>
      <c r="CL12" s="470"/>
      <c r="CM12" s="332"/>
      <c r="CN12" s="332"/>
      <c r="CO12" s="332"/>
      <c r="CP12" s="332"/>
      <c r="CQ12" s="332"/>
      <c r="CR12" s="332"/>
      <c r="CS12" s="332"/>
      <c r="CT12" s="332"/>
      <c r="CU12" s="332"/>
      <c r="CV12" s="332"/>
      <c r="CW12" s="332"/>
      <c r="CX12" s="332"/>
      <c r="CY12" s="332"/>
      <c r="CZ12" s="470"/>
      <c r="DA12" s="470"/>
      <c r="DB12" s="470"/>
      <c r="DC12" s="470"/>
      <c r="DD12" s="470"/>
      <c r="DE12" s="470"/>
      <c r="DF12" s="470"/>
      <c r="DG12" s="470"/>
      <c r="DH12" s="470"/>
      <c r="DI12" s="470"/>
      <c r="DJ12" s="470"/>
      <c r="DK12" s="245"/>
      <c r="DL12" s="245"/>
      <c r="DM12" s="245"/>
      <c r="DN12" s="245"/>
      <c r="DO12" s="245"/>
      <c r="DP12" s="245"/>
      <c r="DQ12" s="245"/>
      <c r="DR12" s="88" t="s">
        <v>235</v>
      </c>
      <c r="DS12" s="88" t="s">
        <v>235</v>
      </c>
      <c r="DT12" s="88" t="s">
        <v>235</v>
      </c>
      <c r="DU12" s="88" t="s">
        <v>235</v>
      </c>
      <c r="DV12" s="88" t="s">
        <v>235</v>
      </c>
      <c r="DW12" s="245"/>
      <c r="DX12" s="88" t="s">
        <v>235</v>
      </c>
      <c r="DY12" s="245"/>
      <c r="DZ12" s="88" t="s">
        <v>235</v>
      </c>
      <c r="EA12" s="88" t="s">
        <v>235</v>
      </c>
      <c r="EB12" s="88" t="s">
        <v>235</v>
      </c>
      <c r="EC12" s="88" t="s">
        <v>235</v>
      </c>
      <c r="ED12" s="88" t="s">
        <v>235</v>
      </c>
      <c r="EE12" s="88" t="s">
        <v>235</v>
      </c>
      <c r="EF12" s="88" t="s">
        <v>235</v>
      </c>
      <c r="EG12" s="88" t="s">
        <v>235</v>
      </c>
      <c r="EH12" s="88" t="s">
        <v>235</v>
      </c>
      <c r="EI12" s="88" t="s">
        <v>235</v>
      </c>
      <c r="EJ12" s="88" t="s">
        <v>235</v>
      </c>
      <c r="EK12" s="88" t="s">
        <v>235</v>
      </c>
      <c r="EL12" s="88" t="s">
        <v>235</v>
      </c>
      <c r="EM12" s="88" t="s">
        <v>235</v>
      </c>
      <c r="EN12" s="88" t="s">
        <v>235</v>
      </c>
      <c r="EO12" s="88" t="s">
        <v>235</v>
      </c>
      <c r="EP12" s="88" t="s">
        <v>235</v>
      </c>
      <c r="EQ12" s="88" t="s">
        <v>235</v>
      </c>
      <c r="ER12" s="88" t="s">
        <v>235</v>
      </c>
      <c r="ES12" s="88" t="s">
        <v>235</v>
      </c>
      <c r="ET12" s="88" t="s">
        <v>235</v>
      </c>
      <c r="EU12" s="88" t="s">
        <v>235</v>
      </c>
      <c r="EV12" s="88" t="s">
        <v>235</v>
      </c>
      <c r="EW12" s="88" t="s">
        <v>235</v>
      </c>
      <c r="EX12" s="88" t="s">
        <v>235</v>
      </c>
      <c r="EY12" s="88" t="s">
        <v>235</v>
      </c>
      <c r="EZ12" s="88" t="s">
        <v>235</v>
      </c>
      <c r="FA12" s="88" t="s">
        <v>235</v>
      </c>
      <c r="FB12" s="88" t="s">
        <v>235</v>
      </c>
      <c r="FC12" s="88" t="s">
        <v>235</v>
      </c>
      <c r="FD12" s="88" t="s">
        <v>235</v>
      </c>
      <c r="FE12" s="88" t="s">
        <v>235</v>
      </c>
      <c r="FF12" s="88" t="s">
        <v>235</v>
      </c>
      <c r="FG12" s="88" t="s">
        <v>235</v>
      </c>
      <c r="FH12" s="88" t="s">
        <v>235</v>
      </c>
    </row>
    <row r="13" spans="1:164" ht="18" customHeight="1" x14ac:dyDescent="0.3">
      <c r="A13" s="249"/>
      <c r="B13" s="249"/>
      <c r="C13" s="522"/>
      <c r="D13" s="234"/>
      <c r="E13" s="457"/>
      <c r="F13" s="523"/>
      <c r="G13" s="505"/>
      <c r="H13" s="469"/>
      <c r="I13" s="452"/>
      <c r="J13" s="469"/>
      <c r="K13" s="506"/>
      <c r="L13" s="455"/>
      <c r="M13" s="473"/>
      <c r="N13" s="509"/>
      <c r="O13" s="512"/>
      <c r="P13" s="471"/>
      <c r="Q13" s="498"/>
      <c r="R13" s="70" t="s">
        <v>235</v>
      </c>
      <c r="S13" s="70" t="s">
        <v>235</v>
      </c>
      <c r="T13" s="70" t="s">
        <v>235</v>
      </c>
      <c r="U13" s="70" t="s">
        <v>235</v>
      </c>
      <c r="V13" s="71" t="s">
        <v>235</v>
      </c>
      <c r="W13" s="473"/>
      <c r="X13" s="71" t="s">
        <v>235</v>
      </c>
      <c r="Y13" s="485"/>
      <c r="Z13" s="71" t="s">
        <v>235</v>
      </c>
      <c r="AA13" s="469"/>
      <c r="AB13" s="71" t="s">
        <v>235</v>
      </c>
      <c r="AC13" s="471"/>
      <c r="AD13" s="71" t="s">
        <v>235</v>
      </c>
      <c r="AE13" s="122" t="s">
        <v>235</v>
      </c>
      <c r="AF13" s="473"/>
      <c r="AG13" s="473"/>
      <c r="AH13" s="473"/>
      <c r="AI13" s="185" t="s">
        <v>235</v>
      </c>
      <c r="AJ13" s="457"/>
      <c r="AK13" s="71" t="s">
        <v>235</v>
      </c>
      <c r="AL13" s="71" t="s">
        <v>235</v>
      </c>
      <c r="AM13" s="71" t="s">
        <v>235</v>
      </c>
      <c r="AN13" s="71" t="s">
        <v>235</v>
      </c>
      <c r="AO13" s="71" t="s">
        <v>235</v>
      </c>
      <c r="AP13" s="71" t="s">
        <v>235</v>
      </c>
      <c r="AQ13" s="71" t="s">
        <v>235</v>
      </c>
      <c r="AR13" s="71" t="s">
        <v>235</v>
      </c>
      <c r="AS13" s="71" t="s">
        <v>235</v>
      </c>
      <c r="AT13" s="467"/>
      <c r="AU13" s="71" t="s">
        <v>235</v>
      </c>
      <c r="AV13" s="473"/>
      <c r="AW13" s="71" t="s">
        <v>235</v>
      </c>
      <c r="AX13" s="71" t="s">
        <v>235</v>
      </c>
      <c r="AY13" s="71" t="s">
        <v>235</v>
      </c>
      <c r="AZ13" s="71" t="s">
        <v>235</v>
      </c>
      <c r="BA13" s="71" t="s">
        <v>235</v>
      </c>
      <c r="BB13" s="71" t="s">
        <v>235</v>
      </c>
      <c r="BC13" s="71" t="s">
        <v>235</v>
      </c>
      <c r="BD13" s="71" t="s">
        <v>235</v>
      </c>
      <c r="BE13" s="71" t="s">
        <v>235</v>
      </c>
      <c r="BF13" s="71" t="s">
        <v>235</v>
      </c>
      <c r="BG13" s="71" t="s">
        <v>235</v>
      </c>
      <c r="BH13" s="71" t="s">
        <v>235</v>
      </c>
      <c r="BI13" s="71" t="s">
        <v>235</v>
      </c>
      <c r="BJ13" s="71" t="s">
        <v>235</v>
      </c>
      <c r="BK13" s="71" t="s">
        <v>235</v>
      </c>
      <c r="BL13" s="71" t="s">
        <v>235</v>
      </c>
      <c r="BM13" s="71" t="s">
        <v>235</v>
      </c>
      <c r="BN13" s="71" t="s">
        <v>235</v>
      </c>
      <c r="BO13" s="71" t="s">
        <v>235</v>
      </c>
      <c r="BP13" s="71" t="s">
        <v>235</v>
      </c>
      <c r="BQ13" s="71" t="s">
        <v>235</v>
      </c>
      <c r="BR13" s="71" t="s">
        <v>235</v>
      </c>
      <c r="BS13" s="71" t="s">
        <v>235</v>
      </c>
      <c r="BT13" s="71" t="s">
        <v>235</v>
      </c>
      <c r="BU13" s="71" t="s">
        <v>235</v>
      </c>
      <c r="BV13" s="71" t="s">
        <v>235</v>
      </c>
      <c r="BW13" s="477"/>
      <c r="BX13" s="477"/>
      <c r="BY13" s="471"/>
      <c r="BZ13" s="471"/>
      <c r="CA13" s="471"/>
      <c r="CB13" s="471"/>
      <c r="CC13" s="471"/>
      <c r="CD13" s="471"/>
      <c r="CE13" s="471"/>
      <c r="CF13" s="471"/>
      <c r="CG13" s="471"/>
      <c r="CH13" s="471"/>
      <c r="CI13" s="471"/>
      <c r="CJ13" s="471"/>
      <c r="CK13" s="471"/>
      <c r="CL13" s="471"/>
      <c r="CM13" s="333"/>
      <c r="CN13" s="333"/>
      <c r="CO13" s="333"/>
      <c r="CP13" s="333"/>
      <c r="CQ13" s="333"/>
      <c r="CR13" s="333"/>
      <c r="CS13" s="333"/>
      <c r="CT13" s="333"/>
      <c r="CU13" s="333"/>
      <c r="CV13" s="333"/>
      <c r="CW13" s="333"/>
      <c r="CX13" s="333"/>
      <c r="CY13" s="333"/>
      <c r="CZ13" s="471"/>
      <c r="DA13" s="471"/>
      <c r="DB13" s="471"/>
      <c r="DC13" s="471"/>
      <c r="DD13" s="471"/>
      <c r="DE13" s="471"/>
      <c r="DF13" s="471"/>
      <c r="DG13" s="471"/>
      <c r="DH13" s="471"/>
      <c r="DI13" s="471"/>
      <c r="DJ13" s="471"/>
      <c r="DK13" s="246"/>
      <c r="DL13" s="246"/>
      <c r="DM13" s="246"/>
      <c r="DN13" s="246"/>
      <c r="DO13" s="246"/>
      <c r="DP13" s="246"/>
      <c r="DQ13" s="246"/>
      <c r="DR13" s="88" t="s">
        <v>235</v>
      </c>
      <c r="DS13" s="88" t="s">
        <v>235</v>
      </c>
      <c r="DT13" s="88" t="s">
        <v>235</v>
      </c>
      <c r="DU13" s="88" t="s">
        <v>235</v>
      </c>
      <c r="DV13" s="88" t="s">
        <v>235</v>
      </c>
      <c r="DW13" s="246"/>
      <c r="DX13" s="88" t="s">
        <v>235</v>
      </c>
      <c r="DY13" s="246"/>
      <c r="DZ13" s="88" t="s">
        <v>235</v>
      </c>
      <c r="EA13" s="88" t="s">
        <v>235</v>
      </c>
      <c r="EB13" s="88" t="s">
        <v>235</v>
      </c>
      <c r="EC13" s="88" t="s">
        <v>235</v>
      </c>
      <c r="ED13" s="88" t="s">
        <v>235</v>
      </c>
      <c r="EE13" s="88" t="s">
        <v>235</v>
      </c>
      <c r="EF13" s="88" t="s">
        <v>235</v>
      </c>
      <c r="EG13" s="88" t="s">
        <v>235</v>
      </c>
      <c r="EH13" s="88" t="s">
        <v>235</v>
      </c>
      <c r="EI13" s="88" t="s">
        <v>235</v>
      </c>
      <c r="EJ13" s="88" t="s">
        <v>235</v>
      </c>
      <c r="EK13" s="88" t="s">
        <v>235</v>
      </c>
      <c r="EL13" s="88" t="s">
        <v>235</v>
      </c>
      <c r="EM13" s="88" t="s">
        <v>235</v>
      </c>
      <c r="EN13" s="88" t="s">
        <v>235</v>
      </c>
      <c r="EO13" s="88" t="s">
        <v>235</v>
      </c>
      <c r="EP13" s="88" t="s">
        <v>235</v>
      </c>
      <c r="EQ13" s="88" t="s">
        <v>235</v>
      </c>
      <c r="ER13" s="88" t="s">
        <v>235</v>
      </c>
      <c r="ES13" s="88" t="s">
        <v>235</v>
      </c>
      <c r="ET13" s="88" t="s">
        <v>235</v>
      </c>
      <c r="EU13" s="88" t="s">
        <v>235</v>
      </c>
      <c r="EV13" s="88" t="s">
        <v>235</v>
      </c>
      <c r="EW13" s="88" t="s">
        <v>235</v>
      </c>
      <c r="EX13" s="88" t="s">
        <v>235</v>
      </c>
      <c r="EY13" s="88" t="s">
        <v>235</v>
      </c>
      <c r="EZ13" s="88" t="s">
        <v>235</v>
      </c>
      <c r="FA13" s="88" t="s">
        <v>235</v>
      </c>
      <c r="FB13" s="88" t="s">
        <v>235</v>
      </c>
      <c r="FC13" s="88" t="s">
        <v>235</v>
      </c>
      <c r="FD13" s="88" t="s">
        <v>235</v>
      </c>
      <c r="FE13" s="88" t="s">
        <v>235</v>
      </c>
      <c r="FF13" s="88" t="s">
        <v>235</v>
      </c>
      <c r="FG13" s="88" t="s">
        <v>235</v>
      </c>
      <c r="FH13" s="88" t="s">
        <v>235</v>
      </c>
    </row>
    <row r="14" spans="1:164" ht="18" customHeight="1" x14ac:dyDescent="0.3">
      <c r="A14" s="247">
        <v>1</v>
      </c>
      <c r="B14" s="247" t="s">
        <v>216</v>
      </c>
      <c r="C14" s="520" t="s">
        <v>238</v>
      </c>
      <c r="D14" s="219" t="s">
        <v>218</v>
      </c>
      <c r="E14" s="503" t="s">
        <v>730</v>
      </c>
      <c r="F14" s="523" t="s">
        <v>219</v>
      </c>
      <c r="G14" s="452" t="s">
        <v>220</v>
      </c>
      <c r="H14" s="457" t="s">
        <v>221</v>
      </c>
      <c r="I14" s="452" t="s">
        <v>222</v>
      </c>
      <c r="J14" s="457" t="s">
        <v>223</v>
      </c>
      <c r="K14" s="524" t="s">
        <v>224</v>
      </c>
      <c r="L14" s="453" t="s">
        <v>225</v>
      </c>
      <c r="M14" s="472" t="s">
        <v>226</v>
      </c>
      <c r="N14" s="472" t="s">
        <v>227</v>
      </c>
      <c r="O14" s="510" t="s">
        <v>228</v>
      </c>
      <c r="P14" s="244" t="s">
        <v>357</v>
      </c>
      <c r="Q14" s="496">
        <v>2</v>
      </c>
      <c r="R14" s="70" t="s">
        <v>230</v>
      </c>
      <c r="S14" s="70" t="s">
        <v>240</v>
      </c>
      <c r="T14" s="70" t="s">
        <v>240</v>
      </c>
      <c r="U14" s="70" t="s">
        <v>240</v>
      </c>
      <c r="V14" s="71">
        <v>10</v>
      </c>
      <c r="W14" s="472">
        <v>23</v>
      </c>
      <c r="X14" s="72" t="s">
        <v>231</v>
      </c>
      <c r="Y14" s="485">
        <v>67</v>
      </c>
      <c r="Z14" s="72" t="s">
        <v>231</v>
      </c>
      <c r="AA14" s="457" t="s">
        <v>231</v>
      </c>
      <c r="AB14" s="72" t="s">
        <v>231</v>
      </c>
      <c r="AC14" s="244" t="s">
        <v>231</v>
      </c>
      <c r="AD14" s="72" t="s">
        <v>231</v>
      </c>
      <c r="AE14" s="119" t="s">
        <v>231</v>
      </c>
      <c r="AF14" s="472" t="s">
        <v>232</v>
      </c>
      <c r="AG14" s="472" t="s">
        <v>232</v>
      </c>
      <c r="AH14" s="472" t="s">
        <v>232</v>
      </c>
      <c r="AI14" s="98" t="s">
        <v>231</v>
      </c>
      <c r="AJ14" s="457" t="s">
        <v>231</v>
      </c>
      <c r="AK14" s="72" t="s">
        <v>231</v>
      </c>
      <c r="AL14" s="72" t="s">
        <v>231</v>
      </c>
      <c r="AM14" s="72" t="s">
        <v>231</v>
      </c>
      <c r="AN14" s="72" t="s">
        <v>231</v>
      </c>
      <c r="AO14" s="72" t="s">
        <v>231</v>
      </c>
      <c r="AP14" s="72" t="s">
        <v>231</v>
      </c>
      <c r="AQ14" s="72" t="s">
        <v>231</v>
      </c>
      <c r="AR14" s="72" t="s">
        <v>231</v>
      </c>
      <c r="AS14" s="72" t="s">
        <v>231</v>
      </c>
      <c r="AT14" s="465" t="s">
        <v>233</v>
      </c>
      <c r="AU14" s="71">
        <v>10</v>
      </c>
      <c r="AV14" s="472">
        <v>23</v>
      </c>
      <c r="AW14" s="72" t="s">
        <v>231</v>
      </c>
      <c r="AX14" s="72" t="s">
        <v>231</v>
      </c>
      <c r="AY14" s="72" t="s">
        <v>231</v>
      </c>
      <c r="AZ14" s="82">
        <v>0.18</v>
      </c>
      <c r="BA14" s="75">
        <v>0.02</v>
      </c>
      <c r="BB14" s="75">
        <v>1.49</v>
      </c>
      <c r="BC14" s="75" t="s">
        <v>231</v>
      </c>
      <c r="BD14" s="77" t="s">
        <v>231</v>
      </c>
      <c r="BE14" s="77" t="s">
        <v>231</v>
      </c>
      <c r="BF14" s="77" t="s">
        <v>231</v>
      </c>
      <c r="BG14" s="77" t="s">
        <v>231</v>
      </c>
      <c r="BH14" s="75" t="s">
        <v>231</v>
      </c>
      <c r="BI14" s="75" t="s">
        <v>231</v>
      </c>
      <c r="BJ14" s="75" t="s">
        <v>231</v>
      </c>
      <c r="BK14" s="75" t="s">
        <v>231</v>
      </c>
      <c r="BL14" s="75" t="s">
        <v>231</v>
      </c>
      <c r="BM14" s="75" t="s">
        <v>231</v>
      </c>
      <c r="BN14" s="75" t="s">
        <v>231</v>
      </c>
      <c r="BO14" s="75" t="s">
        <v>231</v>
      </c>
      <c r="BP14" s="75" t="s">
        <v>231</v>
      </c>
      <c r="BQ14" s="75" t="s">
        <v>231</v>
      </c>
      <c r="BR14" s="75" t="s">
        <v>231</v>
      </c>
      <c r="BS14" s="75" t="s">
        <v>231</v>
      </c>
      <c r="BT14" s="75" t="s">
        <v>231</v>
      </c>
      <c r="BU14" s="75" t="s">
        <v>231</v>
      </c>
      <c r="BV14" s="75" t="s">
        <v>231</v>
      </c>
      <c r="BW14" s="475" t="s">
        <v>235</v>
      </c>
      <c r="BX14" s="475" t="s">
        <v>235</v>
      </c>
      <c r="BY14" s="244" t="s">
        <v>235</v>
      </c>
      <c r="BZ14" s="244" t="s">
        <v>235</v>
      </c>
      <c r="CA14" s="244" t="s">
        <v>235</v>
      </c>
      <c r="CB14" s="244" t="s">
        <v>235</v>
      </c>
      <c r="CC14" s="244" t="s">
        <v>235</v>
      </c>
      <c r="CD14" s="244" t="s">
        <v>235</v>
      </c>
      <c r="CE14" s="244" t="s">
        <v>235</v>
      </c>
      <c r="CF14" s="244" t="s">
        <v>235</v>
      </c>
      <c r="CG14" s="244" t="s">
        <v>235</v>
      </c>
      <c r="CH14" s="244" t="s">
        <v>235</v>
      </c>
      <c r="CI14" s="244" t="s">
        <v>235</v>
      </c>
      <c r="CJ14" s="244" t="s">
        <v>235</v>
      </c>
      <c r="CK14" s="244" t="s">
        <v>235</v>
      </c>
      <c r="CL14" s="244" t="s">
        <v>235</v>
      </c>
      <c r="CM14" s="244" t="s">
        <v>235</v>
      </c>
      <c r="CN14" s="244" t="s">
        <v>235</v>
      </c>
      <c r="CO14" s="244" t="s">
        <v>235</v>
      </c>
      <c r="CP14" s="244" t="s">
        <v>235</v>
      </c>
      <c r="CQ14" s="244" t="s">
        <v>235</v>
      </c>
      <c r="CR14" s="244" t="s">
        <v>235</v>
      </c>
      <c r="CS14" s="244" t="s">
        <v>235</v>
      </c>
      <c r="CT14" s="244" t="s">
        <v>235</v>
      </c>
      <c r="CU14" s="244" t="s">
        <v>235</v>
      </c>
      <c r="CV14" s="244" t="s">
        <v>235</v>
      </c>
      <c r="CW14" s="244" t="s">
        <v>235</v>
      </c>
      <c r="CX14" s="244" t="s">
        <v>235</v>
      </c>
      <c r="CY14" s="244" t="s">
        <v>235</v>
      </c>
      <c r="CZ14" s="244" t="s">
        <v>235</v>
      </c>
      <c r="DA14" s="244" t="s">
        <v>235</v>
      </c>
      <c r="DB14" s="244" t="s">
        <v>235</v>
      </c>
      <c r="DC14" s="244" t="s">
        <v>235</v>
      </c>
      <c r="DD14" s="244" t="s">
        <v>235</v>
      </c>
      <c r="DE14" s="244" t="s">
        <v>235</v>
      </c>
      <c r="DF14" s="244" t="s">
        <v>235</v>
      </c>
      <c r="DG14" s="244" t="s">
        <v>235</v>
      </c>
      <c r="DH14" s="244" t="s">
        <v>235</v>
      </c>
      <c r="DI14" s="244" t="s">
        <v>235</v>
      </c>
      <c r="DJ14" s="244" t="s">
        <v>235</v>
      </c>
      <c r="DK14" s="244" t="s">
        <v>235</v>
      </c>
      <c r="DL14" s="244" t="s">
        <v>235</v>
      </c>
      <c r="DM14" s="244" t="s">
        <v>235</v>
      </c>
      <c r="DN14" s="244" t="s">
        <v>235</v>
      </c>
      <c r="DO14" s="244" t="s">
        <v>235</v>
      </c>
      <c r="DP14" s="244" t="s">
        <v>235</v>
      </c>
      <c r="DQ14" s="244" t="s">
        <v>235</v>
      </c>
      <c r="DR14" s="88" t="s">
        <v>235</v>
      </c>
      <c r="DS14" s="88" t="s">
        <v>235</v>
      </c>
      <c r="DT14" s="88" t="s">
        <v>235</v>
      </c>
      <c r="DU14" s="88" t="s">
        <v>235</v>
      </c>
      <c r="DV14" s="88" t="s">
        <v>235</v>
      </c>
      <c r="DW14" s="244" t="s">
        <v>235</v>
      </c>
      <c r="DX14" s="88" t="s">
        <v>235</v>
      </c>
      <c r="DY14" s="244" t="s">
        <v>235</v>
      </c>
      <c r="DZ14" s="88" t="s">
        <v>235</v>
      </c>
      <c r="EA14" s="88" t="s">
        <v>235</v>
      </c>
      <c r="EB14" s="88" t="s">
        <v>235</v>
      </c>
      <c r="EC14" s="88" t="s">
        <v>235</v>
      </c>
      <c r="ED14" s="88" t="s">
        <v>235</v>
      </c>
      <c r="EE14" s="88" t="s">
        <v>235</v>
      </c>
      <c r="EF14" s="88" t="s">
        <v>235</v>
      </c>
      <c r="EG14" s="88" t="s">
        <v>235</v>
      </c>
      <c r="EH14" s="88" t="s">
        <v>235</v>
      </c>
      <c r="EI14" s="88" t="s">
        <v>235</v>
      </c>
      <c r="EJ14" s="88" t="s">
        <v>235</v>
      </c>
      <c r="EK14" s="88" t="s">
        <v>235</v>
      </c>
      <c r="EL14" s="88" t="s">
        <v>235</v>
      </c>
      <c r="EM14" s="88" t="s">
        <v>235</v>
      </c>
      <c r="EN14" s="88" t="s">
        <v>235</v>
      </c>
      <c r="EO14" s="88" t="s">
        <v>235</v>
      </c>
      <c r="EP14" s="88" t="s">
        <v>235</v>
      </c>
      <c r="EQ14" s="88" t="s">
        <v>235</v>
      </c>
      <c r="ER14" s="88" t="s">
        <v>235</v>
      </c>
      <c r="ES14" s="88" t="s">
        <v>235</v>
      </c>
      <c r="ET14" s="88" t="s">
        <v>235</v>
      </c>
      <c r="EU14" s="88" t="s">
        <v>235</v>
      </c>
      <c r="EV14" s="88" t="s">
        <v>235</v>
      </c>
      <c r="EW14" s="88" t="s">
        <v>235</v>
      </c>
      <c r="EX14" s="88" t="s">
        <v>235</v>
      </c>
      <c r="EY14" s="88" t="s">
        <v>235</v>
      </c>
      <c r="EZ14" s="88" t="s">
        <v>235</v>
      </c>
      <c r="FA14" s="88" t="s">
        <v>235</v>
      </c>
      <c r="FB14" s="88" t="s">
        <v>235</v>
      </c>
      <c r="FC14" s="88" t="s">
        <v>235</v>
      </c>
      <c r="FD14" s="88" t="s">
        <v>235</v>
      </c>
      <c r="FE14" s="88" t="s">
        <v>235</v>
      </c>
      <c r="FF14" s="88" t="s">
        <v>235</v>
      </c>
      <c r="FG14" s="88" t="s">
        <v>235</v>
      </c>
      <c r="FH14" s="88" t="s">
        <v>235</v>
      </c>
    </row>
    <row r="15" spans="1:164" ht="18" customHeight="1" x14ac:dyDescent="0.3">
      <c r="A15" s="248"/>
      <c r="B15" s="248"/>
      <c r="C15" s="521"/>
      <c r="D15" s="233"/>
      <c r="E15" s="463"/>
      <c r="F15" s="523"/>
      <c r="G15" s="505"/>
      <c r="H15" s="469"/>
      <c r="I15" s="452"/>
      <c r="J15" s="469"/>
      <c r="K15" s="506"/>
      <c r="L15" s="454"/>
      <c r="M15" s="473"/>
      <c r="N15" s="509"/>
      <c r="O15" s="511"/>
      <c r="P15" s="470"/>
      <c r="Q15" s="497"/>
      <c r="R15" s="70" t="s">
        <v>236</v>
      </c>
      <c r="S15" s="70" t="s">
        <v>240</v>
      </c>
      <c r="T15" s="70" t="s">
        <v>240</v>
      </c>
      <c r="U15" s="70" t="s">
        <v>240</v>
      </c>
      <c r="V15" s="71">
        <v>13</v>
      </c>
      <c r="W15" s="473"/>
      <c r="X15" s="72" t="s">
        <v>231</v>
      </c>
      <c r="Y15" s="485"/>
      <c r="Z15" s="72" t="s">
        <v>231</v>
      </c>
      <c r="AA15" s="469"/>
      <c r="AB15" s="72" t="s">
        <v>231</v>
      </c>
      <c r="AC15" s="470"/>
      <c r="AD15" s="72" t="s">
        <v>231</v>
      </c>
      <c r="AE15" s="119" t="s">
        <v>231</v>
      </c>
      <c r="AF15" s="473"/>
      <c r="AG15" s="473"/>
      <c r="AH15" s="473"/>
      <c r="AI15" s="98" t="s">
        <v>231</v>
      </c>
      <c r="AJ15" s="457"/>
      <c r="AK15" s="72" t="s">
        <v>231</v>
      </c>
      <c r="AL15" s="72" t="s">
        <v>231</v>
      </c>
      <c r="AM15" s="72" t="s">
        <v>231</v>
      </c>
      <c r="AN15" s="72" t="s">
        <v>231</v>
      </c>
      <c r="AO15" s="72" t="s">
        <v>231</v>
      </c>
      <c r="AP15" s="72" t="s">
        <v>231</v>
      </c>
      <c r="AQ15" s="72" t="s">
        <v>231</v>
      </c>
      <c r="AR15" s="72" t="s">
        <v>231</v>
      </c>
      <c r="AS15" s="72" t="s">
        <v>231</v>
      </c>
      <c r="AT15" s="466"/>
      <c r="AU15" s="71">
        <v>13</v>
      </c>
      <c r="AV15" s="473"/>
      <c r="AW15" s="72" t="s">
        <v>231</v>
      </c>
      <c r="AX15" s="72" t="s">
        <v>231</v>
      </c>
      <c r="AY15" s="72" t="s">
        <v>231</v>
      </c>
      <c r="AZ15" s="82" t="s">
        <v>231</v>
      </c>
      <c r="BA15" s="75" t="s">
        <v>231</v>
      </c>
      <c r="BB15" s="75" t="s">
        <v>231</v>
      </c>
      <c r="BC15" s="75" t="s">
        <v>231</v>
      </c>
      <c r="BD15" s="83" t="s">
        <v>231</v>
      </c>
      <c r="BE15" s="83" t="s">
        <v>231</v>
      </c>
      <c r="BF15" s="83" t="s">
        <v>231</v>
      </c>
      <c r="BG15" s="83" t="s">
        <v>231</v>
      </c>
      <c r="BH15" s="75" t="s">
        <v>231</v>
      </c>
      <c r="BI15" s="75" t="s">
        <v>231</v>
      </c>
      <c r="BJ15" s="75" t="s">
        <v>231</v>
      </c>
      <c r="BK15" s="75" t="s">
        <v>231</v>
      </c>
      <c r="BL15" s="75" t="s">
        <v>231</v>
      </c>
      <c r="BM15" s="75" t="s">
        <v>231</v>
      </c>
      <c r="BN15" s="75" t="s">
        <v>231</v>
      </c>
      <c r="BO15" s="75" t="s">
        <v>231</v>
      </c>
      <c r="BP15" s="75" t="s">
        <v>231</v>
      </c>
      <c r="BQ15" s="75" t="s">
        <v>231</v>
      </c>
      <c r="BR15" s="75" t="s">
        <v>231</v>
      </c>
      <c r="BS15" s="75" t="s">
        <v>231</v>
      </c>
      <c r="BT15" s="75" t="s">
        <v>231</v>
      </c>
      <c r="BU15" s="75" t="s">
        <v>231</v>
      </c>
      <c r="BV15" s="75" t="s">
        <v>231</v>
      </c>
      <c r="BW15" s="476"/>
      <c r="BX15" s="476"/>
      <c r="BY15" s="470"/>
      <c r="BZ15" s="470"/>
      <c r="CA15" s="470"/>
      <c r="CB15" s="470"/>
      <c r="CC15" s="470"/>
      <c r="CD15" s="470"/>
      <c r="CE15" s="470"/>
      <c r="CF15" s="470"/>
      <c r="CG15" s="470"/>
      <c r="CH15" s="470"/>
      <c r="CI15" s="470"/>
      <c r="CJ15" s="470"/>
      <c r="CK15" s="470"/>
      <c r="CL15" s="470"/>
      <c r="CM15" s="332"/>
      <c r="CN15" s="332"/>
      <c r="CO15" s="332"/>
      <c r="CP15" s="332"/>
      <c r="CQ15" s="332"/>
      <c r="CR15" s="332"/>
      <c r="CS15" s="332"/>
      <c r="CT15" s="332"/>
      <c r="CU15" s="332"/>
      <c r="CV15" s="332"/>
      <c r="CW15" s="332"/>
      <c r="CX15" s="332"/>
      <c r="CY15" s="332"/>
      <c r="CZ15" s="470"/>
      <c r="DA15" s="470"/>
      <c r="DB15" s="470"/>
      <c r="DC15" s="470"/>
      <c r="DD15" s="470"/>
      <c r="DE15" s="470"/>
      <c r="DF15" s="470"/>
      <c r="DG15" s="470"/>
      <c r="DH15" s="470"/>
      <c r="DI15" s="470"/>
      <c r="DJ15" s="470"/>
      <c r="DK15" s="245"/>
      <c r="DL15" s="245"/>
      <c r="DM15" s="245"/>
      <c r="DN15" s="245"/>
      <c r="DO15" s="245"/>
      <c r="DP15" s="245"/>
      <c r="DQ15" s="245"/>
      <c r="DR15" s="88" t="s">
        <v>235</v>
      </c>
      <c r="DS15" s="88" t="s">
        <v>235</v>
      </c>
      <c r="DT15" s="88" t="s">
        <v>235</v>
      </c>
      <c r="DU15" s="88" t="s">
        <v>235</v>
      </c>
      <c r="DV15" s="88" t="s">
        <v>235</v>
      </c>
      <c r="DW15" s="245"/>
      <c r="DX15" s="88" t="s">
        <v>235</v>
      </c>
      <c r="DY15" s="245"/>
      <c r="DZ15" s="88" t="s">
        <v>235</v>
      </c>
      <c r="EA15" s="88" t="s">
        <v>235</v>
      </c>
      <c r="EB15" s="88" t="s">
        <v>235</v>
      </c>
      <c r="EC15" s="88" t="s">
        <v>235</v>
      </c>
      <c r="ED15" s="88" t="s">
        <v>235</v>
      </c>
      <c r="EE15" s="88" t="s">
        <v>235</v>
      </c>
      <c r="EF15" s="88" t="s">
        <v>235</v>
      </c>
      <c r="EG15" s="88" t="s">
        <v>235</v>
      </c>
      <c r="EH15" s="88" t="s">
        <v>235</v>
      </c>
      <c r="EI15" s="88" t="s">
        <v>235</v>
      </c>
      <c r="EJ15" s="88" t="s">
        <v>235</v>
      </c>
      <c r="EK15" s="88" t="s">
        <v>235</v>
      </c>
      <c r="EL15" s="88" t="s">
        <v>235</v>
      </c>
      <c r="EM15" s="88" t="s">
        <v>235</v>
      </c>
      <c r="EN15" s="88" t="s">
        <v>235</v>
      </c>
      <c r="EO15" s="88" t="s">
        <v>235</v>
      </c>
      <c r="EP15" s="88" t="s">
        <v>235</v>
      </c>
      <c r="EQ15" s="88" t="s">
        <v>235</v>
      </c>
      <c r="ER15" s="88" t="s">
        <v>235</v>
      </c>
      <c r="ES15" s="88" t="s">
        <v>235</v>
      </c>
      <c r="ET15" s="88" t="s">
        <v>235</v>
      </c>
      <c r="EU15" s="88" t="s">
        <v>235</v>
      </c>
      <c r="EV15" s="88" t="s">
        <v>235</v>
      </c>
      <c r="EW15" s="88" t="s">
        <v>235</v>
      </c>
      <c r="EX15" s="88" t="s">
        <v>235</v>
      </c>
      <c r="EY15" s="88" t="s">
        <v>235</v>
      </c>
      <c r="EZ15" s="88" t="s">
        <v>235</v>
      </c>
      <c r="FA15" s="88" t="s">
        <v>235</v>
      </c>
      <c r="FB15" s="88" t="s">
        <v>235</v>
      </c>
      <c r="FC15" s="88" t="s">
        <v>235</v>
      </c>
      <c r="FD15" s="88" t="s">
        <v>235</v>
      </c>
      <c r="FE15" s="88" t="s">
        <v>235</v>
      </c>
      <c r="FF15" s="88" t="s">
        <v>235</v>
      </c>
      <c r="FG15" s="88" t="s">
        <v>235</v>
      </c>
      <c r="FH15" s="88" t="s">
        <v>235</v>
      </c>
    </row>
    <row r="16" spans="1:164" ht="18" customHeight="1" x14ac:dyDescent="0.3">
      <c r="A16" s="248"/>
      <c r="B16" s="248"/>
      <c r="C16" s="521"/>
      <c r="D16" s="233"/>
      <c r="E16" s="463"/>
      <c r="F16" s="523"/>
      <c r="G16" s="505"/>
      <c r="H16" s="469"/>
      <c r="I16" s="452"/>
      <c r="J16" s="469"/>
      <c r="K16" s="506"/>
      <c r="L16" s="454"/>
      <c r="M16" s="473"/>
      <c r="N16" s="509"/>
      <c r="O16" s="511"/>
      <c r="P16" s="470"/>
      <c r="Q16" s="497"/>
      <c r="R16" s="70" t="s">
        <v>235</v>
      </c>
      <c r="S16" s="70" t="s">
        <v>235</v>
      </c>
      <c r="T16" s="70" t="s">
        <v>235</v>
      </c>
      <c r="U16" s="70" t="s">
        <v>235</v>
      </c>
      <c r="V16" s="71" t="s">
        <v>235</v>
      </c>
      <c r="W16" s="473"/>
      <c r="X16" s="71" t="s">
        <v>235</v>
      </c>
      <c r="Y16" s="485"/>
      <c r="Z16" s="71" t="s">
        <v>235</v>
      </c>
      <c r="AA16" s="469"/>
      <c r="AB16" s="71" t="s">
        <v>235</v>
      </c>
      <c r="AC16" s="470"/>
      <c r="AD16" s="71" t="s">
        <v>235</v>
      </c>
      <c r="AE16" s="122" t="s">
        <v>235</v>
      </c>
      <c r="AF16" s="473"/>
      <c r="AG16" s="473"/>
      <c r="AH16" s="473"/>
      <c r="AI16" s="185" t="s">
        <v>235</v>
      </c>
      <c r="AJ16" s="457"/>
      <c r="AK16" s="71" t="s">
        <v>235</v>
      </c>
      <c r="AL16" s="71" t="s">
        <v>235</v>
      </c>
      <c r="AM16" s="71" t="s">
        <v>235</v>
      </c>
      <c r="AN16" s="71" t="s">
        <v>235</v>
      </c>
      <c r="AO16" s="71" t="s">
        <v>235</v>
      </c>
      <c r="AP16" s="71" t="s">
        <v>235</v>
      </c>
      <c r="AQ16" s="71" t="s">
        <v>235</v>
      </c>
      <c r="AR16" s="71" t="s">
        <v>235</v>
      </c>
      <c r="AS16" s="71" t="s">
        <v>235</v>
      </c>
      <c r="AT16" s="466"/>
      <c r="AU16" s="71" t="s">
        <v>235</v>
      </c>
      <c r="AV16" s="473"/>
      <c r="AW16" s="71" t="s">
        <v>235</v>
      </c>
      <c r="AX16" s="71" t="s">
        <v>235</v>
      </c>
      <c r="AY16" s="71" t="s">
        <v>235</v>
      </c>
      <c r="AZ16" s="71" t="s">
        <v>235</v>
      </c>
      <c r="BA16" s="71" t="s">
        <v>235</v>
      </c>
      <c r="BB16" s="71" t="s">
        <v>235</v>
      </c>
      <c r="BC16" s="71" t="s">
        <v>235</v>
      </c>
      <c r="BD16" s="71" t="s">
        <v>235</v>
      </c>
      <c r="BE16" s="71" t="s">
        <v>235</v>
      </c>
      <c r="BF16" s="71" t="s">
        <v>235</v>
      </c>
      <c r="BG16" s="71" t="s">
        <v>235</v>
      </c>
      <c r="BH16" s="71" t="s">
        <v>235</v>
      </c>
      <c r="BI16" s="71" t="s">
        <v>235</v>
      </c>
      <c r="BJ16" s="71" t="s">
        <v>235</v>
      </c>
      <c r="BK16" s="71" t="s">
        <v>235</v>
      </c>
      <c r="BL16" s="71" t="s">
        <v>235</v>
      </c>
      <c r="BM16" s="71" t="s">
        <v>235</v>
      </c>
      <c r="BN16" s="71" t="s">
        <v>235</v>
      </c>
      <c r="BO16" s="71" t="s">
        <v>235</v>
      </c>
      <c r="BP16" s="71" t="s">
        <v>235</v>
      </c>
      <c r="BQ16" s="71" t="s">
        <v>235</v>
      </c>
      <c r="BR16" s="71" t="s">
        <v>235</v>
      </c>
      <c r="BS16" s="71" t="s">
        <v>235</v>
      </c>
      <c r="BT16" s="71" t="s">
        <v>235</v>
      </c>
      <c r="BU16" s="71" t="s">
        <v>235</v>
      </c>
      <c r="BV16" s="71" t="s">
        <v>235</v>
      </c>
      <c r="BW16" s="476"/>
      <c r="BX16" s="476"/>
      <c r="BY16" s="470"/>
      <c r="BZ16" s="470"/>
      <c r="CA16" s="470"/>
      <c r="CB16" s="470"/>
      <c r="CC16" s="470"/>
      <c r="CD16" s="470"/>
      <c r="CE16" s="470"/>
      <c r="CF16" s="470"/>
      <c r="CG16" s="470"/>
      <c r="CH16" s="470"/>
      <c r="CI16" s="470"/>
      <c r="CJ16" s="470"/>
      <c r="CK16" s="470"/>
      <c r="CL16" s="470"/>
      <c r="CM16" s="332"/>
      <c r="CN16" s="332"/>
      <c r="CO16" s="332"/>
      <c r="CP16" s="332"/>
      <c r="CQ16" s="332"/>
      <c r="CR16" s="332"/>
      <c r="CS16" s="332"/>
      <c r="CT16" s="332"/>
      <c r="CU16" s="332"/>
      <c r="CV16" s="332"/>
      <c r="CW16" s="332"/>
      <c r="CX16" s="332"/>
      <c r="CY16" s="332"/>
      <c r="CZ16" s="470"/>
      <c r="DA16" s="470"/>
      <c r="DB16" s="470"/>
      <c r="DC16" s="470"/>
      <c r="DD16" s="470"/>
      <c r="DE16" s="470"/>
      <c r="DF16" s="470"/>
      <c r="DG16" s="470"/>
      <c r="DH16" s="470"/>
      <c r="DI16" s="470"/>
      <c r="DJ16" s="470"/>
      <c r="DK16" s="245"/>
      <c r="DL16" s="245"/>
      <c r="DM16" s="245"/>
      <c r="DN16" s="245"/>
      <c r="DO16" s="245"/>
      <c r="DP16" s="245"/>
      <c r="DQ16" s="245"/>
      <c r="DR16" s="88" t="s">
        <v>235</v>
      </c>
      <c r="DS16" s="88" t="s">
        <v>235</v>
      </c>
      <c r="DT16" s="88" t="s">
        <v>235</v>
      </c>
      <c r="DU16" s="88" t="s">
        <v>235</v>
      </c>
      <c r="DV16" s="88" t="s">
        <v>235</v>
      </c>
      <c r="DW16" s="245"/>
      <c r="DX16" s="88" t="s">
        <v>235</v>
      </c>
      <c r="DY16" s="245"/>
      <c r="DZ16" s="88" t="s">
        <v>235</v>
      </c>
      <c r="EA16" s="88" t="s">
        <v>235</v>
      </c>
      <c r="EB16" s="88" t="s">
        <v>235</v>
      </c>
      <c r="EC16" s="88" t="s">
        <v>235</v>
      </c>
      <c r="ED16" s="88" t="s">
        <v>235</v>
      </c>
      <c r="EE16" s="88" t="s">
        <v>235</v>
      </c>
      <c r="EF16" s="88" t="s">
        <v>235</v>
      </c>
      <c r="EG16" s="88" t="s">
        <v>235</v>
      </c>
      <c r="EH16" s="88" t="s">
        <v>235</v>
      </c>
      <c r="EI16" s="88" t="s">
        <v>235</v>
      </c>
      <c r="EJ16" s="88" t="s">
        <v>235</v>
      </c>
      <c r="EK16" s="88" t="s">
        <v>235</v>
      </c>
      <c r="EL16" s="88" t="s">
        <v>235</v>
      </c>
      <c r="EM16" s="88" t="s">
        <v>235</v>
      </c>
      <c r="EN16" s="88" t="s">
        <v>235</v>
      </c>
      <c r="EO16" s="88" t="s">
        <v>235</v>
      </c>
      <c r="EP16" s="88" t="s">
        <v>235</v>
      </c>
      <c r="EQ16" s="88" t="s">
        <v>235</v>
      </c>
      <c r="ER16" s="88" t="s">
        <v>235</v>
      </c>
      <c r="ES16" s="88" t="s">
        <v>235</v>
      </c>
      <c r="ET16" s="88" t="s">
        <v>235</v>
      </c>
      <c r="EU16" s="88" t="s">
        <v>235</v>
      </c>
      <c r="EV16" s="88" t="s">
        <v>235</v>
      </c>
      <c r="EW16" s="88" t="s">
        <v>235</v>
      </c>
      <c r="EX16" s="88" t="s">
        <v>235</v>
      </c>
      <c r="EY16" s="88" t="s">
        <v>235</v>
      </c>
      <c r="EZ16" s="88" t="s">
        <v>235</v>
      </c>
      <c r="FA16" s="88" t="s">
        <v>235</v>
      </c>
      <c r="FB16" s="88" t="s">
        <v>235</v>
      </c>
      <c r="FC16" s="88" t="s">
        <v>235</v>
      </c>
      <c r="FD16" s="88" t="s">
        <v>235</v>
      </c>
      <c r="FE16" s="88" t="s">
        <v>235</v>
      </c>
      <c r="FF16" s="88" t="s">
        <v>235</v>
      </c>
      <c r="FG16" s="88" t="s">
        <v>235</v>
      </c>
      <c r="FH16" s="88" t="s">
        <v>235</v>
      </c>
    </row>
    <row r="17" spans="1:164" ht="18" customHeight="1" thickBot="1" x14ac:dyDescent="0.35">
      <c r="A17" s="249"/>
      <c r="B17" s="249"/>
      <c r="C17" s="522"/>
      <c r="D17" s="234"/>
      <c r="E17" s="504"/>
      <c r="F17" s="523"/>
      <c r="G17" s="505"/>
      <c r="H17" s="469"/>
      <c r="I17" s="452"/>
      <c r="J17" s="469"/>
      <c r="K17" s="506"/>
      <c r="L17" s="455"/>
      <c r="M17" s="473"/>
      <c r="N17" s="509"/>
      <c r="O17" s="512"/>
      <c r="P17" s="471"/>
      <c r="Q17" s="498"/>
      <c r="R17" s="70" t="s">
        <v>235</v>
      </c>
      <c r="S17" s="70" t="s">
        <v>235</v>
      </c>
      <c r="T17" s="70" t="s">
        <v>235</v>
      </c>
      <c r="U17" s="70" t="s">
        <v>235</v>
      </c>
      <c r="V17" s="71" t="s">
        <v>235</v>
      </c>
      <c r="W17" s="473"/>
      <c r="X17" s="71" t="s">
        <v>235</v>
      </c>
      <c r="Y17" s="485"/>
      <c r="Z17" s="71" t="s">
        <v>235</v>
      </c>
      <c r="AA17" s="469"/>
      <c r="AB17" s="71" t="s">
        <v>235</v>
      </c>
      <c r="AC17" s="471"/>
      <c r="AD17" s="71" t="s">
        <v>235</v>
      </c>
      <c r="AE17" s="122" t="s">
        <v>235</v>
      </c>
      <c r="AF17" s="473"/>
      <c r="AG17" s="473"/>
      <c r="AH17" s="473"/>
      <c r="AI17" s="185" t="s">
        <v>235</v>
      </c>
      <c r="AJ17" s="457"/>
      <c r="AK17" s="71" t="s">
        <v>235</v>
      </c>
      <c r="AL17" s="71" t="s">
        <v>235</v>
      </c>
      <c r="AM17" s="71" t="s">
        <v>235</v>
      </c>
      <c r="AN17" s="71" t="s">
        <v>235</v>
      </c>
      <c r="AO17" s="71" t="s">
        <v>235</v>
      </c>
      <c r="AP17" s="71" t="s">
        <v>235</v>
      </c>
      <c r="AQ17" s="71" t="s">
        <v>235</v>
      </c>
      <c r="AR17" s="71" t="s">
        <v>235</v>
      </c>
      <c r="AS17" s="71" t="s">
        <v>235</v>
      </c>
      <c r="AT17" s="467"/>
      <c r="AU17" s="71" t="s">
        <v>235</v>
      </c>
      <c r="AV17" s="473"/>
      <c r="AW17" s="71" t="s">
        <v>235</v>
      </c>
      <c r="AX17" s="71" t="s">
        <v>235</v>
      </c>
      <c r="AY17" s="71" t="s">
        <v>235</v>
      </c>
      <c r="AZ17" s="71" t="s">
        <v>235</v>
      </c>
      <c r="BA17" s="71" t="s">
        <v>235</v>
      </c>
      <c r="BB17" s="71" t="s">
        <v>235</v>
      </c>
      <c r="BC17" s="71" t="s">
        <v>235</v>
      </c>
      <c r="BD17" s="71" t="s">
        <v>235</v>
      </c>
      <c r="BE17" s="71" t="s">
        <v>235</v>
      </c>
      <c r="BF17" s="71" t="s">
        <v>235</v>
      </c>
      <c r="BG17" s="71" t="s">
        <v>235</v>
      </c>
      <c r="BH17" s="71" t="s">
        <v>235</v>
      </c>
      <c r="BI17" s="71" t="s">
        <v>235</v>
      </c>
      <c r="BJ17" s="71" t="s">
        <v>235</v>
      </c>
      <c r="BK17" s="71" t="s">
        <v>235</v>
      </c>
      <c r="BL17" s="71" t="s">
        <v>235</v>
      </c>
      <c r="BM17" s="71" t="s">
        <v>235</v>
      </c>
      <c r="BN17" s="71" t="s">
        <v>235</v>
      </c>
      <c r="BO17" s="71" t="s">
        <v>235</v>
      </c>
      <c r="BP17" s="71" t="s">
        <v>235</v>
      </c>
      <c r="BQ17" s="71" t="s">
        <v>235</v>
      </c>
      <c r="BR17" s="71" t="s">
        <v>235</v>
      </c>
      <c r="BS17" s="71" t="s">
        <v>235</v>
      </c>
      <c r="BT17" s="71" t="s">
        <v>235</v>
      </c>
      <c r="BU17" s="71" t="s">
        <v>235</v>
      </c>
      <c r="BV17" s="71" t="s">
        <v>235</v>
      </c>
      <c r="BW17" s="477"/>
      <c r="BX17" s="477"/>
      <c r="BY17" s="471"/>
      <c r="BZ17" s="471"/>
      <c r="CA17" s="471"/>
      <c r="CB17" s="471"/>
      <c r="CC17" s="471"/>
      <c r="CD17" s="471"/>
      <c r="CE17" s="471"/>
      <c r="CF17" s="471"/>
      <c r="CG17" s="471"/>
      <c r="CH17" s="471"/>
      <c r="CI17" s="471"/>
      <c r="CJ17" s="471"/>
      <c r="CK17" s="471"/>
      <c r="CL17" s="471"/>
      <c r="CM17" s="333"/>
      <c r="CN17" s="333"/>
      <c r="CO17" s="333"/>
      <c r="CP17" s="333"/>
      <c r="CQ17" s="333"/>
      <c r="CR17" s="333"/>
      <c r="CS17" s="333"/>
      <c r="CT17" s="333"/>
      <c r="CU17" s="333"/>
      <c r="CV17" s="333"/>
      <c r="CW17" s="333"/>
      <c r="CX17" s="333"/>
      <c r="CY17" s="333"/>
      <c r="CZ17" s="471"/>
      <c r="DA17" s="471"/>
      <c r="DB17" s="471"/>
      <c r="DC17" s="471"/>
      <c r="DD17" s="471"/>
      <c r="DE17" s="471"/>
      <c r="DF17" s="471"/>
      <c r="DG17" s="471"/>
      <c r="DH17" s="471"/>
      <c r="DI17" s="471"/>
      <c r="DJ17" s="471"/>
      <c r="DK17" s="246"/>
      <c r="DL17" s="246"/>
      <c r="DM17" s="246"/>
      <c r="DN17" s="246"/>
      <c r="DO17" s="246"/>
      <c r="DP17" s="246"/>
      <c r="DQ17" s="246"/>
      <c r="DR17" s="88" t="s">
        <v>235</v>
      </c>
      <c r="DS17" s="88" t="s">
        <v>235</v>
      </c>
      <c r="DT17" s="88" t="s">
        <v>235</v>
      </c>
      <c r="DU17" s="88" t="s">
        <v>235</v>
      </c>
      <c r="DV17" s="88" t="s">
        <v>235</v>
      </c>
      <c r="DW17" s="246"/>
      <c r="DX17" s="88" t="s">
        <v>235</v>
      </c>
      <c r="DY17" s="246"/>
      <c r="DZ17" s="88" t="s">
        <v>235</v>
      </c>
      <c r="EA17" s="88" t="s">
        <v>235</v>
      </c>
      <c r="EB17" s="88" t="s">
        <v>235</v>
      </c>
      <c r="EC17" s="88" t="s">
        <v>235</v>
      </c>
      <c r="ED17" s="88" t="s">
        <v>235</v>
      </c>
      <c r="EE17" s="88" t="s">
        <v>235</v>
      </c>
      <c r="EF17" s="88" t="s">
        <v>235</v>
      </c>
      <c r="EG17" s="88" t="s">
        <v>235</v>
      </c>
      <c r="EH17" s="88" t="s">
        <v>235</v>
      </c>
      <c r="EI17" s="88" t="s">
        <v>235</v>
      </c>
      <c r="EJ17" s="88" t="s">
        <v>235</v>
      </c>
      <c r="EK17" s="88" t="s">
        <v>235</v>
      </c>
      <c r="EL17" s="88" t="s">
        <v>235</v>
      </c>
      <c r="EM17" s="88" t="s">
        <v>235</v>
      </c>
      <c r="EN17" s="88" t="s">
        <v>235</v>
      </c>
      <c r="EO17" s="88" t="s">
        <v>235</v>
      </c>
      <c r="EP17" s="88" t="s">
        <v>235</v>
      </c>
      <c r="EQ17" s="88" t="s">
        <v>235</v>
      </c>
      <c r="ER17" s="88" t="s">
        <v>235</v>
      </c>
      <c r="ES17" s="88" t="s">
        <v>235</v>
      </c>
      <c r="ET17" s="88" t="s">
        <v>235</v>
      </c>
      <c r="EU17" s="88" t="s">
        <v>235</v>
      </c>
      <c r="EV17" s="88" t="s">
        <v>235</v>
      </c>
      <c r="EW17" s="88" t="s">
        <v>235</v>
      </c>
      <c r="EX17" s="88" t="s">
        <v>235</v>
      </c>
      <c r="EY17" s="88" t="s">
        <v>235</v>
      </c>
      <c r="EZ17" s="88" t="s">
        <v>235</v>
      </c>
      <c r="FA17" s="88" t="s">
        <v>235</v>
      </c>
      <c r="FB17" s="88" t="s">
        <v>235</v>
      </c>
      <c r="FC17" s="88" t="s">
        <v>235</v>
      </c>
      <c r="FD17" s="88" t="s">
        <v>235</v>
      </c>
      <c r="FE17" s="88" t="s">
        <v>235</v>
      </c>
      <c r="FF17" s="88" t="s">
        <v>235</v>
      </c>
      <c r="FG17" s="88" t="s">
        <v>235</v>
      </c>
      <c r="FH17" s="88" t="s">
        <v>235</v>
      </c>
    </row>
    <row r="18" spans="1:164" ht="18" customHeight="1" x14ac:dyDescent="0.3">
      <c r="A18" s="247">
        <v>1</v>
      </c>
      <c r="B18" s="247" t="s">
        <v>216</v>
      </c>
      <c r="C18" s="219" t="s">
        <v>217</v>
      </c>
      <c r="D18" s="219" t="s">
        <v>620</v>
      </c>
      <c r="E18" s="503" t="s">
        <v>730</v>
      </c>
      <c r="F18" s="523" t="s">
        <v>219</v>
      </c>
      <c r="G18" s="452" t="s">
        <v>220</v>
      </c>
      <c r="H18" s="457" t="s">
        <v>221</v>
      </c>
      <c r="I18" s="452" t="s">
        <v>222</v>
      </c>
      <c r="J18" s="457" t="s">
        <v>223</v>
      </c>
      <c r="K18" s="524" t="s">
        <v>224</v>
      </c>
      <c r="L18" s="453" t="s">
        <v>225</v>
      </c>
      <c r="M18" s="472" t="s">
        <v>226</v>
      </c>
      <c r="N18" s="472" t="s">
        <v>227</v>
      </c>
      <c r="O18" s="510" t="s">
        <v>228</v>
      </c>
      <c r="P18" s="244" t="s">
        <v>274</v>
      </c>
      <c r="Q18" s="496">
        <v>2</v>
      </c>
      <c r="R18" s="70" t="s">
        <v>230</v>
      </c>
      <c r="S18" s="70" t="s">
        <v>231</v>
      </c>
      <c r="T18" s="70" t="s">
        <v>231</v>
      </c>
      <c r="U18" s="70" t="s">
        <v>231</v>
      </c>
      <c r="V18" s="71">
        <v>154</v>
      </c>
      <c r="W18" s="472">
        <f t="shared" ref="W18" si="4">V18+V19</f>
        <v>307</v>
      </c>
      <c r="X18" s="72">
        <v>68</v>
      </c>
      <c r="Y18" s="485">
        <f>((X18*V18)+(X19*V19))/W18</f>
        <v>67.00325732899023</v>
      </c>
      <c r="Z18" s="72">
        <v>89</v>
      </c>
      <c r="AA18" s="457">
        <f>Z18+Z19</f>
        <v>159</v>
      </c>
      <c r="AB18" s="73" t="s">
        <v>231</v>
      </c>
      <c r="AC18" s="244" t="s">
        <v>231</v>
      </c>
      <c r="AD18" s="74" t="str">
        <f>"ISS Stage:
1: "&amp;TEXT(64/V18,"0.0%")&amp;"
2: "&amp;TEXT(53/V18,"0.0%")&amp;"
3: "&amp;TEXT(34/V18,"0.0%")&amp;"
High Cytogenetic Risk: "&amp;TEXT(24/V18,"0.0%")&amp;"
Prior therapies:
Alkylating agent: "&amp;TEXT(139/V18,"0.0%")&amp;"
Lenalidomide: "&amp;TEXT(154/V18,"0.0%")&amp;"
Proteasome inhibitors: "&amp;TEXT(154/V18,"0.0%")&amp;"
Refractory disease: "&amp;TEXT(150/V18,"0.0%")&amp;"
Median prior LOT: 3"</f>
        <v>ISS Stage:
1: 41.6%
2: 34.4%
3: 22.1%
High Cytogenetic Risk: 15.6%
Prior therapies:
Alkylating agent: 90.3%
Lenalidomide: 100.0%
Proteasome inhibitors: 100.0%
Refractory disease: 97.4%
Median prior LOT: 3</v>
      </c>
      <c r="AE18" s="74" t="str">
        <f>"ISS Stage:
1: "&amp;TEXT(64/W18,"0.0%")&amp;"
2: "&amp;TEXT(53/W18,"0.0%")&amp;"
3: "&amp;TEXT(34/W18,"0.0%")&amp;"
High Cytogenetic Risk: "&amp;TEXT(24/W18,"0.0%")&amp;"
Prior therapies:
Alkylating agent: "&amp;TEXT(139/W18,"0.0%")&amp;"
Lenalidomide: "&amp;TEXT(154/W18,"0.0%")&amp;"
Proteasome inhibitors: "&amp;TEXT(154/W18,"0.0%")&amp;"
Refractory disease: "&amp;TEXT(150/W18,"0.0%")&amp;"
Median prior LOT: 3"</f>
        <v>ISS Stage:
1: 20.8%
2: 17.3%
3: 11.1%
High Cytogenetic Risk: 7.8%
Prior therapies:
Alkylating agent: 45.3%
Lenalidomide: 50.2%
Proteasome inhibitors: 50.2%
Refractory disease: 48.9%
Median prior LOT: 3</v>
      </c>
      <c r="AF18" s="472" t="s">
        <v>232</v>
      </c>
      <c r="AG18" s="472" t="s">
        <v>232</v>
      </c>
      <c r="AH18" s="472" t="s">
        <v>232</v>
      </c>
      <c r="AI18" s="82">
        <v>154</v>
      </c>
      <c r="AJ18" s="457">
        <v>307</v>
      </c>
      <c r="AK18" s="72" t="s">
        <v>231</v>
      </c>
      <c r="AL18" s="75" t="s">
        <v>231</v>
      </c>
      <c r="AM18" s="75" t="s">
        <v>231</v>
      </c>
      <c r="AN18" s="75">
        <v>0.68700000000000006</v>
      </c>
      <c r="AO18" s="75">
        <v>0.46100000000000002</v>
      </c>
      <c r="AP18" s="75">
        <v>1.0229999999999999</v>
      </c>
      <c r="AQ18" s="75">
        <v>6.3100000000000003E-2</v>
      </c>
      <c r="AR18" s="76">
        <v>0.72</v>
      </c>
      <c r="AS18" s="77">
        <v>12</v>
      </c>
      <c r="AT18" s="465" t="s">
        <v>233</v>
      </c>
      <c r="AU18" s="75">
        <v>154</v>
      </c>
      <c r="AV18" s="235">
        <v>307</v>
      </c>
      <c r="AW18" s="72">
        <v>11.5</v>
      </c>
      <c r="AX18" s="72">
        <v>8.9</v>
      </c>
      <c r="AY18" s="72">
        <v>13.9</v>
      </c>
      <c r="AZ18" s="78">
        <v>0.59599999999999997</v>
      </c>
      <c r="BA18" s="79">
        <v>0.44</v>
      </c>
      <c r="BB18" s="79">
        <v>0.81</v>
      </c>
      <c r="BC18" s="79">
        <v>1E-3</v>
      </c>
      <c r="BD18" s="77" t="s">
        <v>231</v>
      </c>
      <c r="BE18" s="77" t="s">
        <v>231</v>
      </c>
      <c r="BF18" s="77" t="s">
        <v>231</v>
      </c>
      <c r="BG18" s="77" t="s">
        <v>231</v>
      </c>
      <c r="BH18" s="75" t="str">
        <f t="shared" ref="BH18:BH21" si="5">AT18</f>
        <v>PFS</v>
      </c>
      <c r="BI18" s="80">
        <v>93</v>
      </c>
      <c r="BJ18" s="81" t="s">
        <v>231</v>
      </c>
      <c r="BK18" s="82">
        <v>7</v>
      </c>
      <c r="BL18" s="81" t="s">
        <v>231</v>
      </c>
      <c r="BM18" s="75">
        <v>44</v>
      </c>
      <c r="BN18" s="81" t="s">
        <v>231</v>
      </c>
      <c r="BO18" s="83" t="s">
        <v>234</v>
      </c>
      <c r="BP18" s="83" t="s">
        <v>234</v>
      </c>
      <c r="BQ18" s="84">
        <v>152</v>
      </c>
      <c r="BR18" s="72">
        <v>109</v>
      </c>
      <c r="BS18" s="85" t="s">
        <v>231</v>
      </c>
      <c r="BT18" s="86">
        <v>94</v>
      </c>
      <c r="BU18" s="87" t="str">
        <f>"Treatment discontinuation due to AEs: "&amp;TEXT(11/BQ18,"0.0%")</f>
        <v>Treatment discontinuation due to AEs: 7.2%</v>
      </c>
      <c r="BV18" s="87" t="str">
        <f>"Treatment discontinuation due to AEs: "&amp;TEXT(11/BR18,"0.0%")</f>
        <v>Treatment discontinuation due to AEs: 10.1%</v>
      </c>
      <c r="BW18" s="475" t="s">
        <v>235</v>
      </c>
      <c r="BX18" s="475" t="s">
        <v>235</v>
      </c>
      <c r="BY18" s="244" t="s">
        <v>235</v>
      </c>
      <c r="BZ18" s="244" t="s">
        <v>235</v>
      </c>
      <c r="CA18" s="244" t="s">
        <v>235</v>
      </c>
      <c r="CB18" s="244" t="s">
        <v>235</v>
      </c>
      <c r="CC18" s="244" t="s">
        <v>235</v>
      </c>
      <c r="CD18" s="244" t="s">
        <v>235</v>
      </c>
      <c r="CE18" s="244" t="s">
        <v>235</v>
      </c>
      <c r="CF18" s="244" t="s">
        <v>235</v>
      </c>
      <c r="CG18" s="244" t="s">
        <v>235</v>
      </c>
      <c r="CH18" s="244" t="s">
        <v>235</v>
      </c>
      <c r="CI18" s="244" t="s">
        <v>235</v>
      </c>
      <c r="CJ18" s="244" t="s">
        <v>235</v>
      </c>
      <c r="CK18" s="244" t="s">
        <v>235</v>
      </c>
      <c r="CL18" s="244" t="s">
        <v>235</v>
      </c>
      <c r="CM18" s="244" t="s">
        <v>235</v>
      </c>
      <c r="CN18" s="244" t="s">
        <v>235</v>
      </c>
      <c r="CO18" s="244" t="s">
        <v>235</v>
      </c>
      <c r="CP18" s="244" t="s">
        <v>235</v>
      </c>
      <c r="CQ18" s="244" t="s">
        <v>235</v>
      </c>
      <c r="CR18" s="244" t="s">
        <v>235</v>
      </c>
      <c r="CS18" s="244" t="s">
        <v>235</v>
      </c>
      <c r="CT18" s="244" t="s">
        <v>235</v>
      </c>
      <c r="CU18" s="244" t="s">
        <v>235</v>
      </c>
      <c r="CV18" s="244" t="s">
        <v>235</v>
      </c>
      <c r="CW18" s="244" t="s">
        <v>235</v>
      </c>
      <c r="CX18" s="244" t="s">
        <v>235</v>
      </c>
      <c r="CY18" s="244" t="s">
        <v>235</v>
      </c>
      <c r="CZ18" s="244" t="s">
        <v>235</v>
      </c>
      <c r="DA18" s="244" t="s">
        <v>235</v>
      </c>
      <c r="DB18" s="244" t="s">
        <v>235</v>
      </c>
      <c r="DC18" s="244" t="s">
        <v>235</v>
      </c>
      <c r="DD18" s="244" t="s">
        <v>235</v>
      </c>
      <c r="DE18" s="244" t="s">
        <v>235</v>
      </c>
      <c r="DF18" s="244" t="s">
        <v>235</v>
      </c>
      <c r="DG18" s="244" t="s">
        <v>235</v>
      </c>
      <c r="DH18" s="244" t="s">
        <v>235</v>
      </c>
      <c r="DI18" s="244" t="s">
        <v>235</v>
      </c>
      <c r="DJ18" s="244" t="s">
        <v>235</v>
      </c>
      <c r="DK18" s="244" t="s">
        <v>235</v>
      </c>
      <c r="DL18" s="244" t="s">
        <v>235</v>
      </c>
      <c r="DM18" s="244" t="s">
        <v>235</v>
      </c>
      <c r="DN18" s="244" t="s">
        <v>235</v>
      </c>
      <c r="DO18" s="244" t="s">
        <v>235</v>
      </c>
      <c r="DP18" s="244" t="s">
        <v>235</v>
      </c>
      <c r="DQ18" s="244" t="s">
        <v>235</v>
      </c>
      <c r="DR18" s="88" t="s">
        <v>235</v>
      </c>
      <c r="DS18" s="88" t="s">
        <v>235</v>
      </c>
      <c r="DT18" s="88" t="s">
        <v>235</v>
      </c>
      <c r="DU18" s="88" t="s">
        <v>235</v>
      </c>
      <c r="DV18" s="88" t="s">
        <v>235</v>
      </c>
      <c r="DW18" s="244" t="s">
        <v>235</v>
      </c>
      <c r="DX18" s="88" t="s">
        <v>235</v>
      </c>
      <c r="DY18" s="244" t="s">
        <v>235</v>
      </c>
      <c r="DZ18" s="88" t="s">
        <v>235</v>
      </c>
      <c r="EA18" s="88" t="s">
        <v>235</v>
      </c>
      <c r="EB18" s="88" t="s">
        <v>235</v>
      </c>
      <c r="EC18" s="88" t="s">
        <v>235</v>
      </c>
      <c r="ED18" s="88" t="s">
        <v>235</v>
      </c>
      <c r="EE18" s="88" t="s">
        <v>235</v>
      </c>
      <c r="EF18" s="88" t="s">
        <v>235</v>
      </c>
      <c r="EG18" s="88" t="s">
        <v>235</v>
      </c>
      <c r="EH18" s="88" t="s">
        <v>235</v>
      </c>
      <c r="EI18" s="88" t="s">
        <v>235</v>
      </c>
      <c r="EJ18" s="88" t="s">
        <v>235</v>
      </c>
      <c r="EK18" s="88" t="s">
        <v>235</v>
      </c>
      <c r="EL18" s="88" t="s">
        <v>235</v>
      </c>
      <c r="EM18" s="88" t="s">
        <v>235</v>
      </c>
      <c r="EN18" s="88" t="s">
        <v>235</v>
      </c>
      <c r="EO18" s="88" t="s">
        <v>235</v>
      </c>
      <c r="EP18" s="88" t="s">
        <v>235</v>
      </c>
      <c r="EQ18" s="88" t="s">
        <v>235</v>
      </c>
      <c r="ER18" s="88" t="s">
        <v>235</v>
      </c>
      <c r="ES18" s="88" t="s">
        <v>235</v>
      </c>
      <c r="ET18" s="88" t="s">
        <v>235</v>
      </c>
      <c r="EU18" s="88" t="s">
        <v>235</v>
      </c>
      <c r="EV18" s="88" t="s">
        <v>235</v>
      </c>
      <c r="EW18" s="88" t="s">
        <v>235</v>
      </c>
      <c r="EX18" s="88" t="s">
        <v>235</v>
      </c>
      <c r="EY18" s="88" t="s">
        <v>235</v>
      </c>
      <c r="EZ18" s="88" t="s">
        <v>235</v>
      </c>
      <c r="FA18" s="88" t="s">
        <v>235</v>
      </c>
      <c r="FB18" s="88" t="s">
        <v>235</v>
      </c>
      <c r="FC18" s="88" t="s">
        <v>235</v>
      </c>
      <c r="FD18" s="88" t="s">
        <v>235</v>
      </c>
      <c r="FE18" s="88" t="s">
        <v>235</v>
      </c>
      <c r="FF18" s="88" t="s">
        <v>235</v>
      </c>
      <c r="FG18" s="88" t="s">
        <v>235</v>
      </c>
      <c r="FH18" s="88" t="s">
        <v>235</v>
      </c>
    </row>
    <row r="19" spans="1:164" ht="18" customHeight="1" x14ac:dyDescent="0.3">
      <c r="A19" s="248"/>
      <c r="B19" s="248"/>
      <c r="C19" s="233"/>
      <c r="D19" s="233"/>
      <c r="E19" s="463"/>
      <c r="F19" s="523"/>
      <c r="G19" s="505"/>
      <c r="H19" s="469"/>
      <c r="I19" s="452"/>
      <c r="J19" s="469"/>
      <c r="K19" s="506"/>
      <c r="L19" s="454"/>
      <c r="M19" s="473"/>
      <c r="N19" s="509"/>
      <c r="O19" s="511"/>
      <c r="P19" s="470"/>
      <c r="Q19" s="497"/>
      <c r="R19" s="70" t="s">
        <v>236</v>
      </c>
      <c r="S19" s="70" t="s">
        <v>231</v>
      </c>
      <c r="T19" s="70" t="s">
        <v>231</v>
      </c>
      <c r="U19" s="70" t="s">
        <v>231</v>
      </c>
      <c r="V19" s="71">
        <v>153</v>
      </c>
      <c r="W19" s="473"/>
      <c r="X19" s="72">
        <v>66</v>
      </c>
      <c r="Y19" s="485"/>
      <c r="Z19" s="72">
        <v>70</v>
      </c>
      <c r="AA19" s="469"/>
      <c r="AB19" s="73" t="s">
        <v>231</v>
      </c>
      <c r="AC19" s="470"/>
      <c r="AD19" s="74" t="str">
        <f>"ISS Stage:
1: "&amp;TEXT(51/V19,"0.0%")&amp;"
2: "&amp;TEXT(56/V19,"0.0%")&amp;"
3: "&amp;TEXT(43/V19,"0.0%")&amp;"
High Cytogenetic Risk: "&amp;TEXT(36/V19,"0.0%")&amp;"
Prior therapies:
Alkylating agent: "&amp;TEXT(148/V19,"0.0%")&amp;"
Lenalidomide: "&amp;TEXT(153/V19,"0.0%")&amp;"
Proteasome inhibitors: "&amp;TEXT(153/V19,"0.0%")&amp;"
Refractory disease: "&amp;TEXT(151/V19,"0.0%")&amp;"
Median prior LOT: 3"</f>
        <v>ISS Stage:
1: 33.3%
2: 36.6%
3: 28.1%
High Cytogenetic Risk: 23.5%
Prior therapies:
Alkylating agent: 96.7%
Lenalidomide: 100.0%
Proteasome inhibitors: 100.0%
Refractory disease: 98.7%
Median prior LOT: 3</v>
      </c>
      <c r="AE19" s="74" t="e">
        <f>"ISS Stage:
1: "&amp;TEXT(51/W19,"0.0%")&amp;"
2: "&amp;TEXT(56/W19,"0.0%")&amp;"
3: "&amp;TEXT(43/W19,"0.0%")&amp;"
High Cytogenetic Risk: "&amp;TEXT(36/W19,"0.0%")&amp;"
Prior therapies:
Alkylating agent: "&amp;TEXT(148/W19,"0.0%")&amp;"
Lenalidomide: "&amp;TEXT(153/W19,"0.0%")&amp;"
Proteasome inhibitors: "&amp;TEXT(153/W19,"0.0%")&amp;"
Refractory disease: "&amp;TEXT(151/W19,"0.0%")&amp;"
Median prior LOT: 3"</f>
        <v>#DIV/0!</v>
      </c>
      <c r="AF19" s="473"/>
      <c r="AG19" s="473"/>
      <c r="AH19" s="473"/>
      <c r="AI19" s="82">
        <v>153</v>
      </c>
      <c r="AJ19" s="457"/>
      <c r="AK19" s="72" t="s">
        <v>231</v>
      </c>
      <c r="AL19" s="75" t="s">
        <v>231</v>
      </c>
      <c r="AM19" s="75" t="s">
        <v>231</v>
      </c>
      <c r="AN19" s="75" t="s">
        <v>231</v>
      </c>
      <c r="AO19" s="75" t="s">
        <v>231</v>
      </c>
      <c r="AP19" s="75" t="s">
        <v>231</v>
      </c>
      <c r="AQ19" s="75" t="s">
        <v>231</v>
      </c>
      <c r="AR19" s="76">
        <v>0.63</v>
      </c>
      <c r="AS19" s="77">
        <v>12</v>
      </c>
      <c r="AT19" s="466"/>
      <c r="AU19" s="75">
        <v>153</v>
      </c>
      <c r="AV19" s="235"/>
      <c r="AW19" s="72">
        <v>6.5</v>
      </c>
      <c r="AX19" s="72">
        <v>4.5</v>
      </c>
      <c r="AY19" s="72">
        <v>8.3000000000000007</v>
      </c>
      <c r="AZ19" s="82" t="s">
        <v>231</v>
      </c>
      <c r="BA19" s="75" t="s">
        <v>231</v>
      </c>
      <c r="BB19" s="75" t="s">
        <v>231</v>
      </c>
      <c r="BC19" s="75" t="s">
        <v>231</v>
      </c>
      <c r="BD19" s="83" t="s">
        <v>231</v>
      </c>
      <c r="BE19" s="83" t="s">
        <v>231</v>
      </c>
      <c r="BF19" s="83" t="s">
        <v>231</v>
      </c>
      <c r="BG19" s="83" t="s">
        <v>231</v>
      </c>
      <c r="BH19" s="75">
        <f t="shared" si="5"/>
        <v>0</v>
      </c>
      <c r="BI19" s="80">
        <v>54</v>
      </c>
      <c r="BJ19" s="81" t="s">
        <v>231</v>
      </c>
      <c r="BK19" s="82">
        <v>2</v>
      </c>
      <c r="BL19" s="81" t="s">
        <v>231</v>
      </c>
      <c r="BM19" s="75">
        <v>41</v>
      </c>
      <c r="BN19" s="81" t="s">
        <v>231</v>
      </c>
      <c r="BO19" s="83" t="s">
        <v>237</v>
      </c>
      <c r="BP19" s="83" t="s">
        <v>237</v>
      </c>
      <c r="BQ19" s="84">
        <v>149</v>
      </c>
      <c r="BR19" s="72">
        <v>71</v>
      </c>
      <c r="BS19" s="85" t="s">
        <v>231</v>
      </c>
      <c r="BT19" s="86">
        <v>80</v>
      </c>
      <c r="BU19" s="87" t="str">
        <f>"Treatment discontinuation due to AEs: "&amp;TEXT(19/BQ19,"0.0%")</f>
        <v>Treatment discontinuation due to AEs: 12.8%</v>
      </c>
      <c r="BV19" s="87" t="str">
        <f>"Treatment discontinuation due to AEs: "&amp;TEXT(19/BR19,"0.0%")</f>
        <v>Treatment discontinuation due to AEs: 26.8%</v>
      </c>
      <c r="BW19" s="476"/>
      <c r="BX19" s="476"/>
      <c r="BY19" s="470"/>
      <c r="BZ19" s="470"/>
      <c r="CA19" s="470"/>
      <c r="CB19" s="470"/>
      <c r="CC19" s="470"/>
      <c r="CD19" s="470"/>
      <c r="CE19" s="470"/>
      <c r="CF19" s="470"/>
      <c r="CG19" s="470"/>
      <c r="CH19" s="470"/>
      <c r="CI19" s="470"/>
      <c r="CJ19" s="470"/>
      <c r="CK19" s="470"/>
      <c r="CL19" s="470"/>
      <c r="CM19" s="332"/>
      <c r="CN19" s="332"/>
      <c r="CO19" s="332"/>
      <c r="CP19" s="332"/>
      <c r="CQ19" s="332"/>
      <c r="CR19" s="332"/>
      <c r="CS19" s="332"/>
      <c r="CT19" s="332"/>
      <c r="CU19" s="332"/>
      <c r="CV19" s="332"/>
      <c r="CW19" s="332"/>
      <c r="CX19" s="332"/>
      <c r="CY19" s="332"/>
      <c r="CZ19" s="470"/>
      <c r="DA19" s="470"/>
      <c r="DB19" s="470"/>
      <c r="DC19" s="470"/>
      <c r="DD19" s="470"/>
      <c r="DE19" s="470"/>
      <c r="DF19" s="470"/>
      <c r="DG19" s="470"/>
      <c r="DH19" s="470"/>
      <c r="DI19" s="470"/>
      <c r="DJ19" s="470"/>
      <c r="DK19" s="245"/>
      <c r="DL19" s="245"/>
      <c r="DM19" s="245"/>
      <c r="DN19" s="245"/>
      <c r="DO19" s="245"/>
      <c r="DP19" s="245"/>
      <c r="DQ19" s="245"/>
      <c r="DR19" s="88" t="s">
        <v>235</v>
      </c>
      <c r="DS19" s="88" t="s">
        <v>235</v>
      </c>
      <c r="DT19" s="88" t="s">
        <v>235</v>
      </c>
      <c r="DU19" s="88" t="s">
        <v>235</v>
      </c>
      <c r="DV19" s="88" t="s">
        <v>235</v>
      </c>
      <c r="DW19" s="245"/>
      <c r="DX19" s="88" t="s">
        <v>235</v>
      </c>
      <c r="DY19" s="245"/>
      <c r="DZ19" s="88" t="s">
        <v>235</v>
      </c>
      <c r="EA19" s="88" t="s">
        <v>235</v>
      </c>
      <c r="EB19" s="88" t="s">
        <v>235</v>
      </c>
      <c r="EC19" s="88" t="s">
        <v>235</v>
      </c>
      <c r="ED19" s="88" t="s">
        <v>235</v>
      </c>
      <c r="EE19" s="88" t="s">
        <v>235</v>
      </c>
      <c r="EF19" s="88" t="s">
        <v>235</v>
      </c>
      <c r="EG19" s="88" t="s">
        <v>235</v>
      </c>
      <c r="EH19" s="88" t="s">
        <v>235</v>
      </c>
      <c r="EI19" s="88" t="s">
        <v>235</v>
      </c>
      <c r="EJ19" s="88" t="s">
        <v>235</v>
      </c>
      <c r="EK19" s="88" t="s">
        <v>235</v>
      </c>
      <c r="EL19" s="88" t="s">
        <v>235</v>
      </c>
      <c r="EM19" s="88" t="s">
        <v>235</v>
      </c>
      <c r="EN19" s="88" t="s">
        <v>235</v>
      </c>
      <c r="EO19" s="88" t="s">
        <v>235</v>
      </c>
      <c r="EP19" s="88" t="s">
        <v>235</v>
      </c>
      <c r="EQ19" s="88" t="s">
        <v>235</v>
      </c>
      <c r="ER19" s="88" t="s">
        <v>235</v>
      </c>
      <c r="ES19" s="88" t="s">
        <v>235</v>
      </c>
      <c r="ET19" s="88" t="s">
        <v>235</v>
      </c>
      <c r="EU19" s="88" t="s">
        <v>235</v>
      </c>
      <c r="EV19" s="88" t="s">
        <v>235</v>
      </c>
      <c r="EW19" s="88" t="s">
        <v>235</v>
      </c>
      <c r="EX19" s="88" t="s">
        <v>235</v>
      </c>
      <c r="EY19" s="88" t="s">
        <v>235</v>
      </c>
      <c r="EZ19" s="88" t="s">
        <v>235</v>
      </c>
      <c r="FA19" s="88" t="s">
        <v>235</v>
      </c>
      <c r="FB19" s="88" t="s">
        <v>235</v>
      </c>
      <c r="FC19" s="88" t="s">
        <v>235</v>
      </c>
      <c r="FD19" s="88" t="s">
        <v>235</v>
      </c>
      <c r="FE19" s="88" t="s">
        <v>235</v>
      </c>
      <c r="FF19" s="88" t="s">
        <v>235</v>
      </c>
      <c r="FG19" s="88" t="s">
        <v>235</v>
      </c>
      <c r="FH19" s="88" t="s">
        <v>235</v>
      </c>
    </row>
    <row r="20" spans="1:164" ht="18" customHeight="1" x14ac:dyDescent="0.3">
      <c r="A20" s="248"/>
      <c r="B20" s="248"/>
      <c r="C20" s="233"/>
      <c r="D20" s="233"/>
      <c r="E20" s="463"/>
      <c r="F20" s="523"/>
      <c r="G20" s="505"/>
      <c r="H20" s="469"/>
      <c r="I20" s="452"/>
      <c r="J20" s="469"/>
      <c r="K20" s="506"/>
      <c r="L20" s="454"/>
      <c r="M20" s="473"/>
      <c r="N20" s="509"/>
      <c r="O20" s="511"/>
      <c r="P20" s="470"/>
      <c r="Q20" s="497"/>
      <c r="R20" s="70" t="s">
        <v>235</v>
      </c>
      <c r="S20" s="70" t="s">
        <v>235</v>
      </c>
      <c r="T20" s="70" t="s">
        <v>235</v>
      </c>
      <c r="U20" s="70" t="s">
        <v>235</v>
      </c>
      <c r="V20" s="71" t="s">
        <v>235</v>
      </c>
      <c r="W20" s="473"/>
      <c r="X20" s="71" t="s">
        <v>235</v>
      </c>
      <c r="Y20" s="485"/>
      <c r="Z20" s="75" t="s">
        <v>235</v>
      </c>
      <c r="AA20" s="469"/>
      <c r="AB20" s="73" t="s">
        <v>235</v>
      </c>
      <c r="AC20" s="470"/>
      <c r="AD20" s="89" t="s">
        <v>235</v>
      </c>
      <c r="AE20" s="89" t="s">
        <v>235</v>
      </c>
      <c r="AF20" s="473"/>
      <c r="AG20" s="473"/>
      <c r="AH20" s="473"/>
      <c r="AI20" s="82" t="s">
        <v>235</v>
      </c>
      <c r="AJ20" s="457"/>
      <c r="AK20" s="75" t="s">
        <v>235</v>
      </c>
      <c r="AL20" s="75" t="s">
        <v>235</v>
      </c>
      <c r="AM20" s="75" t="s">
        <v>235</v>
      </c>
      <c r="AN20" s="75" t="s">
        <v>235</v>
      </c>
      <c r="AO20" s="75" t="s">
        <v>235</v>
      </c>
      <c r="AP20" s="75" t="s">
        <v>235</v>
      </c>
      <c r="AQ20" s="75" t="s">
        <v>235</v>
      </c>
      <c r="AR20" s="83" t="s">
        <v>235</v>
      </c>
      <c r="AS20" s="77" t="s">
        <v>235</v>
      </c>
      <c r="AT20" s="466"/>
      <c r="AU20" s="75" t="s">
        <v>235</v>
      </c>
      <c r="AV20" s="235"/>
      <c r="AW20" s="75" t="s">
        <v>235</v>
      </c>
      <c r="AX20" s="75" t="s">
        <v>235</v>
      </c>
      <c r="AY20" s="75" t="s">
        <v>235</v>
      </c>
      <c r="AZ20" s="82" t="s">
        <v>235</v>
      </c>
      <c r="BA20" s="75" t="s">
        <v>235</v>
      </c>
      <c r="BB20" s="75" t="s">
        <v>235</v>
      </c>
      <c r="BC20" s="75" t="s">
        <v>235</v>
      </c>
      <c r="BD20" s="83" t="s">
        <v>235</v>
      </c>
      <c r="BE20" s="83" t="s">
        <v>235</v>
      </c>
      <c r="BF20" s="83" t="s">
        <v>235</v>
      </c>
      <c r="BG20" s="83" t="s">
        <v>235</v>
      </c>
      <c r="BH20" s="75">
        <f t="shared" si="5"/>
        <v>0</v>
      </c>
      <c r="BI20" s="75" t="s">
        <v>235</v>
      </c>
      <c r="BJ20" s="82" t="s">
        <v>235</v>
      </c>
      <c r="BK20" s="82" t="s">
        <v>235</v>
      </c>
      <c r="BL20" s="82" t="s">
        <v>235</v>
      </c>
      <c r="BM20" s="75" t="s">
        <v>235</v>
      </c>
      <c r="BN20" s="82" t="s">
        <v>235</v>
      </c>
      <c r="BO20" s="90" t="s">
        <v>235</v>
      </c>
      <c r="BP20" s="90" t="s">
        <v>235</v>
      </c>
      <c r="BQ20" s="91" t="s">
        <v>235</v>
      </c>
      <c r="BR20" s="92" t="s">
        <v>235</v>
      </c>
      <c r="BS20" s="93" t="s">
        <v>235</v>
      </c>
      <c r="BT20" s="92" t="s">
        <v>235</v>
      </c>
      <c r="BU20" s="90" t="s">
        <v>235</v>
      </c>
      <c r="BV20" s="90" t="s">
        <v>235</v>
      </c>
      <c r="BW20" s="476"/>
      <c r="BX20" s="476"/>
      <c r="BY20" s="470"/>
      <c r="BZ20" s="470"/>
      <c r="CA20" s="470"/>
      <c r="CB20" s="470"/>
      <c r="CC20" s="470"/>
      <c r="CD20" s="470"/>
      <c r="CE20" s="470"/>
      <c r="CF20" s="470"/>
      <c r="CG20" s="470"/>
      <c r="CH20" s="470"/>
      <c r="CI20" s="470"/>
      <c r="CJ20" s="470"/>
      <c r="CK20" s="470"/>
      <c r="CL20" s="470"/>
      <c r="CM20" s="332"/>
      <c r="CN20" s="332"/>
      <c r="CO20" s="332"/>
      <c r="CP20" s="332"/>
      <c r="CQ20" s="332"/>
      <c r="CR20" s="332"/>
      <c r="CS20" s="332"/>
      <c r="CT20" s="332"/>
      <c r="CU20" s="332"/>
      <c r="CV20" s="332"/>
      <c r="CW20" s="332"/>
      <c r="CX20" s="332"/>
      <c r="CY20" s="332"/>
      <c r="CZ20" s="470"/>
      <c r="DA20" s="470"/>
      <c r="DB20" s="470"/>
      <c r="DC20" s="470"/>
      <c r="DD20" s="470"/>
      <c r="DE20" s="470"/>
      <c r="DF20" s="470"/>
      <c r="DG20" s="470"/>
      <c r="DH20" s="470"/>
      <c r="DI20" s="470"/>
      <c r="DJ20" s="470"/>
      <c r="DK20" s="245"/>
      <c r="DL20" s="245"/>
      <c r="DM20" s="245"/>
      <c r="DN20" s="245"/>
      <c r="DO20" s="245"/>
      <c r="DP20" s="245"/>
      <c r="DQ20" s="245"/>
      <c r="DR20" s="88" t="s">
        <v>235</v>
      </c>
      <c r="DS20" s="88" t="s">
        <v>235</v>
      </c>
      <c r="DT20" s="88" t="s">
        <v>235</v>
      </c>
      <c r="DU20" s="88" t="s">
        <v>235</v>
      </c>
      <c r="DV20" s="88" t="s">
        <v>235</v>
      </c>
      <c r="DW20" s="245"/>
      <c r="DX20" s="88" t="s">
        <v>235</v>
      </c>
      <c r="DY20" s="245"/>
      <c r="DZ20" s="88" t="s">
        <v>235</v>
      </c>
      <c r="EA20" s="88" t="s">
        <v>235</v>
      </c>
      <c r="EB20" s="88" t="s">
        <v>235</v>
      </c>
      <c r="EC20" s="88" t="s">
        <v>235</v>
      </c>
      <c r="ED20" s="88" t="s">
        <v>235</v>
      </c>
      <c r="EE20" s="88" t="s">
        <v>235</v>
      </c>
      <c r="EF20" s="88" t="s">
        <v>235</v>
      </c>
      <c r="EG20" s="88" t="s">
        <v>235</v>
      </c>
      <c r="EH20" s="88" t="s">
        <v>235</v>
      </c>
      <c r="EI20" s="88" t="s">
        <v>235</v>
      </c>
      <c r="EJ20" s="88" t="s">
        <v>235</v>
      </c>
      <c r="EK20" s="88" t="s">
        <v>235</v>
      </c>
      <c r="EL20" s="88" t="s">
        <v>235</v>
      </c>
      <c r="EM20" s="88" t="s">
        <v>235</v>
      </c>
      <c r="EN20" s="88" t="s">
        <v>235</v>
      </c>
      <c r="EO20" s="88" t="s">
        <v>235</v>
      </c>
      <c r="EP20" s="88" t="s">
        <v>235</v>
      </c>
      <c r="EQ20" s="88" t="s">
        <v>235</v>
      </c>
      <c r="ER20" s="88" t="s">
        <v>235</v>
      </c>
      <c r="ES20" s="88" t="s">
        <v>235</v>
      </c>
      <c r="ET20" s="88" t="s">
        <v>235</v>
      </c>
      <c r="EU20" s="88" t="s">
        <v>235</v>
      </c>
      <c r="EV20" s="88" t="s">
        <v>235</v>
      </c>
      <c r="EW20" s="88" t="s">
        <v>235</v>
      </c>
      <c r="EX20" s="88" t="s">
        <v>235</v>
      </c>
      <c r="EY20" s="88" t="s">
        <v>235</v>
      </c>
      <c r="EZ20" s="88" t="s">
        <v>235</v>
      </c>
      <c r="FA20" s="88" t="s">
        <v>235</v>
      </c>
      <c r="FB20" s="88" t="s">
        <v>235</v>
      </c>
      <c r="FC20" s="88" t="s">
        <v>235</v>
      </c>
      <c r="FD20" s="88" t="s">
        <v>235</v>
      </c>
      <c r="FE20" s="88" t="s">
        <v>235</v>
      </c>
      <c r="FF20" s="88" t="s">
        <v>235</v>
      </c>
      <c r="FG20" s="88" t="s">
        <v>235</v>
      </c>
      <c r="FH20" s="88" t="s">
        <v>235</v>
      </c>
    </row>
    <row r="21" spans="1:164" ht="18" customHeight="1" thickBot="1" x14ac:dyDescent="0.35">
      <c r="A21" s="249"/>
      <c r="B21" s="249"/>
      <c r="C21" s="234"/>
      <c r="D21" s="234"/>
      <c r="E21" s="504"/>
      <c r="F21" s="523"/>
      <c r="G21" s="505"/>
      <c r="H21" s="469"/>
      <c r="I21" s="452"/>
      <c r="J21" s="469"/>
      <c r="K21" s="506"/>
      <c r="L21" s="455"/>
      <c r="M21" s="473"/>
      <c r="N21" s="509"/>
      <c r="O21" s="512"/>
      <c r="P21" s="471"/>
      <c r="Q21" s="498"/>
      <c r="R21" s="70" t="s">
        <v>235</v>
      </c>
      <c r="S21" s="70" t="s">
        <v>235</v>
      </c>
      <c r="T21" s="70" t="s">
        <v>235</v>
      </c>
      <c r="U21" s="70" t="s">
        <v>235</v>
      </c>
      <c r="V21" s="71" t="s">
        <v>235</v>
      </c>
      <c r="W21" s="473"/>
      <c r="X21" s="71" t="s">
        <v>235</v>
      </c>
      <c r="Y21" s="485"/>
      <c r="Z21" s="75" t="s">
        <v>235</v>
      </c>
      <c r="AA21" s="469"/>
      <c r="AB21" s="73" t="s">
        <v>235</v>
      </c>
      <c r="AC21" s="471"/>
      <c r="AD21" s="89" t="s">
        <v>235</v>
      </c>
      <c r="AE21" s="89" t="s">
        <v>235</v>
      </c>
      <c r="AF21" s="473"/>
      <c r="AG21" s="473"/>
      <c r="AH21" s="473"/>
      <c r="AI21" s="82" t="s">
        <v>235</v>
      </c>
      <c r="AJ21" s="457"/>
      <c r="AK21" s="75" t="s">
        <v>235</v>
      </c>
      <c r="AL21" s="75" t="s">
        <v>235</v>
      </c>
      <c r="AM21" s="92" t="s">
        <v>235</v>
      </c>
      <c r="AN21" s="92" t="s">
        <v>235</v>
      </c>
      <c r="AO21" s="92" t="s">
        <v>235</v>
      </c>
      <c r="AP21" s="92" t="s">
        <v>235</v>
      </c>
      <c r="AQ21" s="92" t="s">
        <v>235</v>
      </c>
      <c r="AR21" s="90" t="s">
        <v>235</v>
      </c>
      <c r="AS21" s="77" t="s">
        <v>235</v>
      </c>
      <c r="AT21" s="467"/>
      <c r="AU21" s="75" t="s">
        <v>235</v>
      </c>
      <c r="AV21" s="235"/>
      <c r="AW21" s="75" t="s">
        <v>235</v>
      </c>
      <c r="AX21" s="75" t="s">
        <v>235</v>
      </c>
      <c r="AY21" s="75" t="s">
        <v>235</v>
      </c>
      <c r="AZ21" s="82" t="s">
        <v>235</v>
      </c>
      <c r="BA21" s="75" t="s">
        <v>235</v>
      </c>
      <c r="BB21" s="75" t="s">
        <v>235</v>
      </c>
      <c r="BC21" s="75" t="s">
        <v>235</v>
      </c>
      <c r="BD21" s="90" t="s">
        <v>235</v>
      </c>
      <c r="BE21" s="90" t="s">
        <v>235</v>
      </c>
      <c r="BF21" s="90" t="s">
        <v>235</v>
      </c>
      <c r="BG21" s="90" t="s">
        <v>235</v>
      </c>
      <c r="BH21" s="75">
        <f t="shared" si="5"/>
        <v>0</v>
      </c>
      <c r="BI21" s="75" t="s">
        <v>235</v>
      </c>
      <c r="BJ21" s="82" t="s">
        <v>235</v>
      </c>
      <c r="BK21" s="82" t="s">
        <v>235</v>
      </c>
      <c r="BL21" s="82" t="s">
        <v>235</v>
      </c>
      <c r="BM21" s="75" t="s">
        <v>235</v>
      </c>
      <c r="BN21" s="82" t="s">
        <v>235</v>
      </c>
      <c r="BO21" s="75" t="s">
        <v>235</v>
      </c>
      <c r="BP21" s="75" t="s">
        <v>235</v>
      </c>
      <c r="BQ21" s="75" t="s">
        <v>235</v>
      </c>
      <c r="BR21" s="75" t="s">
        <v>235</v>
      </c>
      <c r="BS21" s="94" t="s">
        <v>235</v>
      </c>
      <c r="BT21" s="75" t="s">
        <v>235</v>
      </c>
      <c r="BU21" s="75" t="s">
        <v>235</v>
      </c>
      <c r="BV21" s="75" t="s">
        <v>235</v>
      </c>
      <c r="BW21" s="477"/>
      <c r="BX21" s="477"/>
      <c r="BY21" s="471"/>
      <c r="BZ21" s="471"/>
      <c r="CA21" s="471"/>
      <c r="CB21" s="471"/>
      <c r="CC21" s="471"/>
      <c r="CD21" s="471"/>
      <c r="CE21" s="471"/>
      <c r="CF21" s="471"/>
      <c r="CG21" s="471"/>
      <c r="CH21" s="471"/>
      <c r="CI21" s="471"/>
      <c r="CJ21" s="471"/>
      <c r="CK21" s="471"/>
      <c r="CL21" s="471"/>
      <c r="CM21" s="333"/>
      <c r="CN21" s="333"/>
      <c r="CO21" s="333"/>
      <c r="CP21" s="333"/>
      <c r="CQ21" s="333"/>
      <c r="CR21" s="333"/>
      <c r="CS21" s="333"/>
      <c r="CT21" s="333"/>
      <c r="CU21" s="333"/>
      <c r="CV21" s="333"/>
      <c r="CW21" s="333"/>
      <c r="CX21" s="333"/>
      <c r="CY21" s="333"/>
      <c r="CZ21" s="471"/>
      <c r="DA21" s="471"/>
      <c r="DB21" s="471"/>
      <c r="DC21" s="471"/>
      <c r="DD21" s="471"/>
      <c r="DE21" s="471"/>
      <c r="DF21" s="471"/>
      <c r="DG21" s="471"/>
      <c r="DH21" s="471"/>
      <c r="DI21" s="471"/>
      <c r="DJ21" s="471"/>
      <c r="DK21" s="246"/>
      <c r="DL21" s="246"/>
      <c r="DM21" s="246"/>
      <c r="DN21" s="246"/>
      <c r="DO21" s="246"/>
      <c r="DP21" s="246"/>
      <c r="DQ21" s="246"/>
      <c r="DR21" s="88" t="s">
        <v>235</v>
      </c>
      <c r="DS21" s="88" t="s">
        <v>235</v>
      </c>
      <c r="DT21" s="88" t="s">
        <v>235</v>
      </c>
      <c r="DU21" s="88" t="s">
        <v>235</v>
      </c>
      <c r="DV21" s="88" t="s">
        <v>235</v>
      </c>
      <c r="DW21" s="246"/>
      <c r="DX21" s="88" t="s">
        <v>235</v>
      </c>
      <c r="DY21" s="246"/>
      <c r="DZ21" s="88" t="s">
        <v>235</v>
      </c>
      <c r="EA21" s="88" t="s">
        <v>235</v>
      </c>
      <c r="EB21" s="88" t="s">
        <v>235</v>
      </c>
      <c r="EC21" s="88" t="s">
        <v>235</v>
      </c>
      <c r="ED21" s="88" t="s">
        <v>235</v>
      </c>
      <c r="EE21" s="88" t="s">
        <v>235</v>
      </c>
      <c r="EF21" s="88" t="s">
        <v>235</v>
      </c>
      <c r="EG21" s="88" t="s">
        <v>235</v>
      </c>
      <c r="EH21" s="88" t="s">
        <v>235</v>
      </c>
      <c r="EI21" s="88" t="s">
        <v>235</v>
      </c>
      <c r="EJ21" s="88" t="s">
        <v>235</v>
      </c>
      <c r="EK21" s="88" t="s">
        <v>235</v>
      </c>
      <c r="EL21" s="88" t="s">
        <v>235</v>
      </c>
      <c r="EM21" s="88" t="s">
        <v>235</v>
      </c>
      <c r="EN21" s="88" t="s">
        <v>235</v>
      </c>
      <c r="EO21" s="88" t="s">
        <v>235</v>
      </c>
      <c r="EP21" s="88" t="s">
        <v>235</v>
      </c>
      <c r="EQ21" s="88" t="s">
        <v>235</v>
      </c>
      <c r="ER21" s="88" t="s">
        <v>235</v>
      </c>
      <c r="ES21" s="88" t="s">
        <v>235</v>
      </c>
      <c r="ET21" s="88" t="s">
        <v>235</v>
      </c>
      <c r="EU21" s="88" t="s">
        <v>235</v>
      </c>
      <c r="EV21" s="88" t="s">
        <v>235</v>
      </c>
      <c r="EW21" s="88" t="s">
        <v>235</v>
      </c>
      <c r="EX21" s="88" t="s">
        <v>235</v>
      </c>
      <c r="EY21" s="88" t="s">
        <v>235</v>
      </c>
      <c r="EZ21" s="88" t="s">
        <v>235</v>
      </c>
      <c r="FA21" s="88" t="s">
        <v>235</v>
      </c>
      <c r="FB21" s="88" t="s">
        <v>235</v>
      </c>
      <c r="FC21" s="88" t="s">
        <v>235</v>
      </c>
      <c r="FD21" s="88" t="s">
        <v>235</v>
      </c>
      <c r="FE21" s="88" t="s">
        <v>235</v>
      </c>
      <c r="FF21" s="88" t="s">
        <v>235</v>
      </c>
      <c r="FG21" s="88" t="s">
        <v>235</v>
      </c>
      <c r="FH21" s="88" t="s">
        <v>235</v>
      </c>
    </row>
    <row r="22" spans="1:164" ht="18" customHeight="1" x14ac:dyDescent="0.3">
      <c r="A22" s="247">
        <v>1</v>
      </c>
      <c r="B22" s="247" t="s">
        <v>216</v>
      </c>
      <c r="C22" s="520" t="s">
        <v>319</v>
      </c>
      <c r="D22" s="219" t="s">
        <v>620</v>
      </c>
      <c r="E22" s="503" t="s">
        <v>730</v>
      </c>
      <c r="F22" s="523" t="s">
        <v>219</v>
      </c>
      <c r="G22" s="452" t="s">
        <v>220</v>
      </c>
      <c r="H22" s="457" t="s">
        <v>221</v>
      </c>
      <c r="I22" s="452" t="s">
        <v>222</v>
      </c>
      <c r="J22" s="457" t="s">
        <v>223</v>
      </c>
      <c r="K22" s="524" t="s">
        <v>224</v>
      </c>
      <c r="L22" s="453" t="s">
        <v>225</v>
      </c>
      <c r="M22" s="472" t="s">
        <v>226</v>
      </c>
      <c r="N22" s="472" t="s">
        <v>227</v>
      </c>
      <c r="O22" s="510" t="s">
        <v>228</v>
      </c>
      <c r="P22" s="244" t="s">
        <v>229</v>
      </c>
      <c r="Q22" s="496">
        <v>2</v>
      </c>
      <c r="R22" s="70" t="s">
        <v>230</v>
      </c>
      <c r="S22" s="70" t="s">
        <v>239</v>
      </c>
      <c r="T22" s="70" t="s">
        <v>239</v>
      </c>
      <c r="U22" s="70" t="s">
        <v>239</v>
      </c>
      <c r="V22" s="71">
        <v>144</v>
      </c>
      <c r="W22" s="472">
        <f t="shared" ref="W22" si="6">V22+V23</f>
        <v>284</v>
      </c>
      <c r="X22" s="72" t="s">
        <v>231</v>
      </c>
      <c r="Y22" s="485">
        <v>67</v>
      </c>
      <c r="Z22" s="72" t="s">
        <v>231</v>
      </c>
      <c r="AA22" s="457" t="s">
        <v>231</v>
      </c>
      <c r="AB22" s="72" t="s">
        <v>231</v>
      </c>
      <c r="AC22" s="244" t="s">
        <v>231</v>
      </c>
      <c r="AD22" s="72" t="s">
        <v>231</v>
      </c>
      <c r="AE22" s="119" t="s">
        <v>231</v>
      </c>
      <c r="AF22" s="472" t="s">
        <v>232</v>
      </c>
      <c r="AG22" s="472" t="s">
        <v>232</v>
      </c>
      <c r="AH22" s="472" t="s">
        <v>232</v>
      </c>
      <c r="AI22" s="98" t="s">
        <v>231</v>
      </c>
      <c r="AJ22" s="457" t="s">
        <v>231</v>
      </c>
      <c r="AK22" s="72" t="s">
        <v>231</v>
      </c>
      <c r="AL22" s="72" t="s">
        <v>231</v>
      </c>
      <c r="AM22" s="72" t="s">
        <v>231</v>
      </c>
      <c r="AN22" s="72" t="s">
        <v>231</v>
      </c>
      <c r="AO22" s="72" t="s">
        <v>231</v>
      </c>
      <c r="AP22" s="72" t="s">
        <v>231</v>
      </c>
      <c r="AQ22" s="72" t="s">
        <v>231</v>
      </c>
      <c r="AR22" s="72" t="s">
        <v>231</v>
      </c>
      <c r="AS22" s="72" t="s">
        <v>231</v>
      </c>
      <c r="AT22" s="465" t="s">
        <v>233</v>
      </c>
      <c r="AU22" s="71">
        <v>144</v>
      </c>
      <c r="AV22" s="472">
        <f t="shared" ref="AV22" si="7">AU22+AU23</f>
        <v>284</v>
      </c>
      <c r="AW22" s="72" t="s">
        <v>231</v>
      </c>
      <c r="AX22" s="72" t="s">
        <v>231</v>
      </c>
      <c r="AY22" s="72" t="s">
        <v>231</v>
      </c>
      <c r="AZ22" s="78">
        <v>0.59</v>
      </c>
      <c r="BA22" s="79">
        <v>0.43</v>
      </c>
      <c r="BB22" s="79">
        <v>0.82</v>
      </c>
      <c r="BC22" s="79">
        <v>0.30059999999999998</v>
      </c>
      <c r="BD22" s="77" t="s">
        <v>231</v>
      </c>
      <c r="BE22" s="77" t="s">
        <v>231</v>
      </c>
      <c r="BF22" s="77" t="s">
        <v>231</v>
      </c>
      <c r="BG22" s="77" t="s">
        <v>231</v>
      </c>
      <c r="BH22" s="75" t="s">
        <v>231</v>
      </c>
      <c r="BI22" s="75" t="s">
        <v>231</v>
      </c>
      <c r="BJ22" s="75" t="s">
        <v>231</v>
      </c>
      <c r="BK22" s="75" t="s">
        <v>231</v>
      </c>
      <c r="BL22" s="75" t="s">
        <v>231</v>
      </c>
      <c r="BM22" s="75" t="s">
        <v>231</v>
      </c>
      <c r="BN22" s="75" t="s">
        <v>231</v>
      </c>
      <c r="BO22" s="75" t="s">
        <v>231</v>
      </c>
      <c r="BP22" s="75" t="s">
        <v>231</v>
      </c>
      <c r="BQ22" s="75" t="s">
        <v>231</v>
      </c>
      <c r="BR22" s="75" t="s">
        <v>231</v>
      </c>
      <c r="BS22" s="75" t="s">
        <v>231</v>
      </c>
      <c r="BT22" s="75" t="s">
        <v>231</v>
      </c>
      <c r="BU22" s="75" t="s">
        <v>231</v>
      </c>
      <c r="BV22" s="75" t="s">
        <v>231</v>
      </c>
      <c r="BW22" s="475" t="s">
        <v>235</v>
      </c>
      <c r="BX22" s="475" t="s">
        <v>235</v>
      </c>
      <c r="BY22" s="244" t="s">
        <v>235</v>
      </c>
      <c r="BZ22" s="244" t="s">
        <v>235</v>
      </c>
      <c r="CA22" s="244" t="s">
        <v>235</v>
      </c>
      <c r="CB22" s="244" t="s">
        <v>235</v>
      </c>
      <c r="CC22" s="244" t="s">
        <v>235</v>
      </c>
      <c r="CD22" s="244" t="s">
        <v>235</v>
      </c>
      <c r="CE22" s="244" t="s">
        <v>235</v>
      </c>
      <c r="CF22" s="244" t="s">
        <v>235</v>
      </c>
      <c r="CG22" s="244" t="s">
        <v>235</v>
      </c>
      <c r="CH22" s="244" t="s">
        <v>235</v>
      </c>
      <c r="CI22" s="244" t="s">
        <v>235</v>
      </c>
      <c r="CJ22" s="244" t="s">
        <v>235</v>
      </c>
      <c r="CK22" s="244" t="s">
        <v>235</v>
      </c>
      <c r="CL22" s="244" t="s">
        <v>235</v>
      </c>
      <c r="CM22" s="244" t="s">
        <v>235</v>
      </c>
      <c r="CN22" s="244" t="s">
        <v>235</v>
      </c>
      <c r="CO22" s="244" t="s">
        <v>235</v>
      </c>
      <c r="CP22" s="244" t="s">
        <v>235</v>
      </c>
      <c r="CQ22" s="244" t="s">
        <v>235</v>
      </c>
      <c r="CR22" s="244" t="s">
        <v>235</v>
      </c>
      <c r="CS22" s="244" t="s">
        <v>235</v>
      </c>
      <c r="CT22" s="244" t="s">
        <v>235</v>
      </c>
      <c r="CU22" s="244" t="s">
        <v>235</v>
      </c>
      <c r="CV22" s="244" t="s">
        <v>235</v>
      </c>
      <c r="CW22" s="244" t="s">
        <v>235</v>
      </c>
      <c r="CX22" s="244" t="s">
        <v>235</v>
      </c>
      <c r="CY22" s="244" t="s">
        <v>235</v>
      </c>
      <c r="CZ22" s="244" t="s">
        <v>235</v>
      </c>
      <c r="DA22" s="244" t="s">
        <v>235</v>
      </c>
      <c r="DB22" s="244" t="s">
        <v>235</v>
      </c>
      <c r="DC22" s="244" t="s">
        <v>235</v>
      </c>
      <c r="DD22" s="244" t="s">
        <v>235</v>
      </c>
      <c r="DE22" s="244" t="s">
        <v>235</v>
      </c>
      <c r="DF22" s="244" t="s">
        <v>235</v>
      </c>
      <c r="DG22" s="244" t="s">
        <v>235</v>
      </c>
      <c r="DH22" s="244" t="s">
        <v>235</v>
      </c>
      <c r="DI22" s="244" t="s">
        <v>235</v>
      </c>
      <c r="DJ22" s="244" t="s">
        <v>235</v>
      </c>
      <c r="DK22" s="244" t="s">
        <v>235</v>
      </c>
      <c r="DL22" s="244" t="s">
        <v>235</v>
      </c>
      <c r="DM22" s="244" t="s">
        <v>235</v>
      </c>
      <c r="DN22" s="244" t="s">
        <v>235</v>
      </c>
      <c r="DO22" s="244" t="s">
        <v>235</v>
      </c>
      <c r="DP22" s="244" t="s">
        <v>235</v>
      </c>
      <c r="DQ22" s="244" t="s">
        <v>235</v>
      </c>
      <c r="DR22" s="88" t="s">
        <v>235</v>
      </c>
      <c r="DS22" s="88" t="s">
        <v>235</v>
      </c>
      <c r="DT22" s="88" t="s">
        <v>235</v>
      </c>
      <c r="DU22" s="88" t="s">
        <v>235</v>
      </c>
      <c r="DV22" s="88" t="s">
        <v>235</v>
      </c>
      <c r="DW22" s="244" t="s">
        <v>235</v>
      </c>
      <c r="DX22" s="88" t="s">
        <v>235</v>
      </c>
      <c r="DY22" s="244" t="s">
        <v>235</v>
      </c>
      <c r="DZ22" s="88" t="s">
        <v>235</v>
      </c>
      <c r="EA22" s="88" t="s">
        <v>235</v>
      </c>
      <c r="EB22" s="88" t="s">
        <v>235</v>
      </c>
      <c r="EC22" s="88" t="s">
        <v>235</v>
      </c>
      <c r="ED22" s="88" t="s">
        <v>235</v>
      </c>
      <c r="EE22" s="88" t="s">
        <v>235</v>
      </c>
      <c r="EF22" s="88" t="s">
        <v>235</v>
      </c>
      <c r="EG22" s="88" t="s">
        <v>235</v>
      </c>
      <c r="EH22" s="88" t="s">
        <v>235</v>
      </c>
      <c r="EI22" s="88" t="s">
        <v>235</v>
      </c>
      <c r="EJ22" s="88" t="s">
        <v>235</v>
      </c>
      <c r="EK22" s="88" t="s">
        <v>235</v>
      </c>
      <c r="EL22" s="88" t="s">
        <v>235</v>
      </c>
      <c r="EM22" s="88" t="s">
        <v>235</v>
      </c>
      <c r="EN22" s="88" t="s">
        <v>235</v>
      </c>
      <c r="EO22" s="88" t="s">
        <v>235</v>
      </c>
      <c r="EP22" s="88" t="s">
        <v>235</v>
      </c>
      <c r="EQ22" s="88" t="s">
        <v>235</v>
      </c>
      <c r="ER22" s="88" t="s">
        <v>235</v>
      </c>
      <c r="ES22" s="88" t="s">
        <v>235</v>
      </c>
      <c r="ET22" s="88" t="s">
        <v>235</v>
      </c>
      <c r="EU22" s="88" t="s">
        <v>235</v>
      </c>
      <c r="EV22" s="88" t="s">
        <v>235</v>
      </c>
      <c r="EW22" s="88" t="s">
        <v>235</v>
      </c>
      <c r="EX22" s="88" t="s">
        <v>235</v>
      </c>
      <c r="EY22" s="88" t="s">
        <v>235</v>
      </c>
      <c r="EZ22" s="88" t="s">
        <v>235</v>
      </c>
      <c r="FA22" s="88" t="s">
        <v>235</v>
      </c>
      <c r="FB22" s="88" t="s">
        <v>235</v>
      </c>
      <c r="FC22" s="88" t="s">
        <v>235</v>
      </c>
      <c r="FD22" s="88" t="s">
        <v>235</v>
      </c>
      <c r="FE22" s="88" t="s">
        <v>235</v>
      </c>
      <c r="FF22" s="88" t="s">
        <v>235</v>
      </c>
      <c r="FG22" s="88" t="s">
        <v>235</v>
      </c>
      <c r="FH22" s="88" t="s">
        <v>235</v>
      </c>
    </row>
    <row r="23" spans="1:164" ht="18" customHeight="1" x14ac:dyDescent="0.3">
      <c r="A23" s="248"/>
      <c r="B23" s="248"/>
      <c r="C23" s="521"/>
      <c r="D23" s="233"/>
      <c r="E23" s="463"/>
      <c r="F23" s="523"/>
      <c r="G23" s="505"/>
      <c r="H23" s="469"/>
      <c r="I23" s="452"/>
      <c r="J23" s="469"/>
      <c r="K23" s="506"/>
      <c r="L23" s="454"/>
      <c r="M23" s="473"/>
      <c r="N23" s="509"/>
      <c r="O23" s="511"/>
      <c r="P23" s="470"/>
      <c r="Q23" s="497"/>
      <c r="R23" s="70" t="s">
        <v>236</v>
      </c>
      <c r="S23" s="70" t="s">
        <v>239</v>
      </c>
      <c r="T23" s="70" t="s">
        <v>239</v>
      </c>
      <c r="U23" s="70" t="s">
        <v>239</v>
      </c>
      <c r="V23" s="71">
        <v>140</v>
      </c>
      <c r="W23" s="473"/>
      <c r="X23" s="72" t="s">
        <v>231</v>
      </c>
      <c r="Y23" s="485"/>
      <c r="Z23" s="72" t="s">
        <v>231</v>
      </c>
      <c r="AA23" s="469"/>
      <c r="AB23" s="72" t="s">
        <v>231</v>
      </c>
      <c r="AC23" s="470"/>
      <c r="AD23" s="72" t="s">
        <v>231</v>
      </c>
      <c r="AE23" s="119" t="s">
        <v>231</v>
      </c>
      <c r="AF23" s="473"/>
      <c r="AG23" s="473"/>
      <c r="AH23" s="473"/>
      <c r="AI23" s="98" t="s">
        <v>231</v>
      </c>
      <c r="AJ23" s="457"/>
      <c r="AK23" s="72" t="s">
        <v>231</v>
      </c>
      <c r="AL23" s="72" t="s">
        <v>231</v>
      </c>
      <c r="AM23" s="72" t="s">
        <v>231</v>
      </c>
      <c r="AN23" s="72" t="s">
        <v>231</v>
      </c>
      <c r="AO23" s="72" t="s">
        <v>231</v>
      </c>
      <c r="AP23" s="72" t="s">
        <v>231</v>
      </c>
      <c r="AQ23" s="72" t="s">
        <v>231</v>
      </c>
      <c r="AR23" s="72" t="s">
        <v>231</v>
      </c>
      <c r="AS23" s="72" t="s">
        <v>231</v>
      </c>
      <c r="AT23" s="466"/>
      <c r="AU23" s="71">
        <v>140</v>
      </c>
      <c r="AV23" s="473"/>
      <c r="AW23" s="72" t="s">
        <v>231</v>
      </c>
      <c r="AX23" s="72" t="s">
        <v>231</v>
      </c>
      <c r="AY23" s="72" t="s">
        <v>231</v>
      </c>
      <c r="AZ23" s="82" t="s">
        <v>231</v>
      </c>
      <c r="BA23" s="75" t="s">
        <v>231</v>
      </c>
      <c r="BB23" s="75" t="s">
        <v>231</v>
      </c>
      <c r="BC23" s="75" t="s">
        <v>231</v>
      </c>
      <c r="BD23" s="83" t="s">
        <v>231</v>
      </c>
      <c r="BE23" s="83" t="s">
        <v>231</v>
      </c>
      <c r="BF23" s="83" t="s">
        <v>231</v>
      </c>
      <c r="BG23" s="83" t="s">
        <v>231</v>
      </c>
      <c r="BH23" s="75" t="s">
        <v>231</v>
      </c>
      <c r="BI23" s="75" t="s">
        <v>231</v>
      </c>
      <c r="BJ23" s="75" t="s">
        <v>231</v>
      </c>
      <c r="BK23" s="75" t="s">
        <v>231</v>
      </c>
      <c r="BL23" s="75" t="s">
        <v>231</v>
      </c>
      <c r="BM23" s="75" t="s">
        <v>231</v>
      </c>
      <c r="BN23" s="75" t="s">
        <v>231</v>
      </c>
      <c r="BO23" s="75" t="s">
        <v>231</v>
      </c>
      <c r="BP23" s="75" t="s">
        <v>231</v>
      </c>
      <c r="BQ23" s="75" t="s">
        <v>231</v>
      </c>
      <c r="BR23" s="75" t="s">
        <v>231</v>
      </c>
      <c r="BS23" s="75" t="s">
        <v>231</v>
      </c>
      <c r="BT23" s="75" t="s">
        <v>231</v>
      </c>
      <c r="BU23" s="75" t="s">
        <v>231</v>
      </c>
      <c r="BV23" s="75" t="s">
        <v>231</v>
      </c>
      <c r="BW23" s="476"/>
      <c r="BX23" s="476"/>
      <c r="BY23" s="470"/>
      <c r="BZ23" s="470"/>
      <c r="CA23" s="470"/>
      <c r="CB23" s="470"/>
      <c r="CC23" s="470"/>
      <c r="CD23" s="470"/>
      <c r="CE23" s="470"/>
      <c r="CF23" s="470"/>
      <c r="CG23" s="470"/>
      <c r="CH23" s="470"/>
      <c r="CI23" s="470"/>
      <c r="CJ23" s="470"/>
      <c r="CK23" s="470"/>
      <c r="CL23" s="470"/>
      <c r="CM23" s="332"/>
      <c r="CN23" s="332"/>
      <c r="CO23" s="332"/>
      <c r="CP23" s="332"/>
      <c r="CQ23" s="332"/>
      <c r="CR23" s="332"/>
      <c r="CS23" s="332"/>
      <c r="CT23" s="332"/>
      <c r="CU23" s="332"/>
      <c r="CV23" s="332"/>
      <c r="CW23" s="332"/>
      <c r="CX23" s="332"/>
      <c r="CY23" s="332"/>
      <c r="CZ23" s="470"/>
      <c r="DA23" s="470"/>
      <c r="DB23" s="470"/>
      <c r="DC23" s="470"/>
      <c r="DD23" s="470"/>
      <c r="DE23" s="470"/>
      <c r="DF23" s="470"/>
      <c r="DG23" s="470"/>
      <c r="DH23" s="470"/>
      <c r="DI23" s="470"/>
      <c r="DJ23" s="470"/>
      <c r="DK23" s="245"/>
      <c r="DL23" s="245"/>
      <c r="DM23" s="245"/>
      <c r="DN23" s="245"/>
      <c r="DO23" s="245"/>
      <c r="DP23" s="245"/>
      <c r="DQ23" s="245"/>
      <c r="DR23" s="88" t="s">
        <v>235</v>
      </c>
      <c r="DS23" s="88" t="s">
        <v>235</v>
      </c>
      <c r="DT23" s="88" t="s">
        <v>235</v>
      </c>
      <c r="DU23" s="88" t="s">
        <v>235</v>
      </c>
      <c r="DV23" s="88" t="s">
        <v>235</v>
      </c>
      <c r="DW23" s="245"/>
      <c r="DX23" s="88" t="s">
        <v>235</v>
      </c>
      <c r="DY23" s="245"/>
      <c r="DZ23" s="88" t="s">
        <v>235</v>
      </c>
      <c r="EA23" s="88" t="s">
        <v>235</v>
      </c>
      <c r="EB23" s="88" t="s">
        <v>235</v>
      </c>
      <c r="EC23" s="88" t="s">
        <v>235</v>
      </c>
      <c r="ED23" s="88" t="s">
        <v>235</v>
      </c>
      <c r="EE23" s="88" t="s">
        <v>235</v>
      </c>
      <c r="EF23" s="88" t="s">
        <v>235</v>
      </c>
      <c r="EG23" s="88" t="s">
        <v>235</v>
      </c>
      <c r="EH23" s="88" t="s">
        <v>235</v>
      </c>
      <c r="EI23" s="88" t="s">
        <v>235</v>
      </c>
      <c r="EJ23" s="88" t="s">
        <v>235</v>
      </c>
      <c r="EK23" s="88" t="s">
        <v>235</v>
      </c>
      <c r="EL23" s="88" t="s">
        <v>235</v>
      </c>
      <c r="EM23" s="88" t="s">
        <v>235</v>
      </c>
      <c r="EN23" s="88" t="s">
        <v>235</v>
      </c>
      <c r="EO23" s="88" t="s">
        <v>235</v>
      </c>
      <c r="EP23" s="88" t="s">
        <v>235</v>
      </c>
      <c r="EQ23" s="88" t="s">
        <v>235</v>
      </c>
      <c r="ER23" s="88" t="s">
        <v>235</v>
      </c>
      <c r="ES23" s="88" t="s">
        <v>235</v>
      </c>
      <c r="ET23" s="88" t="s">
        <v>235</v>
      </c>
      <c r="EU23" s="88" t="s">
        <v>235</v>
      </c>
      <c r="EV23" s="88" t="s">
        <v>235</v>
      </c>
      <c r="EW23" s="88" t="s">
        <v>235</v>
      </c>
      <c r="EX23" s="88" t="s">
        <v>235</v>
      </c>
      <c r="EY23" s="88" t="s">
        <v>235</v>
      </c>
      <c r="EZ23" s="88" t="s">
        <v>235</v>
      </c>
      <c r="FA23" s="88" t="s">
        <v>235</v>
      </c>
      <c r="FB23" s="88" t="s">
        <v>235</v>
      </c>
      <c r="FC23" s="88" t="s">
        <v>235</v>
      </c>
      <c r="FD23" s="88" t="s">
        <v>235</v>
      </c>
      <c r="FE23" s="88" t="s">
        <v>235</v>
      </c>
      <c r="FF23" s="88" t="s">
        <v>235</v>
      </c>
      <c r="FG23" s="88" t="s">
        <v>235</v>
      </c>
      <c r="FH23" s="88" t="s">
        <v>235</v>
      </c>
    </row>
    <row r="24" spans="1:164" ht="18" customHeight="1" x14ac:dyDescent="0.3">
      <c r="A24" s="248"/>
      <c r="B24" s="248"/>
      <c r="C24" s="521"/>
      <c r="D24" s="233"/>
      <c r="E24" s="463"/>
      <c r="F24" s="523"/>
      <c r="G24" s="505"/>
      <c r="H24" s="469"/>
      <c r="I24" s="452"/>
      <c r="J24" s="469"/>
      <c r="K24" s="506"/>
      <c r="L24" s="454"/>
      <c r="M24" s="473"/>
      <c r="N24" s="509"/>
      <c r="O24" s="511"/>
      <c r="P24" s="470"/>
      <c r="Q24" s="497"/>
      <c r="R24" s="70" t="s">
        <v>235</v>
      </c>
      <c r="S24" s="70" t="s">
        <v>235</v>
      </c>
      <c r="T24" s="70" t="s">
        <v>235</v>
      </c>
      <c r="U24" s="70" t="s">
        <v>235</v>
      </c>
      <c r="V24" s="71" t="s">
        <v>235</v>
      </c>
      <c r="W24" s="473"/>
      <c r="X24" s="71" t="s">
        <v>235</v>
      </c>
      <c r="Y24" s="485"/>
      <c r="Z24" s="71" t="s">
        <v>235</v>
      </c>
      <c r="AA24" s="469"/>
      <c r="AB24" s="71" t="s">
        <v>235</v>
      </c>
      <c r="AC24" s="470"/>
      <c r="AD24" s="71" t="s">
        <v>235</v>
      </c>
      <c r="AE24" s="122" t="s">
        <v>235</v>
      </c>
      <c r="AF24" s="473"/>
      <c r="AG24" s="473"/>
      <c r="AH24" s="473"/>
      <c r="AI24" s="185" t="s">
        <v>235</v>
      </c>
      <c r="AJ24" s="457"/>
      <c r="AK24" s="71" t="s">
        <v>235</v>
      </c>
      <c r="AL24" s="71" t="s">
        <v>235</v>
      </c>
      <c r="AM24" s="71" t="s">
        <v>235</v>
      </c>
      <c r="AN24" s="71" t="s">
        <v>235</v>
      </c>
      <c r="AO24" s="71" t="s">
        <v>235</v>
      </c>
      <c r="AP24" s="71" t="s">
        <v>235</v>
      </c>
      <c r="AQ24" s="71" t="s">
        <v>235</v>
      </c>
      <c r="AR24" s="71" t="s">
        <v>235</v>
      </c>
      <c r="AS24" s="71" t="s">
        <v>235</v>
      </c>
      <c r="AT24" s="466"/>
      <c r="AU24" s="71" t="s">
        <v>235</v>
      </c>
      <c r="AV24" s="473"/>
      <c r="AW24" s="71" t="s">
        <v>235</v>
      </c>
      <c r="AX24" s="71" t="s">
        <v>235</v>
      </c>
      <c r="AY24" s="71" t="s">
        <v>235</v>
      </c>
      <c r="AZ24" s="71" t="s">
        <v>235</v>
      </c>
      <c r="BA24" s="71" t="s">
        <v>235</v>
      </c>
      <c r="BB24" s="71" t="s">
        <v>235</v>
      </c>
      <c r="BC24" s="71" t="s">
        <v>235</v>
      </c>
      <c r="BD24" s="71" t="s">
        <v>235</v>
      </c>
      <c r="BE24" s="71" t="s">
        <v>235</v>
      </c>
      <c r="BF24" s="71" t="s">
        <v>235</v>
      </c>
      <c r="BG24" s="71" t="s">
        <v>235</v>
      </c>
      <c r="BH24" s="71" t="s">
        <v>235</v>
      </c>
      <c r="BI24" s="71" t="s">
        <v>235</v>
      </c>
      <c r="BJ24" s="71" t="s">
        <v>235</v>
      </c>
      <c r="BK24" s="71" t="s">
        <v>235</v>
      </c>
      <c r="BL24" s="71" t="s">
        <v>235</v>
      </c>
      <c r="BM24" s="71" t="s">
        <v>235</v>
      </c>
      <c r="BN24" s="71" t="s">
        <v>235</v>
      </c>
      <c r="BO24" s="71" t="s">
        <v>235</v>
      </c>
      <c r="BP24" s="71" t="s">
        <v>235</v>
      </c>
      <c r="BQ24" s="71" t="s">
        <v>235</v>
      </c>
      <c r="BR24" s="71" t="s">
        <v>235</v>
      </c>
      <c r="BS24" s="71" t="s">
        <v>235</v>
      </c>
      <c r="BT24" s="71" t="s">
        <v>235</v>
      </c>
      <c r="BU24" s="71" t="s">
        <v>235</v>
      </c>
      <c r="BV24" s="71" t="s">
        <v>235</v>
      </c>
      <c r="BW24" s="476"/>
      <c r="BX24" s="476"/>
      <c r="BY24" s="470"/>
      <c r="BZ24" s="470"/>
      <c r="CA24" s="470"/>
      <c r="CB24" s="470"/>
      <c r="CC24" s="470"/>
      <c r="CD24" s="470"/>
      <c r="CE24" s="470"/>
      <c r="CF24" s="470"/>
      <c r="CG24" s="470"/>
      <c r="CH24" s="470"/>
      <c r="CI24" s="470"/>
      <c r="CJ24" s="470"/>
      <c r="CK24" s="470"/>
      <c r="CL24" s="470"/>
      <c r="CM24" s="332"/>
      <c r="CN24" s="332"/>
      <c r="CO24" s="332"/>
      <c r="CP24" s="332"/>
      <c r="CQ24" s="332"/>
      <c r="CR24" s="332"/>
      <c r="CS24" s="332"/>
      <c r="CT24" s="332"/>
      <c r="CU24" s="332"/>
      <c r="CV24" s="332"/>
      <c r="CW24" s="332"/>
      <c r="CX24" s="332"/>
      <c r="CY24" s="332"/>
      <c r="CZ24" s="470"/>
      <c r="DA24" s="470"/>
      <c r="DB24" s="470"/>
      <c r="DC24" s="470"/>
      <c r="DD24" s="470"/>
      <c r="DE24" s="470"/>
      <c r="DF24" s="470"/>
      <c r="DG24" s="470"/>
      <c r="DH24" s="470"/>
      <c r="DI24" s="470"/>
      <c r="DJ24" s="470"/>
      <c r="DK24" s="245"/>
      <c r="DL24" s="245"/>
      <c r="DM24" s="245"/>
      <c r="DN24" s="245"/>
      <c r="DO24" s="245"/>
      <c r="DP24" s="245"/>
      <c r="DQ24" s="245"/>
      <c r="DR24" s="88" t="s">
        <v>235</v>
      </c>
      <c r="DS24" s="88" t="s">
        <v>235</v>
      </c>
      <c r="DT24" s="88" t="s">
        <v>235</v>
      </c>
      <c r="DU24" s="88" t="s">
        <v>235</v>
      </c>
      <c r="DV24" s="88" t="s">
        <v>235</v>
      </c>
      <c r="DW24" s="245"/>
      <c r="DX24" s="88" t="s">
        <v>235</v>
      </c>
      <c r="DY24" s="245"/>
      <c r="DZ24" s="88" t="s">
        <v>235</v>
      </c>
      <c r="EA24" s="88" t="s">
        <v>235</v>
      </c>
      <c r="EB24" s="88" t="s">
        <v>235</v>
      </c>
      <c r="EC24" s="88" t="s">
        <v>235</v>
      </c>
      <c r="ED24" s="88" t="s">
        <v>235</v>
      </c>
      <c r="EE24" s="88" t="s">
        <v>235</v>
      </c>
      <c r="EF24" s="88" t="s">
        <v>235</v>
      </c>
      <c r="EG24" s="88" t="s">
        <v>235</v>
      </c>
      <c r="EH24" s="88" t="s">
        <v>235</v>
      </c>
      <c r="EI24" s="88" t="s">
        <v>235</v>
      </c>
      <c r="EJ24" s="88" t="s">
        <v>235</v>
      </c>
      <c r="EK24" s="88" t="s">
        <v>235</v>
      </c>
      <c r="EL24" s="88" t="s">
        <v>235</v>
      </c>
      <c r="EM24" s="88" t="s">
        <v>235</v>
      </c>
      <c r="EN24" s="88" t="s">
        <v>235</v>
      </c>
      <c r="EO24" s="88" t="s">
        <v>235</v>
      </c>
      <c r="EP24" s="88" t="s">
        <v>235</v>
      </c>
      <c r="EQ24" s="88" t="s">
        <v>235</v>
      </c>
      <c r="ER24" s="88" t="s">
        <v>235</v>
      </c>
      <c r="ES24" s="88" t="s">
        <v>235</v>
      </c>
      <c r="ET24" s="88" t="s">
        <v>235</v>
      </c>
      <c r="EU24" s="88" t="s">
        <v>235</v>
      </c>
      <c r="EV24" s="88" t="s">
        <v>235</v>
      </c>
      <c r="EW24" s="88" t="s">
        <v>235</v>
      </c>
      <c r="EX24" s="88" t="s">
        <v>235</v>
      </c>
      <c r="EY24" s="88" t="s">
        <v>235</v>
      </c>
      <c r="EZ24" s="88" t="s">
        <v>235</v>
      </c>
      <c r="FA24" s="88" t="s">
        <v>235</v>
      </c>
      <c r="FB24" s="88" t="s">
        <v>235</v>
      </c>
      <c r="FC24" s="88" t="s">
        <v>235</v>
      </c>
      <c r="FD24" s="88" t="s">
        <v>235</v>
      </c>
      <c r="FE24" s="88" t="s">
        <v>235</v>
      </c>
      <c r="FF24" s="88" t="s">
        <v>235</v>
      </c>
      <c r="FG24" s="88" t="s">
        <v>235</v>
      </c>
      <c r="FH24" s="88" t="s">
        <v>235</v>
      </c>
    </row>
    <row r="25" spans="1:164" ht="18" customHeight="1" x14ac:dyDescent="0.3">
      <c r="A25" s="249"/>
      <c r="B25" s="249"/>
      <c r="C25" s="522"/>
      <c r="D25" s="234"/>
      <c r="E25" s="504"/>
      <c r="F25" s="523"/>
      <c r="G25" s="505"/>
      <c r="H25" s="469"/>
      <c r="I25" s="452"/>
      <c r="J25" s="469"/>
      <c r="K25" s="506"/>
      <c r="L25" s="455"/>
      <c r="M25" s="473"/>
      <c r="N25" s="509"/>
      <c r="O25" s="512"/>
      <c r="P25" s="471"/>
      <c r="Q25" s="498"/>
      <c r="R25" s="70" t="s">
        <v>235</v>
      </c>
      <c r="S25" s="70" t="s">
        <v>235</v>
      </c>
      <c r="T25" s="70" t="s">
        <v>235</v>
      </c>
      <c r="U25" s="70" t="s">
        <v>235</v>
      </c>
      <c r="V25" s="71" t="s">
        <v>235</v>
      </c>
      <c r="W25" s="473"/>
      <c r="X25" s="71" t="s">
        <v>235</v>
      </c>
      <c r="Y25" s="485"/>
      <c r="Z25" s="71" t="s">
        <v>235</v>
      </c>
      <c r="AA25" s="469"/>
      <c r="AB25" s="71" t="s">
        <v>235</v>
      </c>
      <c r="AC25" s="471"/>
      <c r="AD25" s="71" t="s">
        <v>235</v>
      </c>
      <c r="AE25" s="122" t="s">
        <v>235</v>
      </c>
      <c r="AF25" s="473"/>
      <c r="AG25" s="473"/>
      <c r="AH25" s="473"/>
      <c r="AI25" s="185" t="s">
        <v>235</v>
      </c>
      <c r="AJ25" s="457"/>
      <c r="AK25" s="71" t="s">
        <v>235</v>
      </c>
      <c r="AL25" s="71" t="s">
        <v>235</v>
      </c>
      <c r="AM25" s="71" t="s">
        <v>235</v>
      </c>
      <c r="AN25" s="71" t="s">
        <v>235</v>
      </c>
      <c r="AO25" s="71" t="s">
        <v>235</v>
      </c>
      <c r="AP25" s="71" t="s">
        <v>235</v>
      </c>
      <c r="AQ25" s="71" t="s">
        <v>235</v>
      </c>
      <c r="AR25" s="71" t="s">
        <v>235</v>
      </c>
      <c r="AS25" s="71" t="s">
        <v>235</v>
      </c>
      <c r="AT25" s="467"/>
      <c r="AU25" s="71" t="s">
        <v>235</v>
      </c>
      <c r="AV25" s="473"/>
      <c r="AW25" s="71" t="s">
        <v>235</v>
      </c>
      <c r="AX25" s="71" t="s">
        <v>235</v>
      </c>
      <c r="AY25" s="71" t="s">
        <v>235</v>
      </c>
      <c r="AZ25" s="71" t="s">
        <v>235</v>
      </c>
      <c r="BA25" s="71" t="s">
        <v>235</v>
      </c>
      <c r="BB25" s="71" t="s">
        <v>235</v>
      </c>
      <c r="BC25" s="71" t="s">
        <v>235</v>
      </c>
      <c r="BD25" s="71" t="s">
        <v>235</v>
      </c>
      <c r="BE25" s="71" t="s">
        <v>235</v>
      </c>
      <c r="BF25" s="71" t="s">
        <v>235</v>
      </c>
      <c r="BG25" s="71" t="s">
        <v>235</v>
      </c>
      <c r="BH25" s="71" t="s">
        <v>235</v>
      </c>
      <c r="BI25" s="71" t="s">
        <v>235</v>
      </c>
      <c r="BJ25" s="71" t="s">
        <v>235</v>
      </c>
      <c r="BK25" s="71" t="s">
        <v>235</v>
      </c>
      <c r="BL25" s="71" t="s">
        <v>235</v>
      </c>
      <c r="BM25" s="71" t="s">
        <v>235</v>
      </c>
      <c r="BN25" s="71" t="s">
        <v>235</v>
      </c>
      <c r="BO25" s="71" t="s">
        <v>235</v>
      </c>
      <c r="BP25" s="71" t="s">
        <v>235</v>
      </c>
      <c r="BQ25" s="71" t="s">
        <v>235</v>
      </c>
      <c r="BR25" s="71" t="s">
        <v>235</v>
      </c>
      <c r="BS25" s="71" t="s">
        <v>235</v>
      </c>
      <c r="BT25" s="71" t="s">
        <v>235</v>
      </c>
      <c r="BU25" s="71" t="s">
        <v>235</v>
      </c>
      <c r="BV25" s="71" t="s">
        <v>235</v>
      </c>
      <c r="BW25" s="477"/>
      <c r="BX25" s="477"/>
      <c r="BY25" s="471"/>
      <c r="BZ25" s="471"/>
      <c r="CA25" s="471"/>
      <c r="CB25" s="471"/>
      <c r="CC25" s="471"/>
      <c r="CD25" s="471"/>
      <c r="CE25" s="471"/>
      <c r="CF25" s="471"/>
      <c r="CG25" s="471"/>
      <c r="CH25" s="471"/>
      <c r="CI25" s="471"/>
      <c r="CJ25" s="471"/>
      <c r="CK25" s="471"/>
      <c r="CL25" s="471"/>
      <c r="CM25" s="333"/>
      <c r="CN25" s="333"/>
      <c r="CO25" s="333"/>
      <c r="CP25" s="333"/>
      <c r="CQ25" s="333"/>
      <c r="CR25" s="333"/>
      <c r="CS25" s="333"/>
      <c r="CT25" s="333"/>
      <c r="CU25" s="333"/>
      <c r="CV25" s="333"/>
      <c r="CW25" s="333"/>
      <c r="CX25" s="333"/>
      <c r="CY25" s="333"/>
      <c r="CZ25" s="471"/>
      <c r="DA25" s="471"/>
      <c r="DB25" s="471"/>
      <c r="DC25" s="471"/>
      <c r="DD25" s="471"/>
      <c r="DE25" s="471"/>
      <c r="DF25" s="471"/>
      <c r="DG25" s="471"/>
      <c r="DH25" s="471"/>
      <c r="DI25" s="471"/>
      <c r="DJ25" s="471"/>
      <c r="DK25" s="246"/>
      <c r="DL25" s="246"/>
      <c r="DM25" s="246"/>
      <c r="DN25" s="246"/>
      <c r="DO25" s="246"/>
      <c r="DP25" s="246"/>
      <c r="DQ25" s="246"/>
      <c r="DR25" s="88" t="s">
        <v>235</v>
      </c>
      <c r="DS25" s="88" t="s">
        <v>235</v>
      </c>
      <c r="DT25" s="88" t="s">
        <v>235</v>
      </c>
      <c r="DU25" s="88" t="s">
        <v>235</v>
      </c>
      <c r="DV25" s="88" t="s">
        <v>235</v>
      </c>
      <c r="DW25" s="246"/>
      <c r="DX25" s="88" t="s">
        <v>235</v>
      </c>
      <c r="DY25" s="246"/>
      <c r="DZ25" s="88" t="s">
        <v>235</v>
      </c>
      <c r="EA25" s="88" t="s">
        <v>235</v>
      </c>
      <c r="EB25" s="88" t="s">
        <v>235</v>
      </c>
      <c r="EC25" s="88" t="s">
        <v>235</v>
      </c>
      <c r="ED25" s="88" t="s">
        <v>235</v>
      </c>
      <c r="EE25" s="88" t="s">
        <v>235</v>
      </c>
      <c r="EF25" s="88" t="s">
        <v>235</v>
      </c>
      <c r="EG25" s="88" t="s">
        <v>235</v>
      </c>
      <c r="EH25" s="88" t="s">
        <v>235</v>
      </c>
      <c r="EI25" s="88" t="s">
        <v>235</v>
      </c>
      <c r="EJ25" s="88" t="s">
        <v>235</v>
      </c>
      <c r="EK25" s="88" t="s">
        <v>235</v>
      </c>
      <c r="EL25" s="88" t="s">
        <v>235</v>
      </c>
      <c r="EM25" s="88" t="s">
        <v>235</v>
      </c>
      <c r="EN25" s="88" t="s">
        <v>235</v>
      </c>
      <c r="EO25" s="88" t="s">
        <v>235</v>
      </c>
      <c r="EP25" s="88" t="s">
        <v>235</v>
      </c>
      <c r="EQ25" s="88" t="s">
        <v>235</v>
      </c>
      <c r="ER25" s="88" t="s">
        <v>235</v>
      </c>
      <c r="ES25" s="88" t="s">
        <v>235</v>
      </c>
      <c r="ET25" s="88" t="s">
        <v>235</v>
      </c>
      <c r="EU25" s="88" t="s">
        <v>235</v>
      </c>
      <c r="EV25" s="88" t="s">
        <v>235</v>
      </c>
      <c r="EW25" s="88" t="s">
        <v>235</v>
      </c>
      <c r="EX25" s="88" t="s">
        <v>235</v>
      </c>
      <c r="EY25" s="88" t="s">
        <v>235</v>
      </c>
      <c r="EZ25" s="88" t="s">
        <v>235</v>
      </c>
      <c r="FA25" s="88" t="s">
        <v>235</v>
      </c>
      <c r="FB25" s="88" t="s">
        <v>235</v>
      </c>
      <c r="FC25" s="88" t="s">
        <v>235</v>
      </c>
      <c r="FD25" s="88" t="s">
        <v>235</v>
      </c>
      <c r="FE25" s="88" t="s">
        <v>235</v>
      </c>
      <c r="FF25" s="88" t="s">
        <v>235</v>
      </c>
      <c r="FG25" s="88" t="s">
        <v>235</v>
      </c>
      <c r="FH25" s="88" t="s">
        <v>235</v>
      </c>
    </row>
    <row r="26" spans="1:164" ht="18" customHeight="1" x14ac:dyDescent="0.3">
      <c r="A26" s="247">
        <v>1</v>
      </c>
      <c r="B26" s="247" t="s">
        <v>216</v>
      </c>
      <c r="C26" s="520" t="s">
        <v>238</v>
      </c>
      <c r="D26" s="219" t="s">
        <v>620</v>
      </c>
      <c r="E26" s="503" t="s">
        <v>730</v>
      </c>
      <c r="F26" s="523" t="s">
        <v>219</v>
      </c>
      <c r="G26" s="452" t="s">
        <v>220</v>
      </c>
      <c r="H26" s="457" t="s">
        <v>221</v>
      </c>
      <c r="I26" s="452" t="s">
        <v>222</v>
      </c>
      <c r="J26" s="457" t="s">
        <v>223</v>
      </c>
      <c r="K26" s="524" t="s">
        <v>224</v>
      </c>
      <c r="L26" s="453" t="s">
        <v>225</v>
      </c>
      <c r="M26" s="472" t="s">
        <v>226</v>
      </c>
      <c r="N26" s="472" t="s">
        <v>227</v>
      </c>
      <c r="O26" s="510" t="s">
        <v>228</v>
      </c>
      <c r="P26" s="244" t="s">
        <v>373</v>
      </c>
      <c r="Q26" s="496">
        <v>2</v>
      </c>
      <c r="R26" s="70" t="s">
        <v>230</v>
      </c>
      <c r="S26" s="70" t="s">
        <v>240</v>
      </c>
      <c r="T26" s="70" t="s">
        <v>240</v>
      </c>
      <c r="U26" s="70" t="s">
        <v>240</v>
      </c>
      <c r="V26" s="71">
        <v>10</v>
      </c>
      <c r="W26" s="472">
        <v>23</v>
      </c>
      <c r="X26" s="72" t="s">
        <v>231</v>
      </c>
      <c r="Y26" s="485">
        <v>67</v>
      </c>
      <c r="Z26" s="72" t="s">
        <v>231</v>
      </c>
      <c r="AA26" s="457" t="s">
        <v>231</v>
      </c>
      <c r="AB26" s="72" t="s">
        <v>231</v>
      </c>
      <c r="AC26" s="244" t="s">
        <v>231</v>
      </c>
      <c r="AD26" s="72" t="s">
        <v>231</v>
      </c>
      <c r="AE26" s="119" t="s">
        <v>231</v>
      </c>
      <c r="AF26" s="472" t="s">
        <v>232</v>
      </c>
      <c r="AG26" s="472" t="s">
        <v>232</v>
      </c>
      <c r="AH26" s="472" t="s">
        <v>232</v>
      </c>
      <c r="AI26" s="98" t="s">
        <v>231</v>
      </c>
      <c r="AJ26" s="457" t="s">
        <v>231</v>
      </c>
      <c r="AK26" s="72" t="s">
        <v>231</v>
      </c>
      <c r="AL26" s="72" t="s">
        <v>231</v>
      </c>
      <c r="AM26" s="72" t="s">
        <v>231</v>
      </c>
      <c r="AN26" s="72" t="s">
        <v>231</v>
      </c>
      <c r="AO26" s="72" t="s">
        <v>231</v>
      </c>
      <c r="AP26" s="72" t="s">
        <v>231</v>
      </c>
      <c r="AQ26" s="72" t="s">
        <v>231</v>
      </c>
      <c r="AR26" s="72" t="s">
        <v>231</v>
      </c>
      <c r="AS26" s="72" t="s">
        <v>231</v>
      </c>
      <c r="AT26" s="465" t="s">
        <v>233</v>
      </c>
      <c r="AU26" s="71">
        <v>10</v>
      </c>
      <c r="AV26" s="472">
        <v>23</v>
      </c>
      <c r="AW26" s="72" t="s">
        <v>231</v>
      </c>
      <c r="AX26" s="72" t="s">
        <v>231</v>
      </c>
      <c r="AY26" s="72" t="s">
        <v>231</v>
      </c>
      <c r="AZ26" s="82">
        <v>0.18</v>
      </c>
      <c r="BA26" s="75">
        <v>0.02</v>
      </c>
      <c r="BB26" s="75">
        <v>1.49</v>
      </c>
      <c r="BC26" s="75" t="s">
        <v>231</v>
      </c>
      <c r="BD26" s="77" t="s">
        <v>231</v>
      </c>
      <c r="BE26" s="77" t="s">
        <v>231</v>
      </c>
      <c r="BF26" s="77" t="s">
        <v>231</v>
      </c>
      <c r="BG26" s="77" t="s">
        <v>231</v>
      </c>
      <c r="BH26" s="75" t="s">
        <v>231</v>
      </c>
      <c r="BI26" s="75" t="s">
        <v>231</v>
      </c>
      <c r="BJ26" s="75" t="s">
        <v>231</v>
      </c>
      <c r="BK26" s="75" t="s">
        <v>231</v>
      </c>
      <c r="BL26" s="75" t="s">
        <v>231</v>
      </c>
      <c r="BM26" s="75" t="s">
        <v>231</v>
      </c>
      <c r="BN26" s="75" t="s">
        <v>231</v>
      </c>
      <c r="BO26" s="75" t="s">
        <v>231</v>
      </c>
      <c r="BP26" s="75" t="s">
        <v>231</v>
      </c>
      <c r="BQ26" s="75" t="s">
        <v>231</v>
      </c>
      <c r="BR26" s="75" t="s">
        <v>231</v>
      </c>
      <c r="BS26" s="75" t="s">
        <v>231</v>
      </c>
      <c r="BT26" s="75" t="s">
        <v>231</v>
      </c>
      <c r="BU26" s="75" t="s">
        <v>231</v>
      </c>
      <c r="BV26" s="75" t="s">
        <v>231</v>
      </c>
      <c r="BW26" s="475" t="s">
        <v>235</v>
      </c>
      <c r="BX26" s="475" t="s">
        <v>235</v>
      </c>
      <c r="BY26" s="244" t="s">
        <v>235</v>
      </c>
      <c r="BZ26" s="244" t="s">
        <v>235</v>
      </c>
      <c r="CA26" s="244" t="s">
        <v>235</v>
      </c>
      <c r="CB26" s="244" t="s">
        <v>235</v>
      </c>
      <c r="CC26" s="244" t="s">
        <v>235</v>
      </c>
      <c r="CD26" s="244" t="s">
        <v>235</v>
      </c>
      <c r="CE26" s="244" t="s">
        <v>235</v>
      </c>
      <c r="CF26" s="244" t="s">
        <v>235</v>
      </c>
      <c r="CG26" s="244" t="s">
        <v>235</v>
      </c>
      <c r="CH26" s="244" t="s">
        <v>235</v>
      </c>
      <c r="CI26" s="244" t="s">
        <v>235</v>
      </c>
      <c r="CJ26" s="244" t="s">
        <v>235</v>
      </c>
      <c r="CK26" s="244" t="s">
        <v>235</v>
      </c>
      <c r="CL26" s="244" t="s">
        <v>235</v>
      </c>
      <c r="CM26" s="244" t="s">
        <v>235</v>
      </c>
      <c r="CN26" s="244" t="s">
        <v>235</v>
      </c>
      <c r="CO26" s="244" t="s">
        <v>235</v>
      </c>
      <c r="CP26" s="244" t="s">
        <v>235</v>
      </c>
      <c r="CQ26" s="244" t="s">
        <v>235</v>
      </c>
      <c r="CR26" s="244" t="s">
        <v>235</v>
      </c>
      <c r="CS26" s="244" t="s">
        <v>235</v>
      </c>
      <c r="CT26" s="244" t="s">
        <v>235</v>
      </c>
      <c r="CU26" s="244" t="s">
        <v>235</v>
      </c>
      <c r="CV26" s="244" t="s">
        <v>235</v>
      </c>
      <c r="CW26" s="244" t="s">
        <v>235</v>
      </c>
      <c r="CX26" s="244" t="s">
        <v>235</v>
      </c>
      <c r="CY26" s="244" t="s">
        <v>235</v>
      </c>
      <c r="CZ26" s="244" t="s">
        <v>235</v>
      </c>
      <c r="DA26" s="244" t="s">
        <v>235</v>
      </c>
      <c r="DB26" s="244" t="s">
        <v>235</v>
      </c>
      <c r="DC26" s="244" t="s">
        <v>235</v>
      </c>
      <c r="DD26" s="244" t="s">
        <v>235</v>
      </c>
      <c r="DE26" s="244" t="s">
        <v>235</v>
      </c>
      <c r="DF26" s="244" t="s">
        <v>235</v>
      </c>
      <c r="DG26" s="244" t="s">
        <v>235</v>
      </c>
      <c r="DH26" s="244" t="s">
        <v>235</v>
      </c>
      <c r="DI26" s="244" t="s">
        <v>235</v>
      </c>
      <c r="DJ26" s="244" t="s">
        <v>235</v>
      </c>
      <c r="DK26" s="244" t="s">
        <v>235</v>
      </c>
      <c r="DL26" s="244" t="s">
        <v>235</v>
      </c>
      <c r="DM26" s="244" t="s">
        <v>235</v>
      </c>
      <c r="DN26" s="244" t="s">
        <v>235</v>
      </c>
      <c r="DO26" s="244" t="s">
        <v>235</v>
      </c>
      <c r="DP26" s="244" t="s">
        <v>235</v>
      </c>
      <c r="DQ26" s="244" t="s">
        <v>235</v>
      </c>
      <c r="DR26" s="88" t="s">
        <v>235</v>
      </c>
      <c r="DS26" s="88" t="s">
        <v>235</v>
      </c>
      <c r="DT26" s="88" t="s">
        <v>235</v>
      </c>
      <c r="DU26" s="88" t="s">
        <v>235</v>
      </c>
      <c r="DV26" s="88" t="s">
        <v>235</v>
      </c>
      <c r="DW26" s="244" t="s">
        <v>235</v>
      </c>
      <c r="DX26" s="88" t="s">
        <v>235</v>
      </c>
      <c r="DY26" s="244" t="s">
        <v>235</v>
      </c>
      <c r="DZ26" s="88" t="s">
        <v>235</v>
      </c>
      <c r="EA26" s="88" t="s">
        <v>235</v>
      </c>
      <c r="EB26" s="88" t="s">
        <v>235</v>
      </c>
      <c r="EC26" s="88" t="s">
        <v>235</v>
      </c>
      <c r="ED26" s="88" t="s">
        <v>235</v>
      </c>
      <c r="EE26" s="88" t="s">
        <v>235</v>
      </c>
      <c r="EF26" s="88" t="s">
        <v>235</v>
      </c>
      <c r="EG26" s="88" t="s">
        <v>235</v>
      </c>
      <c r="EH26" s="88" t="s">
        <v>235</v>
      </c>
      <c r="EI26" s="88" t="s">
        <v>235</v>
      </c>
      <c r="EJ26" s="88" t="s">
        <v>235</v>
      </c>
      <c r="EK26" s="88" t="s">
        <v>235</v>
      </c>
      <c r="EL26" s="88" t="s">
        <v>235</v>
      </c>
      <c r="EM26" s="88" t="s">
        <v>235</v>
      </c>
      <c r="EN26" s="88" t="s">
        <v>235</v>
      </c>
      <c r="EO26" s="88" t="s">
        <v>235</v>
      </c>
      <c r="EP26" s="88" t="s">
        <v>235</v>
      </c>
      <c r="EQ26" s="88" t="s">
        <v>235</v>
      </c>
      <c r="ER26" s="88" t="s">
        <v>235</v>
      </c>
      <c r="ES26" s="88" t="s">
        <v>235</v>
      </c>
      <c r="ET26" s="88" t="s">
        <v>235</v>
      </c>
      <c r="EU26" s="88" t="s">
        <v>235</v>
      </c>
      <c r="EV26" s="88" t="s">
        <v>235</v>
      </c>
      <c r="EW26" s="88" t="s">
        <v>235</v>
      </c>
      <c r="EX26" s="88" t="s">
        <v>235</v>
      </c>
      <c r="EY26" s="88" t="s">
        <v>235</v>
      </c>
      <c r="EZ26" s="88" t="s">
        <v>235</v>
      </c>
      <c r="FA26" s="88" t="s">
        <v>235</v>
      </c>
      <c r="FB26" s="88" t="s">
        <v>235</v>
      </c>
      <c r="FC26" s="88" t="s">
        <v>235</v>
      </c>
      <c r="FD26" s="88" t="s">
        <v>235</v>
      </c>
      <c r="FE26" s="88" t="s">
        <v>235</v>
      </c>
      <c r="FF26" s="88" t="s">
        <v>235</v>
      </c>
      <c r="FG26" s="88" t="s">
        <v>235</v>
      </c>
      <c r="FH26" s="88" t="s">
        <v>235</v>
      </c>
    </row>
    <row r="27" spans="1:164" ht="18" customHeight="1" x14ac:dyDescent="0.3">
      <c r="A27" s="248"/>
      <c r="B27" s="248"/>
      <c r="C27" s="521"/>
      <c r="D27" s="233"/>
      <c r="E27" s="463"/>
      <c r="F27" s="523"/>
      <c r="G27" s="505"/>
      <c r="H27" s="469"/>
      <c r="I27" s="452"/>
      <c r="J27" s="469"/>
      <c r="K27" s="506"/>
      <c r="L27" s="454"/>
      <c r="M27" s="473"/>
      <c r="N27" s="509"/>
      <c r="O27" s="511"/>
      <c r="P27" s="470"/>
      <c r="Q27" s="497"/>
      <c r="R27" s="70" t="s">
        <v>236</v>
      </c>
      <c r="S27" s="70" t="s">
        <v>240</v>
      </c>
      <c r="T27" s="70" t="s">
        <v>240</v>
      </c>
      <c r="U27" s="70" t="s">
        <v>240</v>
      </c>
      <c r="V27" s="71">
        <v>13</v>
      </c>
      <c r="W27" s="473"/>
      <c r="X27" s="72" t="s">
        <v>231</v>
      </c>
      <c r="Y27" s="485"/>
      <c r="Z27" s="72" t="s">
        <v>231</v>
      </c>
      <c r="AA27" s="469"/>
      <c r="AB27" s="72" t="s">
        <v>231</v>
      </c>
      <c r="AC27" s="470"/>
      <c r="AD27" s="72" t="s">
        <v>231</v>
      </c>
      <c r="AE27" s="119" t="s">
        <v>231</v>
      </c>
      <c r="AF27" s="473"/>
      <c r="AG27" s="473"/>
      <c r="AH27" s="473"/>
      <c r="AI27" s="98" t="s">
        <v>231</v>
      </c>
      <c r="AJ27" s="457"/>
      <c r="AK27" s="72" t="s">
        <v>231</v>
      </c>
      <c r="AL27" s="72" t="s">
        <v>231</v>
      </c>
      <c r="AM27" s="72" t="s">
        <v>231</v>
      </c>
      <c r="AN27" s="72" t="s">
        <v>231</v>
      </c>
      <c r="AO27" s="72" t="s">
        <v>231</v>
      </c>
      <c r="AP27" s="72" t="s">
        <v>231</v>
      </c>
      <c r="AQ27" s="72" t="s">
        <v>231</v>
      </c>
      <c r="AR27" s="72" t="s">
        <v>231</v>
      </c>
      <c r="AS27" s="72" t="s">
        <v>231</v>
      </c>
      <c r="AT27" s="466"/>
      <c r="AU27" s="71">
        <v>13</v>
      </c>
      <c r="AV27" s="473"/>
      <c r="AW27" s="72" t="s">
        <v>231</v>
      </c>
      <c r="AX27" s="72" t="s">
        <v>231</v>
      </c>
      <c r="AY27" s="72" t="s">
        <v>231</v>
      </c>
      <c r="AZ27" s="82" t="s">
        <v>231</v>
      </c>
      <c r="BA27" s="75" t="s">
        <v>231</v>
      </c>
      <c r="BB27" s="75" t="s">
        <v>231</v>
      </c>
      <c r="BC27" s="75" t="s">
        <v>231</v>
      </c>
      <c r="BD27" s="83" t="s">
        <v>231</v>
      </c>
      <c r="BE27" s="83" t="s">
        <v>231</v>
      </c>
      <c r="BF27" s="83" t="s">
        <v>231</v>
      </c>
      <c r="BG27" s="83" t="s">
        <v>231</v>
      </c>
      <c r="BH27" s="75" t="s">
        <v>231</v>
      </c>
      <c r="BI27" s="75" t="s">
        <v>231</v>
      </c>
      <c r="BJ27" s="75" t="s">
        <v>231</v>
      </c>
      <c r="BK27" s="75" t="s">
        <v>231</v>
      </c>
      <c r="BL27" s="75" t="s">
        <v>231</v>
      </c>
      <c r="BM27" s="75" t="s">
        <v>231</v>
      </c>
      <c r="BN27" s="75" t="s">
        <v>231</v>
      </c>
      <c r="BO27" s="75" t="s">
        <v>231</v>
      </c>
      <c r="BP27" s="75" t="s">
        <v>231</v>
      </c>
      <c r="BQ27" s="75" t="s">
        <v>231</v>
      </c>
      <c r="BR27" s="75" t="s">
        <v>231</v>
      </c>
      <c r="BS27" s="75" t="s">
        <v>231</v>
      </c>
      <c r="BT27" s="75" t="s">
        <v>231</v>
      </c>
      <c r="BU27" s="75" t="s">
        <v>231</v>
      </c>
      <c r="BV27" s="75" t="s">
        <v>231</v>
      </c>
      <c r="BW27" s="476"/>
      <c r="BX27" s="476"/>
      <c r="BY27" s="470"/>
      <c r="BZ27" s="470"/>
      <c r="CA27" s="470"/>
      <c r="CB27" s="470"/>
      <c r="CC27" s="470"/>
      <c r="CD27" s="470"/>
      <c r="CE27" s="470"/>
      <c r="CF27" s="470"/>
      <c r="CG27" s="470"/>
      <c r="CH27" s="470"/>
      <c r="CI27" s="470"/>
      <c r="CJ27" s="470"/>
      <c r="CK27" s="470"/>
      <c r="CL27" s="470"/>
      <c r="CM27" s="332"/>
      <c r="CN27" s="332"/>
      <c r="CO27" s="332"/>
      <c r="CP27" s="332"/>
      <c r="CQ27" s="332"/>
      <c r="CR27" s="332"/>
      <c r="CS27" s="332"/>
      <c r="CT27" s="332"/>
      <c r="CU27" s="332"/>
      <c r="CV27" s="332"/>
      <c r="CW27" s="332"/>
      <c r="CX27" s="332"/>
      <c r="CY27" s="332"/>
      <c r="CZ27" s="470"/>
      <c r="DA27" s="470"/>
      <c r="DB27" s="470"/>
      <c r="DC27" s="470"/>
      <c r="DD27" s="470"/>
      <c r="DE27" s="470"/>
      <c r="DF27" s="470"/>
      <c r="DG27" s="470"/>
      <c r="DH27" s="470"/>
      <c r="DI27" s="470"/>
      <c r="DJ27" s="470"/>
      <c r="DK27" s="245"/>
      <c r="DL27" s="245"/>
      <c r="DM27" s="245"/>
      <c r="DN27" s="245"/>
      <c r="DO27" s="245"/>
      <c r="DP27" s="245"/>
      <c r="DQ27" s="245"/>
      <c r="DR27" s="88" t="s">
        <v>235</v>
      </c>
      <c r="DS27" s="88" t="s">
        <v>235</v>
      </c>
      <c r="DT27" s="88" t="s">
        <v>235</v>
      </c>
      <c r="DU27" s="88" t="s">
        <v>235</v>
      </c>
      <c r="DV27" s="88" t="s">
        <v>235</v>
      </c>
      <c r="DW27" s="245"/>
      <c r="DX27" s="88" t="s">
        <v>235</v>
      </c>
      <c r="DY27" s="245"/>
      <c r="DZ27" s="88" t="s">
        <v>235</v>
      </c>
      <c r="EA27" s="88" t="s">
        <v>235</v>
      </c>
      <c r="EB27" s="88" t="s">
        <v>235</v>
      </c>
      <c r="EC27" s="88" t="s">
        <v>235</v>
      </c>
      <c r="ED27" s="88" t="s">
        <v>235</v>
      </c>
      <c r="EE27" s="88" t="s">
        <v>235</v>
      </c>
      <c r="EF27" s="88" t="s">
        <v>235</v>
      </c>
      <c r="EG27" s="88" t="s">
        <v>235</v>
      </c>
      <c r="EH27" s="88" t="s">
        <v>235</v>
      </c>
      <c r="EI27" s="88" t="s">
        <v>235</v>
      </c>
      <c r="EJ27" s="88" t="s">
        <v>235</v>
      </c>
      <c r="EK27" s="88" t="s">
        <v>235</v>
      </c>
      <c r="EL27" s="88" t="s">
        <v>235</v>
      </c>
      <c r="EM27" s="88" t="s">
        <v>235</v>
      </c>
      <c r="EN27" s="88" t="s">
        <v>235</v>
      </c>
      <c r="EO27" s="88" t="s">
        <v>235</v>
      </c>
      <c r="EP27" s="88" t="s">
        <v>235</v>
      </c>
      <c r="EQ27" s="88" t="s">
        <v>235</v>
      </c>
      <c r="ER27" s="88" t="s">
        <v>235</v>
      </c>
      <c r="ES27" s="88" t="s">
        <v>235</v>
      </c>
      <c r="ET27" s="88" t="s">
        <v>235</v>
      </c>
      <c r="EU27" s="88" t="s">
        <v>235</v>
      </c>
      <c r="EV27" s="88" t="s">
        <v>235</v>
      </c>
      <c r="EW27" s="88" t="s">
        <v>235</v>
      </c>
      <c r="EX27" s="88" t="s">
        <v>235</v>
      </c>
      <c r="EY27" s="88" t="s">
        <v>235</v>
      </c>
      <c r="EZ27" s="88" t="s">
        <v>235</v>
      </c>
      <c r="FA27" s="88" t="s">
        <v>235</v>
      </c>
      <c r="FB27" s="88" t="s">
        <v>235</v>
      </c>
      <c r="FC27" s="88" t="s">
        <v>235</v>
      </c>
      <c r="FD27" s="88" t="s">
        <v>235</v>
      </c>
      <c r="FE27" s="88" t="s">
        <v>235</v>
      </c>
      <c r="FF27" s="88" t="s">
        <v>235</v>
      </c>
      <c r="FG27" s="88" t="s">
        <v>235</v>
      </c>
      <c r="FH27" s="88" t="s">
        <v>235</v>
      </c>
    </row>
    <row r="28" spans="1:164" ht="18" customHeight="1" x14ac:dyDescent="0.3">
      <c r="A28" s="248"/>
      <c r="B28" s="248"/>
      <c r="C28" s="521"/>
      <c r="D28" s="233"/>
      <c r="E28" s="463"/>
      <c r="F28" s="523"/>
      <c r="G28" s="505"/>
      <c r="H28" s="469"/>
      <c r="I28" s="452"/>
      <c r="J28" s="469"/>
      <c r="K28" s="506"/>
      <c r="L28" s="454"/>
      <c r="M28" s="473"/>
      <c r="N28" s="509"/>
      <c r="O28" s="511"/>
      <c r="P28" s="470"/>
      <c r="Q28" s="497"/>
      <c r="R28" s="70" t="s">
        <v>235</v>
      </c>
      <c r="S28" s="70" t="s">
        <v>235</v>
      </c>
      <c r="T28" s="70" t="s">
        <v>235</v>
      </c>
      <c r="U28" s="70" t="s">
        <v>235</v>
      </c>
      <c r="V28" s="71" t="s">
        <v>235</v>
      </c>
      <c r="W28" s="473"/>
      <c r="X28" s="71" t="s">
        <v>235</v>
      </c>
      <c r="Y28" s="485"/>
      <c r="Z28" s="71" t="s">
        <v>235</v>
      </c>
      <c r="AA28" s="469"/>
      <c r="AB28" s="71" t="s">
        <v>235</v>
      </c>
      <c r="AC28" s="470"/>
      <c r="AD28" s="71" t="s">
        <v>235</v>
      </c>
      <c r="AE28" s="122" t="s">
        <v>235</v>
      </c>
      <c r="AF28" s="473"/>
      <c r="AG28" s="473"/>
      <c r="AH28" s="473"/>
      <c r="AI28" s="185" t="s">
        <v>235</v>
      </c>
      <c r="AJ28" s="457"/>
      <c r="AK28" s="71" t="s">
        <v>235</v>
      </c>
      <c r="AL28" s="71" t="s">
        <v>235</v>
      </c>
      <c r="AM28" s="71" t="s">
        <v>235</v>
      </c>
      <c r="AN28" s="71" t="s">
        <v>235</v>
      </c>
      <c r="AO28" s="71" t="s">
        <v>235</v>
      </c>
      <c r="AP28" s="71" t="s">
        <v>235</v>
      </c>
      <c r="AQ28" s="71" t="s">
        <v>235</v>
      </c>
      <c r="AR28" s="71" t="s">
        <v>235</v>
      </c>
      <c r="AS28" s="71" t="s">
        <v>235</v>
      </c>
      <c r="AT28" s="466"/>
      <c r="AU28" s="71" t="s">
        <v>235</v>
      </c>
      <c r="AV28" s="473"/>
      <c r="AW28" s="71" t="s">
        <v>235</v>
      </c>
      <c r="AX28" s="71" t="s">
        <v>235</v>
      </c>
      <c r="AY28" s="71" t="s">
        <v>235</v>
      </c>
      <c r="AZ28" s="71" t="s">
        <v>235</v>
      </c>
      <c r="BA28" s="71" t="s">
        <v>235</v>
      </c>
      <c r="BB28" s="71" t="s">
        <v>235</v>
      </c>
      <c r="BC28" s="71" t="s">
        <v>235</v>
      </c>
      <c r="BD28" s="71" t="s">
        <v>235</v>
      </c>
      <c r="BE28" s="71" t="s">
        <v>235</v>
      </c>
      <c r="BF28" s="71" t="s">
        <v>235</v>
      </c>
      <c r="BG28" s="71" t="s">
        <v>235</v>
      </c>
      <c r="BH28" s="71" t="s">
        <v>235</v>
      </c>
      <c r="BI28" s="71" t="s">
        <v>235</v>
      </c>
      <c r="BJ28" s="71" t="s">
        <v>235</v>
      </c>
      <c r="BK28" s="71" t="s">
        <v>235</v>
      </c>
      <c r="BL28" s="71" t="s">
        <v>235</v>
      </c>
      <c r="BM28" s="71" t="s">
        <v>235</v>
      </c>
      <c r="BN28" s="71" t="s">
        <v>235</v>
      </c>
      <c r="BO28" s="71" t="s">
        <v>235</v>
      </c>
      <c r="BP28" s="71" t="s">
        <v>235</v>
      </c>
      <c r="BQ28" s="71" t="s">
        <v>235</v>
      </c>
      <c r="BR28" s="71" t="s">
        <v>235</v>
      </c>
      <c r="BS28" s="71" t="s">
        <v>235</v>
      </c>
      <c r="BT28" s="71" t="s">
        <v>235</v>
      </c>
      <c r="BU28" s="71" t="s">
        <v>235</v>
      </c>
      <c r="BV28" s="71" t="s">
        <v>235</v>
      </c>
      <c r="BW28" s="476"/>
      <c r="BX28" s="476"/>
      <c r="BY28" s="470"/>
      <c r="BZ28" s="470"/>
      <c r="CA28" s="470"/>
      <c r="CB28" s="470"/>
      <c r="CC28" s="470"/>
      <c r="CD28" s="470"/>
      <c r="CE28" s="470"/>
      <c r="CF28" s="470"/>
      <c r="CG28" s="470"/>
      <c r="CH28" s="470"/>
      <c r="CI28" s="470"/>
      <c r="CJ28" s="470"/>
      <c r="CK28" s="470"/>
      <c r="CL28" s="470"/>
      <c r="CM28" s="332"/>
      <c r="CN28" s="332"/>
      <c r="CO28" s="332"/>
      <c r="CP28" s="332"/>
      <c r="CQ28" s="332"/>
      <c r="CR28" s="332"/>
      <c r="CS28" s="332"/>
      <c r="CT28" s="332"/>
      <c r="CU28" s="332"/>
      <c r="CV28" s="332"/>
      <c r="CW28" s="332"/>
      <c r="CX28" s="332"/>
      <c r="CY28" s="332"/>
      <c r="CZ28" s="470"/>
      <c r="DA28" s="470"/>
      <c r="DB28" s="470"/>
      <c r="DC28" s="470"/>
      <c r="DD28" s="470"/>
      <c r="DE28" s="470"/>
      <c r="DF28" s="470"/>
      <c r="DG28" s="470"/>
      <c r="DH28" s="470"/>
      <c r="DI28" s="470"/>
      <c r="DJ28" s="470"/>
      <c r="DK28" s="245"/>
      <c r="DL28" s="245"/>
      <c r="DM28" s="245"/>
      <c r="DN28" s="245"/>
      <c r="DO28" s="245"/>
      <c r="DP28" s="245"/>
      <c r="DQ28" s="245"/>
      <c r="DR28" s="88" t="s">
        <v>235</v>
      </c>
      <c r="DS28" s="88" t="s">
        <v>235</v>
      </c>
      <c r="DT28" s="88" t="s">
        <v>235</v>
      </c>
      <c r="DU28" s="88" t="s">
        <v>235</v>
      </c>
      <c r="DV28" s="88" t="s">
        <v>235</v>
      </c>
      <c r="DW28" s="245"/>
      <c r="DX28" s="88" t="s">
        <v>235</v>
      </c>
      <c r="DY28" s="245"/>
      <c r="DZ28" s="88" t="s">
        <v>235</v>
      </c>
      <c r="EA28" s="88" t="s">
        <v>235</v>
      </c>
      <c r="EB28" s="88" t="s">
        <v>235</v>
      </c>
      <c r="EC28" s="88" t="s">
        <v>235</v>
      </c>
      <c r="ED28" s="88" t="s">
        <v>235</v>
      </c>
      <c r="EE28" s="88" t="s">
        <v>235</v>
      </c>
      <c r="EF28" s="88" t="s">
        <v>235</v>
      </c>
      <c r="EG28" s="88" t="s">
        <v>235</v>
      </c>
      <c r="EH28" s="88" t="s">
        <v>235</v>
      </c>
      <c r="EI28" s="88" t="s">
        <v>235</v>
      </c>
      <c r="EJ28" s="88" t="s">
        <v>235</v>
      </c>
      <c r="EK28" s="88" t="s">
        <v>235</v>
      </c>
      <c r="EL28" s="88" t="s">
        <v>235</v>
      </c>
      <c r="EM28" s="88" t="s">
        <v>235</v>
      </c>
      <c r="EN28" s="88" t="s">
        <v>235</v>
      </c>
      <c r="EO28" s="88" t="s">
        <v>235</v>
      </c>
      <c r="EP28" s="88" t="s">
        <v>235</v>
      </c>
      <c r="EQ28" s="88" t="s">
        <v>235</v>
      </c>
      <c r="ER28" s="88" t="s">
        <v>235</v>
      </c>
      <c r="ES28" s="88" t="s">
        <v>235</v>
      </c>
      <c r="ET28" s="88" t="s">
        <v>235</v>
      </c>
      <c r="EU28" s="88" t="s">
        <v>235</v>
      </c>
      <c r="EV28" s="88" t="s">
        <v>235</v>
      </c>
      <c r="EW28" s="88" t="s">
        <v>235</v>
      </c>
      <c r="EX28" s="88" t="s">
        <v>235</v>
      </c>
      <c r="EY28" s="88" t="s">
        <v>235</v>
      </c>
      <c r="EZ28" s="88" t="s">
        <v>235</v>
      </c>
      <c r="FA28" s="88" t="s">
        <v>235</v>
      </c>
      <c r="FB28" s="88" t="s">
        <v>235</v>
      </c>
      <c r="FC28" s="88" t="s">
        <v>235</v>
      </c>
      <c r="FD28" s="88" t="s">
        <v>235</v>
      </c>
      <c r="FE28" s="88" t="s">
        <v>235</v>
      </c>
      <c r="FF28" s="88" t="s">
        <v>235</v>
      </c>
      <c r="FG28" s="88" t="s">
        <v>235</v>
      </c>
      <c r="FH28" s="88" t="s">
        <v>235</v>
      </c>
    </row>
    <row r="29" spans="1:164" ht="18" customHeight="1" x14ac:dyDescent="0.3">
      <c r="A29" s="249"/>
      <c r="B29" s="249"/>
      <c r="C29" s="522"/>
      <c r="D29" s="234"/>
      <c r="E29" s="504"/>
      <c r="F29" s="523"/>
      <c r="G29" s="505"/>
      <c r="H29" s="469"/>
      <c r="I29" s="452"/>
      <c r="J29" s="469"/>
      <c r="K29" s="506"/>
      <c r="L29" s="455"/>
      <c r="M29" s="473"/>
      <c r="N29" s="509"/>
      <c r="O29" s="512"/>
      <c r="P29" s="471"/>
      <c r="Q29" s="498"/>
      <c r="R29" s="70" t="s">
        <v>235</v>
      </c>
      <c r="S29" s="70" t="s">
        <v>235</v>
      </c>
      <c r="T29" s="70" t="s">
        <v>235</v>
      </c>
      <c r="U29" s="70" t="s">
        <v>235</v>
      </c>
      <c r="V29" s="71" t="s">
        <v>235</v>
      </c>
      <c r="W29" s="473"/>
      <c r="X29" s="71" t="s">
        <v>235</v>
      </c>
      <c r="Y29" s="485"/>
      <c r="Z29" s="71" t="s">
        <v>235</v>
      </c>
      <c r="AA29" s="469"/>
      <c r="AB29" s="71" t="s">
        <v>235</v>
      </c>
      <c r="AC29" s="471"/>
      <c r="AD29" s="71" t="s">
        <v>235</v>
      </c>
      <c r="AE29" s="122" t="s">
        <v>235</v>
      </c>
      <c r="AF29" s="473"/>
      <c r="AG29" s="473"/>
      <c r="AH29" s="473"/>
      <c r="AI29" s="185" t="s">
        <v>235</v>
      </c>
      <c r="AJ29" s="457"/>
      <c r="AK29" s="71" t="s">
        <v>235</v>
      </c>
      <c r="AL29" s="71" t="s">
        <v>235</v>
      </c>
      <c r="AM29" s="71" t="s">
        <v>235</v>
      </c>
      <c r="AN29" s="71" t="s">
        <v>235</v>
      </c>
      <c r="AO29" s="71" t="s">
        <v>235</v>
      </c>
      <c r="AP29" s="71" t="s">
        <v>235</v>
      </c>
      <c r="AQ29" s="71" t="s">
        <v>235</v>
      </c>
      <c r="AR29" s="71" t="s">
        <v>235</v>
      </c>
      <c r="AS29" s="71" t="s">
        <v>235</v>
      </c>
      <c r="AT29" s="467"/>
      <c r="AU29" s="71" t="s">
        <v>235</v>
      </c>
      <c r="AV29" s="473"/>
      <c r="AW29" s="71" t="s">
        <v>235</v>
      </c>
      <c r="AX29" s="71" t="s">
        <v>235</v>
      </c>
      <c r="AY29" s="71" t="s">
        <v>235</v>
      </c>
      <c r="AZ29" s="71" t="s">
        <v>235</v>
      </c>
      <c r="BA29" s="71" t="s">
        <v>235</v>
      </c>
      <c r="BB29" s="71" t="s">
        <v>235</v>
      </c>
      <c r="BC29" s="71" t="s">
        <v>235</v>
      </c>
      <c r="BD29" s="71" t="s">
        <v>235</v>
      </c>
      <c r="BE29" s="71" t="s">
        <v>235</v>
      </c>
      <c r="BF29" s="71" t="s">
        <v>235</v>
      </c>
      <c r="BG29" s="71" t="s">
        <v>235</v>
      </c>
      <c r="BH29" s="71" t="s">
        <v>235</v>
      </c>
      <c r="BI29" s="71" t="s">
        <v>235</v>
      </c>
      <c r="BJ29" s="71" t="s">
        <v>235</v>
      </c>
      <c r="BK29" s="71" t="s">
        <v>235</v>
      </c>
      <c r="BL29" s="71" t="s">
        <v>235</v>
      </c>
      <c r="BM29" s="71" t="s">
        <v>235</v>
      </c>
      <c r="BN29" s="71" t="s">
        <v>235</v>
      </c>
      <c r="BO29" s="71" t="s">
        <v>235</v>
      </c>
      <c r="BP29" s="71" t="s">
        <v>235</v>
      </c>
      <c r="BQ29" s="71" t="s">
        <v>235</v>
      </c>
      <c r="BR29" s="71" t="s">
        <v>235</v>
      </c>
      <c r="BS29" s="71" t="s">
        <v>235</v>
      </c>
      <c r="BT29" s="71" t="s">
        <v>235</v>
      </c>
      <c r="BU29" s="71" t="s">
        <v>235</v>
      </c>
      <c r="BV29" s="71" t="s">
        <v>235</v>
      </c>
      <c r="BW29" s="477"/>
      <c r="BX29" s="477"/>
      <c r="BY29" s="471"/>
      <c r="BZ29" s="471"/>
      <c r="CA29" s="471"/>
      <c r="CB29" s="471"/>
      <c r="CC29" s="471"/>
      <c r="CD29" s="471"/>
      <c r="CE29" s="471"/>
      <c r="CF29" s="471"/>
      <c r="CG29" s="471"/>
      <c r="CH29" s="471"/>
      <c r="CI29" s="471"/>
      <c r="CJ29" s="471"/>
      <c r="CK29" s="471"/>
      <c r="CL29" s="471"/>
      <c r="CM29" s="333"/>
      <c r="CN29" s="333"/>
      <c r="CO29" s="333"/>
      <c r="CP29" s="333"/>
      <c r="CQ29" s="333"/>
      <c r="CR29" s="333"/>
      <c r="CS29" s="333"/>
      <c r="CT29" s="333"/>
      <c r="CU29" s="333"/>
      <c r="CV29" s="333"/>
      <c r="CW29" s="333"/>
      <c r="CX29" s="333"/>
      <c r="CY29" s="333"/>
      <c r="CZ29" s="471"/>
      <c r="DA29" s="471"/>
      <c r="DB29" s="471"/>
      <c r="DC29" s="471"/>
      <c r="DD29" s="471"/>
      <c r="DE29" s="471"/>
      <c r="DF29" s="471"/>
      <c r="DG29" s="471"/>
      <c r="DH29" s="471"/>
      <c r="DI29" s="471"/>
      <c r="DJ29" s="471"/>
      <c r="DK29" s="246"/>
      <c r="DL29" s="246"/>
      <c r="DM29" s="246"/>
      <c r="DN29" s="246"/>
      <c r="DO29" s="246"/>
      <c r="DP29" s="246"/>
      <c r="DQ29" s="246"/>
      <c r="DR29" s="88" t="s">
        <v>235</v>
      </c>
      <c r="DS29" s="88" t="s">
        <v>235</v>
      </c>
      <c r="DT29" s="88" t="s">
        <v>235</v>
      </c>
      <c r="DU29" s="88" t="s">
        <v>235</v>
      </c>
      <c r="DV29" s="88" t="s">
        <v>235</v>
      </c>
      <c r="DW29" s="246"/>
      <c r="DX29" s="88" t="s">
        <v>235</v>
      </c>
      <c r="DY29" s="246"/>
      <c r="DZ29" s="88" t="s">
        <v>235</v>
      </c>
      <c r="EA29" s="88" t="s">
        <v>235</v>
      </c>
      <c r="EB29" s="88" t="s">
        <v>235</v>
      </c>
      <c r="EC29" s="88" t="s">
        <v>235</v>
      </c>
      <c r="ED29" s="88" t="s">
        <v>235</v>
      </c>
      <c r="EE29" s="88" t="s">
        <v>235</v>
      </c>
      <c r="EF29" s="88" t="s">
        <v>235</v>
      </c>
      <c r="EG29" s="88" t="s">
        <v>235</v>
      </c>
      <c r="EH29" s="88" t="s">
        <v>235</v>
      </c>
      <c r="EI29" s="88" t="s">
        <v>235</v>
      </c>
      <c r="EJ29" s="88" t="s">
        <v>235</v>
      </c>
      <c r="EK29" s="88" t="s">
        <v>235</v>
      </c>
      <c r="EL29" s="88" t="s">
        <v>235</v>
      </c>
      <c r="EM29" s="88" t="s">
        <v>235</v>
      </c>
      <c r="EN29" s="88" t="s">
        <v>235</v>
      </c>
      <c r="EO29" s="88" t="s">
        <v>235</v>
      </c>
      <c r="EP29" s="88" t="s">
        <v>235</v>
      </c>
      <c r="EQ29" s="88" t="s">
        <v>235</v>
      </c>
      <c r="ER29" s="88" t="s">
        <v>235</v>
      </c>
      <c r="ES29" s="88" t="s">
        <v>235</v>
      </c>
      <c r="ET29" s="88" t="s">
        <v>235</v>
      </c>
      <c r="EU29" s="88" t="s">
        <v>235</v>
      </c>
      <c r="EV29" s="88" t="s">
        <v>235</v>
      </c>
      <c r="EW29" s="88" t="s">
        <v>235</v>
      </c>
      <c r="EX29" s="88" t="s">
        <v>235</v>
      </c>
      <c r="EY29" s="88" t="s">
        <v>235</v>
      </c>
      <c r="EZ29" s="88" t="s">
        <v>235</v>
      </c>
      <c r="FA29" s="88" t="s">
        <v>235</v>
      </c>
      <c r="FB29" s="88" t="s">
        <v>235</v>
      </c>
      <c r="FC29" s="88" t="s">
        <v>235</v>
      </c>
      <c r="FD29" s="88" t="s">
        <v>235</v>
      </c>
      <c r="FE29" s="88" t="s">
        <v>235</v>
      </c>
      <c r="FF29" s="88" t="s">
        <v>235</v>
      </c>
      <c r="FG29" s="88" t="s">
        <v>235</v>
      </c>
      <c r="FH29" s="88" t="s">
        <v>235</v>
      </c>
    </row>
    <row r="30" spans="1:164" ht="18" customHeight="1" x14ac:dyDescent="0.3">
      <c r="A30" s="247">
        <v>2</v>
      </c>
      <c r="B30" s="247" t="s">
        <v>723</v>
      </c>
      <c r="C30" s="219" t="s">
        <v>217</v>
      </c>
      <c r="D30" s="462" t="s">
        <v>241</v>
      </c>
      <c r="E30" s="465" t="s">
        <v>730</v>
      </c>
      <c r="F30" s="490" t="s">
        <v>242</v>
      </c>
      <c r="G30" s="452" t="s">
        <v>243</v>
      </c>
      <c r="H30" s="457" t="s">
        <v>244</v>
      </c>
      <c r="I30" s="452" t="s">
        <v>245</v>
      </c>
      <c r="J30" s="488" t="s">
        <v>246</v>
      </c>
      <c r="K30" s="493" t="s">
        <v>247</v>
      </c>
      <c r="L30" s="453" t="s">
        <v>225</v>
      </c>
      <c r="M30" s="472" t="s">
        <v>248</v>
      </c>
      <c r="N30" s="457" t="s">
        <v>227</v>
      </c>
      <c r="O30" s="500" t="s">
        <v>249</v>
      </c>
      <c r="P30" s="244" t="s">
        <v>732</v>
      </c>
      <c r="Q30" s="496">
        <v>2</v>
      </c>
      <c r="R30" s="95" t="s">
        <v>250</v>
      </c>
      <c r="S30" s="95" t="s">
        <v>231</v>
      </c>
      <c r="T30" s="95" t="s">
        <v>231</v>
      </c>
      <c r="U30" s="95" t="s">
        <v>231</v>
      </c>
      <c r="V30" s="96">
        <v>302</v>
      </c>
      <c r="W30" s="472">
        <f t="shared" ref="W30" si="8">V30+V31</f>
        <v>455</v>
      </c>
      <c r="X30" s="97">
        <v>64</v>
      </c>
      <c r="Y30" s="481">
        <f>((X30*V30)+(X31*V31))/W30</f>
        <v>64.336263736263732</v>
      </c>
      <c r="Z30" s="97">
        <v>181</v>
      </c>
      <c r="AA30" s="457">
        <f>Z30+Z31</f>
        <v>268</v>
      </c>
      <c r="AB30" s="98">
        <v>248</v>
      </c>
      <c r="AC30" s="482">
        <f>AB30+AB31</f>
        <v>370</v>
      </c>
      <c r="AD30" s="99" t="str">
        <f>"ECOG PS:
2-3: "&amp;TEXT(52/V30,"0.0%")&amp;"
Missing: "&amp;TEXT(2/V30,"0.0%")&amp;"
Race:
White: "&amp;TEXT(244/V30,"0.0%")&amp;"
Black: "&amp;TEXT(4/V30,"0.0%")&amp;"
Asian: "&amp;TEXT(4/V30,"0.0%")&amp;"
Other: "&amp;TEXT(2/V30,"0.0%")&amp;"
Not reported: "&amp;TEXT(48/V30,"0.0%")&amp;"
ISS Stage:
1-2: "&amp;TEXT(197/V30,"0.0%")&amp;"
3: "&amp;TEXT(93/V30,"0.0%")&amp;"
Missing: "&amp;TEXT(12/V30,"0.0%")&amp;"
High Cytogenetic Risk: "&amp;TEXT(77/V30,"0.0%")&amp;"
Prior SCT: "&amp;TEXT(214/V30,"0.0%")&amp;"
Prior therapies:
Bortezomib: "&amp;TEXT(302/V30,"0.0%")&amp;"
Lenalidomide: "&amp;TEXT(302/V30,"0.0%")&amp;"
Dexamethasone: "&amp;TEXT(295/V30,"0.0%")&amp;"
Thalidomide: "&amp;TEXT(173/V30,"0.0%")&amp;"
Refractory disease: "&amp;TEXT(249/V30,"0.0%")&amp;"
Median prior LOT: 5
Number of prior LOT:
≥3L: 94%"</f>
        <v>ECOG PS:
2-3: 17.2%
Missing: 0.7%
Race:
White: 80.8%
Black: 1.3%
Asian: 1.3%
Other: 0.7%
Not reported: 15.9%
ISS Stage:
1-2: 65.2%
3: 30.8%
Missing: 4.0%
High Cytogenetic Risk: 25.5%
Prior SCT: 70.9%
Prior therapies:
Bortezomib: 100.0%
Lenalidomide: 100.0%
Dexamethasone: 97.7%
Thalidomide: 57.3%
Refractory disease: 82.5%
Median prior LOT: 5
Number of prior LOT:
≥3L: 94%</v>
      </c>
      <c r="AE30" s="99" t="str">
        <f>"ECOG PS:
2-3: "&amp;TEXT(52/W30,"0.0%")&amp;"
Missing: "&amp;TEXT(2/W30,"0.0%")&amp;"
Race:
White: "&amp;TEXT(244/W30,"0.0%")&amp;"
Black: "&amp;TEXT(4/W30,"0.0%")&amp;"
Asian: "&amp;TEXT(4/W30,"0.0%")&amp;"
Other: "&amp;TEXT(2/W30,"0.0%")&amp;"
Not reported: "&amp;TEXT(48/W30,"0.0%")&amp;"
ISS Stage:
1-2: "&amp;TEXT(197/W30,"0.0%")&amp;"
3: "&amp;TEXT(93/W30,"0.0%")&amp;"
Missing: "&amp;TEXT(12/W30,"0.0%")&amp;"
High Cytogenetic Risk: "&amp;TEXT(77/W30,"0.0%")&amp;"
Prior SCT: "&amp;TEXT(214/W30,"0.0%")&amp;"
Prior therapies:
Bortezomib: "&amp;TEXT(302/W30,"0.0%")&amp;"
Lenalidomide: "&amp;TEXT(302/W30,"0.0%")&amp;"
Dexamethasone: "&amp;TEXT(295/W30,"0.0%")&amp;"
Thalidomide: "&amp;TEXT(173/W30,"0.0%")&amp;"
Refractory disease: "&amp;TEXT(249/W30,"0.0%")&amp;"
Median prior LOT: 5
Number of prior LOT:
≥3L: 94%"</f>
        <v>ECOG PS:
2-3: 11.4%
Missing: 0.4%
Race:
White: 53.6%
Black: 0.9%
Asian: 0.9%
Other: 0.4%
Not reported: 10.5%
ISS Stage:
1-2: 43.3%
3: 20.4%
Missing: 2.6%
High Cytogenetic Risk: 16.9%
Prior SCT: 47.0%
Prior therapies:
Bortezomib: 66.4%
Lenalidomide: 66.4%
Dexamethasone: 64.8%
Thalidomide: 38.0%
Refractory disease: 54.7%
Median prior LOT: 5
Number of prior LOT:
≥3L: 94%</v>
      </c>
      <c r="AF30" s="472" t="s">
        <v>232</v>
      </c>
      <c r="AG30" s="472" t="s">
        <v>232</v>
      </c>
      <c r="AH30" s="472" t="s">
        <v>232</v>
      </c>
      <c r="AI30" s="199">
        <v>302</v>
      </c>
      <c r="AJ30" s="457">
        <v>455</v>
      </c>
      <c r="AK30" s="102">
        <v>13.1</v>
      </c>
      <c r="AL30" s="102" t="s">
        <v>231</v>
      </c>
      <c r="AM30" s="102" t="s">
        <v>231</v>
      </c>
      <c r="AN30" s="103" t="s">
        <v>251</v>
      </c>
      <c r="AO30" s="103" t="s">
        <v>231</v>
      </c>
      <c r="AP30" s="103" t="s">
        <v>231</v>
      </c>
      <c r="AQ30" s="103" t="s">
        <v>252</v>
      </c>
      <c r="AR30" s="75" t="s">
        <v>231</v>
      </c>
      <c r="AS30" s="75" t="s">
        <v>231</v>
      </c>
      <c r="AT30" s="457" t="s">
        <v>233</v>
      </c>
      <c r="AU30" s="101">
        <v>302</v>
      </c>
      <c r="AV30" s="235">
        <v>455</v>
      </c>
      <c r="AW30" s="104">
        <v>4</v>
      </c>
      <c r="AX30" s="104" t="s">
        <v>231</v>
      </c>
      <c r="AY30" s="104" t="s">
        <v>231</v>
      </c>
      <c r="AZ30" s="105" t="s">
        <v>253</v>
      </c>
      <c r="BA30" s="103" t="s">
        <v>231</v>
      </c>
      <c r="BB30" s="103" t="s">
        <v>231</v>
      </c>
      <c r="BC30" s="103" t="s">
        <v>254</v>
      </c>
      <c r="BD30" s="77" t="s">
        <v>231</v>
      </c>
      <c r="BE30" s="77" t="s">
        <v>231</v>
      </c>
      <c r="BF30" s="77" t="s">
        <v>231</v>
      </c>
      <c r="BG30" s="77" t="s">
        <v>231</v>
      </c>
      <c r="BH30" s="103" t="s">
        <v>255</v>
      </c>
      <c r="BI30" s="103" t="s">
        <v>256</v>
      </c>
      <c r="BJ30" s="81" t="s">
        <v>231</v>
      </c>
      <c r="BK30" s="105" t="s">
        <v>257</v>
      </c>
      <c r="BL30" s="81" t="s">
        <v>231</v>
      </c>
      <c r="BM30" s="72">
        <v>78</v>
      </c>
      <c r="BN30" s="81" t="s">
        <v>231</v>
      </c>
      <c r="BO30" s="106" t="s">
        <v>258</v>
      </c>
      <c r="BP30" s="106" t="s">
        <v>258</v>
      </c>
      <c r="BQ30" s="101">
        <v>300</v>
      </c>
      <c r="BR30" s="101" t="s">
        <v>231</v>
      </c>
      <c r="BS30" s="94" t="s">
        <v>231</v>
      </c>
      <c r="BT30" s="101">
        <v>183</v>
      </c>
      <c r="BU30" s="75" t="s">
        <v>259</v>
      </c>
      <c r="BV30" s="75" t="s">
        <v>259</v>
      </c>
      <c r="BW30" s="475" t="s">
        <v>235</v>
      </c>
      <c r="BX30" s="475" t="s">
        <v>235</v>
      </c>
      <c r="BY30" s="244" t="s">
        <v>235</v>
      </c>
      <c r="BZ30" s="244" t="s">
        <v>235</v>
      </c>
      <c r="CA30" s="244" t="s">
        <v>235</v>
      </c>
      <c r="CB30" s="244" t="s">
        <v>235</v>
      </c>
      <c r="CC30" s="244" t="s">
        <v>235</v>
      </c>
      <c r="CD30" s="244" t="s">
        <v>235</v>
      </c>
      <c r="CE30" s="244" t="s">
        <v>235</v>
      </c>
      <c r="CF30" s="244" t="s">
        <v>235</v>
      </c>
      <c r="CG30" s="244" t="s">
        <v>235</v>
      </c>
      <c r="CH30" s="244" t="s">
        <v>235</v>
      </c>
      <c r="CI30" s="244" t="s">
        <v>235</v>
      </c>
      <c r="CJ30" s="244" t="s">
        <v>235</v>
      </c>
      <c r="CK30" s="244" t="s">
        <v>235</v>
      </c>
      <c r="CL30" s="244" t="s">
        <v>235</v>
      </c>
      <c r="CM30" s="244" t="s">
        <v>235</v>
      </c>
      <c r="CN30" s="244" t="s">
        <v>235</v>
      </c>
      <c r="CO30" s="244" t="s">
        <v>235</v>
      </c>
      <c r="CP30" s="244" t="s">
        <v>235</v>
      </c>
      <c r="CQ30" s="244" t="s">
        <v>235</v>
      </c>
      <c r="CR30" s="244" t="s">
        <v>235</v>
      </c>
      <c r="CS30" s="244" t="s">
        <v>235</v>
      </c>
      <c r="CT30" s="244" t="s">
        <v>235</v>
      </c>
      <c r="CU30" s="244" t="s">
        <v>235</v>
      </c>
      <c r="CV30" s="244" t="s">
        <v>235</v>
      </c>
      <c r="CW30" s="244" t="s">
        <v>235</v>
      </c>
      <c r="CX30" s="244" t="s">
        <v>235</v>
      </c>
      <c r="CY30" s="244" t="s">
        <v>235</v>
      </c>
      <c r="CZ30" s="244" t="s">
        <v>235</v>
      </c>
      <c r="DA30" s="244" t="s">
        <v>235</v>
      </c>
      <c r="DB30" s="244" t="s">
        <v>235</v>
      </c>
      <c r="DC30" s="244" t="s">
        <v>235</v>
      </c>
      <c r="DD30" s="244" t="s">
        <v>235</v>
      </c>
      <c r="DE30" s="244" t="s">
        <v>235</v>
      </c>
      <c r="DF30" s="244" t="s">
        <v>235</v>
      </c>
      <c r="DG30" s="244" t="s">
        <v>235</v>
      </c>
      <c r="DH30" s="244" t="s">
        <v>235</v>
      </c>
      <c r="DI30" s="244" t="s">
        <v>235</v>
      </c>
      <c r="DJ30" s="244" t="s">
        <v>235</v>
      </c>
      <c r="DK30" s="244" t="s">
        <v>235</v>
      </c>
      <c r="DL30" s="244" t="s">
        <v>235</v>
      </c>
      <c r="DM30" s="244" t="s">
        <v>235</v>
      </c>
      <c r="DN30" s="244" t="s">
        <v>235</v>
      </c>
      <c r="DO30" s="244" t="s">
        <v>235</v>
      </c>
      <c r="DP30" s="244" t="s">
        <v>235</v>
      </c>
      <c r="DQ30" s="244" t="s">
        <v>235</v>
      </c>
      <c r="DR30" s="88" t="s">
        <v>235</v>
      </c>
      <c r="DS30" s="88" t="s">
        <v>235</v>
      </c>
      <c r="DT30" s="88" t="s">
        <v>235</v>
      </c>
      <c r="DU30" s="88" t="s">
        <v>235</v>
      </c>
      <c r="DV30" s="88" t="s">
        <v>235</v>
      </c>
      <c r="DW30" s="244" t="s">
        <v>235</v>
      </c>
      <c r="DX30" s="88" t="s">
        <v>235</v>
      </c>
      <c r="DY30" s="244" t="s">
        <v>235</v>
      </c>
      <c r="DZ30" s="88" t="s">
        <v>235</v>
      </c>
      <c r="EA30" s="88" t="s">
        <v>235</v>
      </c>
      <c r="EB30" s="88" t="s">
        <v>235</v>
      </c>
      <c r="EC30" s="88" t="s">
        <v>235</v>
      </c>
      <c r="ED30" s="88" t="s">
        <v>235</v>
      </c>
      <c r="EE30" s="88" t="s">
        <v>235</v>
      </c>
      <c r="EF30" s="88" t="s">
        <v>235</v>
      </c>
      <c r="EG30" s="88" t="s">
        <v>235</v>
      </c>
      <c r="EH30" s="88" t="s">
        <v>235</v>
      </c>
      <c r="EI30" s="88" t="s">
        <v>235</v>
      </c>
      <c r="EJ30" s="88" t="s">
        <v>235</v>
      </c>
      <c r="EK30" s="88" t="s">
        <v>235</v>
      </c>
      <c r="EL30" s="88" t="s">
        <v>235</v>
      </c>
      <c r="EM30" s="88" t="s">
        <v>235</v>
      </c>
      <c r="EN30" s="88" t="s">
        <v>235</v>
      </c>
      <c r="EO30" s="88" t="s">
        <v>235</v>
      </c>
      <c r="EP30" s="88" t="s">
        <v>235</v>
      </c>
      <c r="EQ30" s="88" t="s">
        <v>235</v>
      </c>
      <c r="ER30" s="88" t="s">
        <v>235</v>
      </c>
      <c r="ES30" s="88" t="s">
        <v>235</v>
      </c>
      <c r="ET30" s="88" t="s">
        <v>235</v>
      </c>
      <c r="EU30" s="88" t="s">
        <v>235</v>
      </c>
      <c r="EV30" s="88" t="s">
        <v>235</v>
      </c>
      <c r="EW30" s="88" t="s">
        <v>235</v>
      </c>
      <c r="EX30" s="88" t="s">
        <v>235</v>
      </c>
      <c r="EY30" s="88" t="s">
        <v>235</v>
      </c>
      <c r="EZ30" s="88" t="s">
        <v>235</v>
      </c>
      <c r="FA30" s="88" t="s">
        <v>235</v>
      </c>
      <c r="FB30" s="88" t="s">
        <v>235</v>
      </c>
      <c r="FC30" s="88" t="s">
        <v>235</v>
      </c>
      <c r="FD30" s="88" t="s">
        <v>235</v>
      </c>
      <c r="FE30" s="88" t="s">
        <v>235</v>
      </c>
      <c r="FF30" s="88" t="s">
        <v>235</v>
      </c>
      <c r="FG30" s="88" t="s">
        <v>235</v>
      </c>
      <c r="FH30" s="88" t="s">
        <v>235</v>
      </c>
    </row>
    <row r="31" spans="1:164" ht="18" customHeight="1" x14ac:dyDescent="0.3">
      <c r="A31" s="248"/>
      <c r="B31" s="248"/>
      <c r="C31" s="233"/>
      <c r="D31" s="463"/>
      <c r="E31" s="466"/>
      <c r="F31" s="490"/>
      <c r="G31" s="452"/>
      <c r="H31" s="457"/>
      <c r="I31" s="452"/>
      <c r="J31" s="488"/>
      <c r="K31" s="494"/>
      <c r="L31" s="454"/>
      <c r="M31" s="473"/>
      <c r="N31" s="458"/>
      <c r="O31" s="501"/>
      <c r="P31" s="470"/>
      <c r="Q31" s="497"/>
      <c r="R31" s="97" t="s">
        <v>260</v>
      </c>
      <c r="S31" s="97" t="s">
        <v>231</v>
      </c>
      <c r="T31" s="97" t="s">
        <v>231</v>
      </c>
      <c r="U31" s="97" t="s">
        <v>231</v>
      </c>
      <c r="V31" s="96">
        <v>153</v>
      </c>
      <c r="W31" s="473"/>
      <c r="X31" s="97">
        <v>65</v>
      </c>
      <c r="Y31" s="481"/>
      <c r="Z31" s="97">
        <v>87</v>
      </c>
      <c r="AA31" s="469"/>
      <c r="AB31" s="98">
        <v>122</v>
      </c>
      <c r="AC31" s="483"/>
      <c r="AD31" s="99" t="str">
        <f>"ECOG PS:
2-3: "&amp;TEXT(28/V31,"0.0%")&amp;"
Missing: "&amp;TEXT(3/V31,"0.0%")&amp;"
Race:
White: "&amp;TEXT(113/V31,"0.0%")&amp;"
Black: "&amp;TEXT(3/V31,"0.0%")&amp;"
Other: "&amp;TEXT(2/V31,"0.0%")&amp;"
Not reported: "&amp;TEXT(35/V31,"0.0%")&amp;"
ISS Stage:
1-2: "&amp;TEXT(93/V31,"0.0%")&amp;"
3: "&amp;TEXT(54/V31,"0.0%")&amp;"
Missing: "&amp;TEXT(6/V31,"0.0%")&amp;"
High Cytogenetic Risk: "&amp;TEXT(35/V31,"0.0%")&amp;"
Prior SCT: "&amp;TEXT(105/V31,"0.0%")&amp;"
Prior therapies:
Bortezomib: "&amp;TEXT(153/V31,"0.0%")&amp;"
Lenalidomide: "&amp;TEXT(153/V31,"0.0%")&amp;"
Dexamethasone: "&amp;TEXT(152/V31,"0.0%")&amp;"
Thalidomide: "&amp;TEXT(93/V31,"0.0%")&amp;"
Refractory disease: "&amp;TEXT(125/V31,"0.0%")&amp;"
Median prior LOT: 5
Number of prior LOT:
≥3L: 95%"</f>
        <v>ECOG PS:
2-3: 18.3%
Missing: 2.0%
Race:
White: 73.9%
Black: 2.0%
Other: 1.3%
Not reported: 22.9%
ISS Stage:
1-2: 60.8%
3: 35.3%
Missing: 3.9%
High Cytogenetic Risk: 22.9%
Prior SCT: 68.6%
Prior therapies:
Bortezomib: 100.0%
Lenalidomide: 100.0%
Dexamethasone: 99.3%
Thalidomide: 60.8%
Refractory disease: 81.7%
Median prior LOT: 5
Number of prior LOT:
≥3L: 95%</v>
      </c>
      <c r="AE31" s="99" t="e">
        <f>"ECOG PS:
2-3: "&amp;TEXT(28/W31,"0.0%")&amp;"
Missing: "&amp;TEXT(3/W31,"0.0%")&amp;"
Race:
White: "&amp;TEXT(113/W31,"0.0%")&amp;"
Black: "&amp;TEXT(3/W31,"0.0%")&amp;"
Other: "&amp;TEXT(2/W31,"0.0%")&amp;"
Not reported: "&amp;TEXT(35/W31,"0.0%")&amp;"
ISS Stage:
1-2: "&amp;TEXT(93/W31,"0.0%")&amp;"
3: "&amp;TEXT(54/W31,"0.0%")&amp;"
Missing: "&amp;TEXT(6/W31,"0.0%")&amp;"
High Cytogenetic Risk: "&amp;TEXT(35/W31,"0.0%")&amp;"
Prior SCT: "&amp;TEXT(105/W31,"0.0%")&amp;"
Prior therapies:
Bortezomib: "&amp;TEXT(153/W31,"0.0%")&amp;"
Lenalidomide: "&amp;TEXT(153/W31,"0.0%")&amp;"
Dexamethasone: "&amp;TEXT(152/W31,"0.0%")&amp;"
Thalidomide: "&amp;TEXT(93/W31,"0.0%")&amp;"
Refractory disease: "&amp;TEXT(125/W31,"0.0%")&amp;"
Median prior LOT: 5
Number of prior LOT:
≥3L: 95%"</f>
        <v>#DIV/0!</v>
      </c>
      <c r="AF31" s="473"/>
      <c r="AG31" s="473"/>
      <c r="AH31" s="473"/>
      <c r="AI31" s="199">
        <v>153</v>
      </c>
      <c r="AJ31" s="457"/>
      <c r="AK31" s="102">
        <v>8.1</v>
      </c>
      <c r="AL31" s="102" t="s">
        <v>231</v>
      </c>
      <c r="AM31" s="102" t="s">
        <v>231</v>
      </c>
      <c r="AN31" s="75" t="s">
        <v>231</v>
      </c>
      <c r="AO31" s="75" t="s">
        <v>231</v>
      </c>
      <c r="AP31" s="75" t="s">
        <v>231</v>
      </c>
      <c r="AQ31" s="75" t="s">
        <v>231</v>
      </c>
      <c r="AR31" s="75" t="s">
        <v>231</v>
      </c>
      <c r="AS31" s="75" t="s">
        <v>231</v>
      </c>
      <c r="AT31" s="457"/>
      <c r="AU31" s="101">
        <v>153</v>
      </c>
      <c r="AV31" s="235"/>
      <c r="AW31" s="104">
        <v>1.9</v>
      </c>
      <c r="AX31" s="104" t="s">
        <v>231</v>
      </c>
      <c r="AY31" s="104" t="s">
        <v>231</v>
      </c>
      <c r="AZ31" s="82" t="s">
        <v>231</v>
      </c>
      <c r="BA31" s="75" t="s">
        <v>231</v>
      </c>
      <c r="BB31" s="75" t="s">
        <v>231</v>
      </c>
      <c r="BC31" s="75" t="s">
        <v>231</v>
      </c>
      <c r="BD31" s="83" t="s">
        <v>231</v>
      </c>
      <c r="BE31" s="83" t="s">
        <v>231</v>
      </c>
      <c r="BF31" s="83" t="s">
        <v>231</v>
      </c>
      <c r="BG31" s="83" t="s">
        <v>231</v>
      </c>
      <c r="BH31" s="103" t="s">
        <v>261</v>
      </c>
      <c r="BI31" s="103" t="s">
        <v>262</v>
      </c>
      <c r="BJ31" s="81" t="s">
        <v>231</v>
      </c>
      <c r="BK31" s="105" t="s">
        <v>263</v>
      </c>
      <c r="BL31" s="81" t="s">
        <v>231</v>
      </c>
      <c r="BM31" s="107">
        <v>14</v>
      </c>
      <c r="BN31" s="81" t="s">
        <v>231</v>
      </c>
      <c r="BO31" s="103" t="s">
        <v>264</v>
      </c>
      <c r="BP31" s="103" t="s">
        <v>264</v>
      </c>
      <c r="BQ31" s="101">
        <v>150</v>
      </c>
      <c r="BR31" s="101" t="s">
        <v>231</v>
      </c>
      <c r="BS31" s="94" t="s">
        <v>231</v>
      </c>
      <c r="BT31" s="101">
        <v>80</v>
      </c>
      <c r="BU31" s="75" t="s">
        <v>265</v>
      </c>
      <c r="BV31" s="75" t="s">
        <v>265</v>
      </c>
      <c r="BW31" s="476"/>
      <c r="BX31" s="476"/>
      <c r="BY31" s="470"/>
      <c r="BZ31" s="470"/>
      <c r="CA31" s="470"/>
      <c r="CB31" s="470"/>
      <c r="CC31" s="470"/>
      <c r="CD31" s="470"/>
      <c r="CE31" s="470"/>
      <c r="CF31" s="470"/>
      <c r="CG31" s="470"/>
      <c r="CH31" s="470"/>
      <c r="CI31" s="470"/>
      <c r="CJ31" s="470"/>
      <c r="CK31" s="470"/>
      <c r="CL31" s="470"/>
      <c r="CM31" s="332"/>
      <c r="CN31" s="332"/>
      <c r="CO31" s="332"/>
      <c r="CP31" s="332"/>
      <c r="CQ31" s="332"/>
      <c r="CR31" s="332"/>
      <c r="CS31" s="332"/>
      <c r="CT31" s="332"/>
      <c r="CU31" s="332"/>
      <c r="CV31" s="332"/>
      <c r="CW31" s="332"/>
      <c r="CX31" s="332"/>
      <c r="CY31" s="332"/>
      <c r="CZ31" s="470"/>
      <c r="DA31" s="470"/>
      <c r="DB31" s="470"/>
      <c r="DC31" s="470"/>
      <c r="DD31" s="470"/>
      <c r="DE31" s="470"/>
      <c r="DF31" s="470"/>
      <c r="DG31" s="470"/>
      <c r="DH31" s="470"/>
      <c r="DI31" s="470"/>
      <c r="DJ31" s="470"/>
      <c r="DK31" s="245"/>
      <c r="DL31" s="245"/>
      <c r="DM31" s="245"/>
      <c r="DN31" s="245"/>
      <c r="DO31" s="245"/>
      <c r="DP31" s="245"/>
      <c r="DQ31" s="245"/>
      <c r="DR31" s="88" t="s">
        <v>235</v>
      </c>
      <c r="DS31" s="88" t="s">
        <v>235</v>
      </c>
      <c r="DT31" s="88" t="s">
        <v>235</v>
      </c>
      <c r="DU31" s="88" t="s">
        <v>235</v>
      </c>
      <c r="DV31" s="88" t="s">
        <v>235</v>
      </c>
      <c r="DW31" s="245"/>
      <c r="DX31" s="88" t="s">
        <v>235</v>
      </c>
      <c r="DY31" s="245"/>
      <c r="DZ31" s="88" t="s">
        <v>235</v>
      </c>
      <c r="EA31" s="88" t="s">
        <v>235</v>
      </c>
      <c r="EB31" s="88" t="s">
        <v>235</v>
      </c>
      <c r="EC31" s="88" t="s">
        <v>235</v>
      </c>
      <c r="ED31" s="88" t="s">
        <v>235</v>
      </c>
      <c r="EE31" s="88" t="s">
        <v>235</v>
      </c>
      <c r="EF31" s="88" t="s">
        <v>235</v>
      </c>
      <c r="EG31" s="88" t="s">
        <v>235</v>
      </c>
      <c r="EH31" s="88" t="s">
        <v>235</v>
      </c>
      <c r="EI31" s="88" t="s">
        <v>235</v>
      </c>
      <c r="EJ31" s="88" t="s">
        <v>235</v>
      </c>
      <c r="EK31" s="88" t="s">
        <v>235</v>
      </c>
      <c r="EL31" s="88" t="s">
        <v>235</v>
      </c>
      <c r="EM31" s="88" t="s">
        <v>235</v>
      </c>
      <c r="EN31" s="88" t="s">
        <v>235</v>
      </c>
      <c r="EO31" s="88" t="s">
        <v>235</v>
      </c>
      <c r="EP31" s="88" t="s">
        <v>235</v>
      </c>
      <c r="EQ31" s="88" t="s">
        <v>235</v>
      </c>
      <c r="ER31" s="88" t="s">
        <v>235</v>
      </c>
      <c r="ES31" s="88" t="s">
        <v>235</v>
      </c>
      <c r="ET31" s="88" t="s">
        <v>235</v>
      </c>
      <c r="EU31" s="88" t="s">
        <v>235</v>
      </c>
      <c r="EV31" s="88" t="s">
        <v>235</v>
      </c>
      <c r="EW31" s="88" t="s">
        <v>235</v>
      </c>
      <c r="EX31" s="88" t="s">
        <v>235</v>
      </c>
      <c r="EY31" s="88" t="s">
        <v>235</v>
      </c>
      <c r="EZ31" s="88" t="s">
        <v>235</v>
      </c>
      <c r="FA31" s="88" t="s">
        <v>235</v>
      </c>
      <c r="FB31" s="88" t="s">
        <v>235</v>
      </c>
      <c r="FC31" s="88" t="s">
        <v>235</v>
      </c>
      <c r="FD31" s="88" t="s">
        <v>235</v>
      </c>
      <c r="FE31" s="88" t="s">
        <v>235</v>
      </c>
      <c r="FF31" s="88" t="s">
        <v>235</v>
      </c>
      <c r="FG31" s="88" t="s">
        <v>235</v>
      </c>
      <c r="FH31" s="88" t="s">
        <v>235</v>
      </c>
    </row>
    <row r="32" spans="1:164" ht="18" customHeight="1" x14ac:dyDescent="0.3">
      <c r="A32" s="248"/>
      <c r="B32" s="248"/>
      <c r="C32" s="233"/>
      <c r="D32" s="463"/>
      <c r="E32" s="466"/>
      <c r="F32" s="490"/>
      <c r="G32" s="452"/>
      <c r="H32" s="457"/>
      <c r="I32" s="452"/>
      <c r="J32" s="488"/>
      <c r="K32" s="494"/>
      <c r="L32" s="454"/>
      <c r="M32" s="473"/>
      <c r="N32" s="458"/>
      <c r="O32" s="501"/>
      <c r="P32" s="470"/>
      <c r="Q32" s="497"/>
      <c r="R32" s="70" t="s">
        <v>235</v>
      </c>
      <c r="S32" s="70" t="s">
        <v>235</v>
      </c>
      <c r="T32" s="70" t="s">
        <v>235</v>
      </c>
      <c r="U32" s="70" t="s">
        <v>235</v>
      </c>
      <c r="V32" s="71" t="s">
        <v>235</v>
      </c>
      <c r="W32" s="473"/>
      <c r="X32" s="71" t="s">
        <v>235</v>
      </c>
      <c r="Y32" s="481"/>
      <c r="Z32" s="75" t="s">
        <v>235</v>
      </c>
      <c r="AA32" s="469"/>
      <c r="AB32" s="75" t="s">
        <v>235</v>
      </c>
      <c r="AC32" s="483"/>
      <c r="AD32" s="94" t="s">
        <v>235</v>
      </c>
      <c r="AE32" s="94" t="s">
        <v>235</v>
      </c>
      <c r="AF32" s="473"/>
      <c r="AG32" s="473"/>
      <c r="AH32" s="473"/>
      <c r="AI32" s="82" t="s">
        <v>235</v>
      </c>
      <c r="AJ32" s="457"/>
      <c r="AK32" s="75" t="s">
        <v>235</v>
      </c>
      <c r="AL32" s="75" t="s">
        <v>235</v>
      </c>
      <c r="AM32" s="75" t="s">
        <v>235</v>
      </c>
      <c r="AN32" s="75" t="s">
        <v>235</v>
      </c>
      <c r="AO32" s="75" t="s">
        <v>235</v>
      </c>
      <c r="AP32" s="75" t="s">
        <v>235</v>
      </c>
      <c r="AQ32" s="75" t="s">
        <v>235</v>
      </c>
      <c r="AR32" s="75" t="s">
        <v>235</v>
      </c>
      <c r="AS32" s="75" t="s">
        <v>235</v>
      </c>
      <c r="AT32" s="457"/>
      <c r="AU32" s="75" t="s">
        <v>235</v>
      </c>
      <c r="AV32" s="235"/>
      <c r="AW32" s="75" t="s">
        <v>235</v>
      </c>
      <c r="AX32" s="75" t="s">
        <v>235</v>
      </c>
      <c r="AY32" s="75" t="s">
        <v>235</v>
      </c>
      <c r="AZ32" s="82" t="s">
        <v>235</v>
      </c>
      <c r="BA32" s="75" t="s">
        <v>235</v>
      </c>
      <c r="BB32" s="75" t="s">
        <v>235</v>
      </c>
      <c r="BC32" s="75" t="s">
        <v>235</v>
      </c>
      <c r="BD32" s="83" t="s">
        <v>235</v>
      </c>
      <c r="BE32" s="83" t="s">
        <v>235</v>
      </c>
      <c r="BF32" s="83" t="s">
        <v>235</v>
      </c>
      <c r="BG32" s="83" t="s">
        <v>235</v>
      </c>
      <c r="BH32" s="75" t="s">
        <v>235</v>
      </c>
      <c r="BI32" s="75" t="s">
        <v>235</v>
      </c>
      <c r="BJ32" s="82" t="s">
        <v>235</v>
      </c>
      <c r="BK32" s="82" t="s">
        <v>235</v>
      </c>
      <c r="BL32" s="82" t="s">
        <v>235</v>
      </c>
      <c r="BM32" s="75" t="s">
        <v>235</v>
      </c>
      <c r="BN32" s="82" t="s">
        <v>235</v>
      </c>
      <c r="BO32" s="75" t="s">
        <v>235</v>
      </c>
      <c r="BP32" s="75" t="s">
        <v>235</v>
      </c>
      <c r="BQ32" s="75" t="s">
        <v>235</v>
      </c>
      <c r="BR32" s="75" t="s">
        <v>235</v>
      </c>
      <c r="BS32" s="94" t="s">
        <v>235</v>
      </c>
      <c r="BT32" s="75" t="s">
        <v>235</v>
      </c>
      <c r="BU32" s="75" t="s">
        <v>235</v>
      </c>
      <c r="BV32" s="75" t="s">
        <v>235</v>
      </c>
      <c r="BW32" s="476"/>
      <c r="BX32" s="476"/>
      <c r="BY32" s="470"/>
      <c r="BZ32" s="470"/>
      <c r="CA32" s="470"/>
      <c r="CB32" s="470"/>
      <c r="CC32" s="470"/>
      <c r="CD32" s="470"/>
      <c r="CE32" s="470"/>
      <c r="CF32" s="470"/>
      <c r="CG32" s="470"/>
      <c r="CH32" s="470"/>
      <c r="CI32" s="470"/>
      <c r="CJ32" s="470"/>
      <c r="CK32" s="470"/>
      <c r="CL32" s="470"/>
      <c r="CM32" s="332"/>
      <c r="CN32" s="332"/>
      <c r="CO32" s="332"/>
      <c r="CP32" s="332"/>
      <c r="CQ32" s="332"/>
      <c r="CR32" s="332"/>
      <c r="CS32" s="332"/>
      <c r="CT32" s="332"/>
      <c r="CU32" s="332"/>
      <c r="CV32" s="332"/>
      <c r="CW32" s="332"/>
      <c r="CX32" s="332"/>
      <c r="CY32" s="332"/>
      <c r="CZ32" s="470"/>
      <c r="DA32" s="470"/>
      <c r="DB32" s="470"/>
      <c r="DC32" s="470"/>
      <c r="DD32" s="470"/>
      <c r="DE32" s="470"/>
      <c r="DF32" s="470"/>
      <c r="DG32" s="470"/>
      <c r="DH32" s="470"/>
      <c r="DI32" s="470"/>
      <c r="DJ32" s="470"/>
      <c r="DK32" s="245"/>
      <c r="DL32" s="245"/>
      <c r="DM32" s="245"/>
      <c r="DN32" s="245"/>
      <c r="DO32" s="245"/>
      <c r="DP32" s="245"/>
      <c r="DQ32" s="245"/>
      <c r="DR32" s="88" t="s">
        <v>235</v>
      </c>
      <c r="DS32" s="88" t="s">
        <v>235</v>
      </c>
      <c r="DT32" s="88" t="s">
        <v>235</v>
      </c>
      <c r="DU32" s="88" t="s">
        <v>235</v>
      </c>
      <c r="DV32" s="88" t="s">
        <v>235</v>
      </c>
      <c r="DW32" s="245"/>
      <c r="DX32" s="88" t="s">
        <v>235</v>
      </c>
      <c r="DY32" s="245"/>
      <c r="DZ32" s="88" t="s">
        <v>235</v>
      </c>
      <c r="EA32" s="88" t="s">
        <v>235</v>
      </c>
      <c r="EB32" s="88" t="s">
        <v>235</v>
      </c>
      <c r="EC32" s="88" t="s">
        <v>235</v>
      </c>
      <c r="ED32" s="88" t="s">
        <v>235</v>
      </c>
      <c r="EE32" s="88" t="s">
        <v>235</v>
      </c>
      <c r="EF32" s="88" t="s">
        <v>235</v>
      </c>
      <c r="EG32" s="88" t="s">
        <v>235</v>
      </c>
      <c r="EH32" s="88" t="s">
        <v>235</v>
      </c>
      <c r="EI32" s="88" t="s">
        <v>235</v>
      </c>
      <c r="EJ32" s="88" t="s">
        <v>235</v>
      </c>
      <c r="EK32" s="88" t="s">
        <v>235</v>
      </c>
      <c r="EL32" s="88" t="s">
        <v>235</v>
      </c>
      <c r="EM32" s="88" t="s">
        <v>235</v>
      </c>
      <c r="EN32" s="88" t="s">
        <v>235</v>
      </c>
      <c r="EO32" s="88" t="s">
        <v>235</v>
      </c>
      <c r="EP32" s="88" t="s">
        <v>235</v>
      </c>
      <c r="EQ32" s="88" t="s">
        <v>235</v>
      </c>
      <c r="ER32" s="88" t="s">
        <v>235</v>
      </c>
      <c r="ES32" s="88" t="s">
        <v>235</v>
      </c>
      <c r="ET32" s="88" t="s">
        <v>235</v>
      </c>
      <c r="EU32" s="88" t="s">
        <v>235</v>
      </c>
      <c r="EV32" s="88" t="s">
        <v>235</v>
      </c>
      <c r="EW32" s="88" t="s">
        <v>235</v>
      </c>
      <c r="EX32" s="88" t="s">
        <v>235</v>
      </c>
      <c r="EY32" s="88" t="s">
        <v>235</v>
      </c>
      <c r="EZ32" s="88" t="s">
        <v>235</v>
      </c>
      <c r="FA32" s="88" t="s">
        <v>235</v>
      </c>
      <c r="FB32" s="88" t="s">
        <v>235</v>
      </c>
      <c r="FC32" s="88" t="s">
        <v>235</v>
      </c>
      <c r="FD32" s="88" t="s">
        <v>235</v>
      </c>
      <c r="FE32" s="88" t="s">
        <v>235</v>
      </c>
      <c r="FF32" s="88" t="s">
        <v>235</v>
      </c>
      <c r="FG32" s="88" t="s">
        <v>235</v>
      </c>
      <c r="FH32" s="88" t="s">
        <v>235</v>
      </c>
    </row>
    <row r="33" spans="1:164" ht="18" customHeight="1" x14ac:dyDescent="0.3">
      <c r="A33" s="249"/>
      <c r="B33" s="249"/>
      <c r="C33" s="234"/>
      <c r="D33" s="464"/>
      <c r="E33" s="467"/>
      <c r="F33" s="490" t="str">
        <f t="shared" ref="F33" si="9">F30</f>
        <v>Pomalidomide plus low-dose dexamethasone versus high-dose dexamethasone alone for patients with relapsed and refractory multiple myeloma (MM-003) a randomised, open-label, Phase 3 trial.
Cytogenetics and long-term survival of patients with refractory or relapsed and refractory multiple myeloma treated with pomalidomide and low-dose dexamethasone.</v>
      </c>
      <c r="G33" s="452"/>
      <c r="H33" s="457"/>
      <c r="I33" s="452"/>
      <c r="J33" s="488" t="str">
        <f t="shared" ref="J33" si="10">J30</f>
        <v xml:space="preserve">MM-003
NCT01311687
</v>
      </c>
      <c r="K33" s="494"/>
      <c r="L33" s="455"/>
      <c r="M33" s="473"/>
      <c r="N33" s="458"/>
      <c r="O33" s="502"/>
      <c r="P33" s="471"/>
      <c r="Q33" s="498"/>
      <c r="R33" s="70" t="s">
        <v>235</v>
      </c>
      <c r="S33" s="70" t="s">
        <v>235</v>
      </c>
      <c r="T33" s="70" t="s">
        <v>235</v>
      </c>
      <c r="U33" s="70" t="s">
        <v>235</v>
      </c>
      <c r="V33" s="71" t="s">
        <v>235</v>
      </c>
      <c r="W33" s="473"/>
      <c r="X33" s="71" t="s">
        <v>235</v>
      </c>
      <c r="Y33" s="481"/>
      <c r="Z33" s="75" t="s">
        <v>235</v>
      </c>
      <c r="AA33" s="469"/>
      <c r="AB33" s="75" t="s">
        <v>235</v>
      </c>
      <c r="AC33" s="484"/>
      <c r="AD33" s="94" t="s">
        <v>235</v>
      </c>
      <c r="AE33" s="94" t="s">
        <v>235</v>
      </c>
      <c r="AF33" s="473"/>
      <c r="AG33" s="473"/>
      <c r="AH33" s="473"/>
      <c r="AI33" s="82" t="s">
        <v>235</v>
      </c>
      <c r="AJ33" s="457"/>
      <c r="AK33" s="75" t="s">
        <v>235</v>
      </c>
      <c r="AL33" s="75" t="s">
        <v>235</v>
      </c>
      <c r="AM33" s="75" t="s">
        <v>235</v>
      </c>
      <c r="AN33" s="75" t="s">
        <v>235</v>
      </c>
      <c r="AO33" s="75" t="s">
        <v>235</v>
      </c>
      <c r="AP33" s="75" t="s">
        <v>235</v>
      </c>
      <c r="AQ33" s="75" t="s">
        <v>235</v>
      </c>
      <c r="AR33" s="75" t="s">
        <v>235</v>
      </c>
      <c r="AS33" s="75" t="s">
        <v>235</v>
      </c>
      <c r="AT33" s="457"/>
      <c r="AU33" s="75" t="s">
        <v>235</v>
      </c>
      <c r="AV33" s="235"/>
      <c r="AW33" s="75" t="s">
        <v>235</v>
      </c>
      <c r="AX33" s="75" t="s">
        <v>235</v>
      </c>
      <c r="AY33" s="75" t="s">
        <v>235</v>
      </c>
      <c r="AZ33" s="82" t="s">
        <v>235</v>
      </c>
      <c r="BA33" s="75" t="s">
        <v>235</v>
      </c>
      <c r="BB33" s="75" t="s">
        <v>235</v>
      </c>
      <c r="BC33" s="75" t="s">
        <v>235</v>
      </c>
      <c r="BD33" s="90" t="s">
        <v>235</v>
      </c>
      <c r="BE33" s="90" t="s">
        <v>235</v>
      </c>
      <c r="BF33" s="90" t="s">
        <v>235</v>
      </c>
      <c r="BG33" s="90" t="s">
        <v>235</v>
      </c>
      <c r="BH33" s="75" t="s">
        <v>235</v>
      </c>
      <c r="BI33" s="75" t="s">
        <v>235</v>
      </c>
      <c r="BJ33" s="82" t="s">
        <v>235</v>
      </c>
      <c r="BK33" s="82" t="s">
        <v>235</v>
      </c>
      <c r="BL33" s="82" t="s">
        <v>235</v>
      </c>
      <c r="BM33" s="75" t="s">
        <v>235</v>
      </c>
      <c r="BN33" s="82" t="s">
        <v>235</v>
      </c>
      <c r="BO33" s="75" t="s">
        <v>235</v>
      </c>
      <c r="BP33" s="75" t="s">
        <v>235</v>
      </c>
      <c r="BQ33" s="75" t="s">
        <v>235</v>
      </c>
      <c r="BR33" s="75" t="s">
        <v>235</v>
      </c>
      <c r="BS33" s="94" t="s">
        <v>235</v>
      </c>
      <c r="BT33" s="75" t="s">
        <v>235</v>
      </c>
      <c r="BU33" s="75" t="s">
        <v>235</v>
      </c>
      <c r="BV33" s="75" t="s">
        <v>235</v>
      </c>
      <c r="BW33" s="477"/>
      <c r="BX33" s="477"/>
      <c r="BY33" s="471"/>
      <c r="BZ33" s="471"/>
      <c r="CA33" s="471"/>
      <c r="CB33" s="471"/>
      <c r="CC33" s="471"/>
      <c r="CD33" s="471"/>
      <c r="CE33" s="471"/>
      <c r="CF33" s="471"/>
      <c r="CG33" s="471"/>
      <c r="CH33" s="471"/>
      <c r="CI33" s="471"/>
      <c r="CJ33" s="471"/>
      <c r="CK33" s="471"/>
      <c r="CL33" s="471"/>
      <c r="CM33" s="333"/>
      <c r="CN33" s="333"/>
      <c r="CO33" s="333"/>
      <c r="CP33" s="333"/>
      <c r="CQ33" s="333"/>
      <c r="CR33" s="333"/>
      <c r="CS33" s="333"/>
      <c r="CT33" s="333"/>
      <c r="CU33" s="333"/>
      <c r="CV33" s="333"/>
      <c r="CW33" s="333"/>
      <c r="CX33" s="333"/>
      <c r="CY33" s="333"/>
      <c r="CZ33" s="471"/>
      <c r="DA33" s="471"/>
      <c r="DB33" s="471"/>
      <c r="DC33" s="471"/>
      <c r="DD33" s="471"/>
      <c r="DE33" s="471"/>
      <c r="DF33" s="471"/>
      <c r="DG33" s="471"/>
      <c r="DH33" s="471"/>
      <c r="DI33" s="471"/>
      <c r="DJ33" s="471"/>
      <c r="DK33" s="246"/>
      <c r="DL33" s="246"/>
      <c r="DM33" s="246"/>
      <c r="DN33" s="246"/>
      <c r="DO33" s="246"/>
      <c r="DP33" s="246"/>
      <c r="DQ33" s="246"/>
      <c r="DR33" s="88" t="s">
        <v>235</v>
      </c>
      <c r="DS33" s="88" t="s">
        <v>235</v>
      </c>
      <c r="DT33" s="88" t="s">
        <v>235</v>
      </c>
      <c r="DU33" s="88" t="s">
        <v>235</v>
      </c>
      <c r="DV33" s="88" t="s">
        <v>235</v>
      </c>
      <c r="DW33" s="246"/>
      <c r="DX33" s="88" t="s">
        <v>235</v>
      </c>
      <c r="DY33" s="246"/>
      <c r="DZ33" s="88" t="s">
        <v>235</v>
      </c>
      <c r="EA33" s="88" t="s">
        <v>235</v>
      </c>
      <c r="EB33" s="88" t="s">
        <v>235</v>
      </c>
      <c r="EC33" s="88" t="s">
        <v>235</v>
      </c>
      <c r="ED33" s="88" t="s">
        <v>235</v>
      </c>
      <c r="EE33" s="88" t="s">
        <v>235</v>
      </c>
      <c r="EF33" s="88" t="s">
        <v>235</v>
      </c>
      <c r="EG33" s="88" t="s">
        <v>235</v>
      </c>
      <c r="EH33" s="88" t="s">
        <v>235</v>
      </c>
      <c r="EI33" s="88" t="s">
        <v>235</v>
      </c>
      <c r="EJ33" s="88" t="s">
        <v>235</v>
      </c>
      <c r="EK33" s="88" t="s">
        <v>235</v>
      </c>
      <c r="EL33" s="88" t="s">
        <v>235</v>
      </c>
      <c r="EM33" s="88" t="s">
        <v>235</v>
      </c>
      <c r="EN33" s="88" t="s">
        <v>235</v>
      </c>
      <c r="EO33" s="88" t="s">
        <v>235</v>
      </c>
      <c r="EP33" s="88" t="s">
        <v>235</v>
      </c>
      <c r="EQ33" s="88" t="s">
        <v>235</v>
      </c>
      <c r="ER33" s="88" t="s">
        <v>235</v>
      </c>
      <c r="ES33" s="88" t="s">
        <v>235</v>
      </c>
      <c r="ET33" s="88" t="s">
        <v>235</v>
      </c>
      <c r="EU33" s="88" t="s">
        <v>235</v>
      </c>
      <c r="EV33" s="88" t="s">
        <v>235</v>
      </c>
      <c r="EW33" s="88" t="s">
        <v>235</v>
      </c>
      <c r="EX33" s="88" t="s">
        <v>235</v>
      </c>
      <c r="EY33" s="88" t="s">
        <v>235</v>
      </c>
      <c r="EZ33" s="88" t="s">
        <v>235</v>
      </c>
      <c r="FA33" s="88" t="s">
        <v>235</v>
      </c>
      <c r="FB33" s="88" t="s">
        <v>235</v>
      </c>
      <c r="FC33" s="88" t="s">
        <v>235</v>
      </c>
      <c r="FD33" s="88" t="s">
        <v>235</v>
      </c>
      <c r="FE33" s="88" t="s">
        <v>235</v>
      </c>
      <c r="FF33" s="88" t="s">
        <v>235</v>
      </c>
      <c r="FG33" s="88" t="s">
        <v>235</v>
      </c>
      <c r="FH33" s="88" t="s">
        <v>235</v>
      </c>
    </row>
    <row r="34" spans="1:164" ht="18" customHeight="1" x14ac:dyDescent="0.3">
      <c r="A34" s="247">
        <v>3</v>
      </c>
      <c r="B34" s="247">
        <v>6</v>
      </c>
      <c r="C34" s="219" t="s">
        <v>217</v>
      </c>
      <c r="D34" s="462" t="s">
        <v>266</v>
      </c>
      <c r="E34" s="465" t="s">
        <v>730</v>
      </c>
      <c r="F34" s="490" t="s">
        <v>267</v>
      </c>
      <c r="G34" s="452" t="s">
        <v>268</v>
      </c>
      <c r="H34" s="457" t="s">
        <v>269</v>
      </c>
      <c r="I34" s="452" t="s">
        <v>270</v>
      </c>
      <c r="J34" s="488" t="s">
        <v>271</v>
      </c>
      <c r="K34" s="519" t="s">
        <v>272</v>
      </c>
      <c r="L34" s="453" t="s">
        <v>225</v>
      </c>
      <c r="M34" s="472" t="s">
        <v>248</v>
      </c>
      <c r="N34" s="457" t="s">
        <v>227</v>
      </c>
      <c r="O34" s="500" t="s">
        <v>273</v>
      </c>
      <c r="P34" s="219" t="s">
        <v>231</v>
      </c>
      <c r="Q34" s="496">
        <v>2</v>
      </c>
      <c r="R34" s="95" t="s">
        <v>250</v>
      </c>
      <c r="S34" s="95" t="s">
        <v>231</v>
      </c>
      <c r="T34" s="95" t="s">
        <v>231</v>
      </c>
      <c r="U34" s="95" t="s">
        <v>231</v>
      </c>
      <c r="V34" s="97">
        <v>113</v>
      </c>
      <c r="W34" s="472">
        <f t="shared" ref="W34" si="11">V34+V35</f>
        <v>221</v>
      </c>
      <c r="X34" s="108">
        <v>64</v>
      </c>
      <c r="Y34" s="481">
        <f>((X34*V34)+(X35*V35))/W34</f>
        <v>62.533936651583709</v>
      </c>
      <c r="Z34" s="108">
        <f>55%*V34</f>
        <v>62.150000000000006</v>
      </c>
      <c r="AA34" s="481">
        <f>Z34+Z35</f>
        <v>119.39000000000001</v>
      </c>
      <c r="AB34" s="98">
        <f>32+68</f>
        <v>100</v>
      </c>
      <c r="AC34" s="482">
        <f>AB34+AB35</f>
        <v>195</v>
      </c>
      <c r="AD34" s="99" t="str">
        <f>"ECOG PS:
2: "&amp;TEXT(13/V34,"0.0%")&amp;"
Race:
White: "&amp;TEXT(92/V34,"0.0%")&amp;"
Black: "&amp;TEXT(17/V34,"0.0%")&amp;"
Asian: "&amp;TEXT(2/V34,"0.0%")&amp;"
Other: "&amp;TEXT(2/V34,"0.0%")&amp;"
ISS Stage:
1: "&amp;TEXT(8/V34,"0.0%")&amp;"
2: "&amp;TEXT(29/V34,"0.0%")&amp;"
3: "&amp;TEXT(76/V34,"0.0%")&amp;"
High Cytogenetic Risk: "&amp;TEXT(31/V34,"0.0%")&amp;"
Prior SCT: "&amp;TEXT(84/V34,"0.0%")&amp;"
Prior therapies:
Bortezomib and Lenalidomide: "&amp;TEXT(113/V34,"0.0%")&amp;"
Dexamethasone: "&amp;TEXT(112/V34,"0.0%")&amp;"
Thalidomide: "&amp;TEXT(76/V34,"0.0%")&amp;"
Carfilzomib: "&amp;TEXT(19/V34,"0.0%")&amp;"
Median prior LOT: 5
Number of prior LOT:
≥3L: 95%
2L: 5%"</f>
        <v>ECOG PS:
2: 11.5%
Race:
White: 81.4%
Black: 15.0%
Asian: 1.8%
Other: 1.8%
ISS Stage:
1: 7.1%
2: 25.7%
3: 67.3%
High Cytogenetic Risk: 27.4%
Prior SCT: 74.3%
Prior therapies:
Bortezomib and Lenalidomide: 100.0%
Dexamethasone: 99.1%
Thalidomide: 67.3%
Carfilzomib: 16.8%
Median prior LOT: 5
Number of prior LOT:
≥3L: 95%
2L: 5%</v>
      </c>
      <c r="AE34" s="99" t="str">
        <f>"ECOG PS:
2: "&amp;TEXT(13/W34,"0.0%")&amp;"
Race:
White: "&amp;TEXT(92/W34,"0.0%")&amp;"
Black: "&amp;TEXT(17/W34,"0.0%")&amp;"
Asian: "&amp;TEXT(2/W34,"0.0%")&amp;"
Other: "&amp;TEXT(2/W34,"0.0%")&amp;"
ISS Stage:
1: "&amp;TEXT(8/W34,"0.0%")&amp;"
2: "&amp;TEXT(29/W34,"0.0%")&amp;"
3: "&amp;TEXT(76/W34,"0.0%")&amp;"
High Cytogenetic Risk: "&amp;TEXT(31/W34,"0.0%")&amp;"
Prior SCT: "&amp;TEXT(84/W34,"0.0%")&amp;"
Prior therapies:
Bortezomib and Lenalidomide: "&amp;TEXT(113/W34,"0.0%")&amp;"
Dexamethasone: "&amp;TEXT(112/W34,"0.0%")&amp;"
Thalidomide: "&amp;TEXT(76/W34,"0.0%")&amp;"
Carfilzomib: "&amp;TEXT(19/W34,"0.0%")&amp;"
Median prior LOT: 5
Number of prior LOT:
≥3L: 95%
2L: 5%"</f>
        <v>ECOG PS:
2: 5.9%
Race:
White: 41.6%
Black: 7.7%
Asian: 0.9%
Other: 0.9%
ISS Stage:
1: 3.6%
2: 13.1%
3: 34.4%
High Cytogenetic Risk: 14.0%
Prior SCT: 38.0%
Prior therapies:
Bortezomib and Lenalidomide: 51.1%
Dexamethasone: 50.7%
Thalidomide: 34.4%
Carfilzomib: 8.6%
Median prior LOT: 5
Number of prior LOT:
≥3L: 95%
2L: 5%</v>
      </c>
      <c r="AF34" s="472" t="s">
        <v>275</v>
      </c>
      <c r="AG34" s="472" t="s">
        <v>275</v>
      </c>
      <c r="AH34" s="472" t="s">
        <v>275</v>
      </c>
      <c r="AI34" s="199">
        <v>113</v>
      </c>
      <c r="AJ34" s="457">
        <v>221</v>
      </c>
      <c r="AK34" s="97">
        <v>16.5</v>
      </c>
      <c r="AL34" s="97" t="s">
        <v>231</v>
      </c>
      <c r="AM34" s="97" t="s">
        <v>231</v>
      </c>
      <c r="AN34" s="103">
        <v>0.94</v>
      </c>
      <c r="AO34" s="109">
        <v>0.7</v>
      </c>
      <c r="AP34" s="109">
        <v>1.28</v>
      </c>
      <c r="AQ34" s="107">
        <v>0.70899999999999996</v>
      </c>
      <c r="AR34" s="75" t="s">
        <v>231</v>
      </c>
      <c r="AS34" s="75" t="s">
        <v>231</v>
      </c>
      <c r="AT34" s="457" t="s">
        <v>233</v>
      </c>
      <c r="AU34" s="101">
        <v>113</v>
      </c>
      <c r="AV34" s="465">
        <v>221</v>
      </c>
      <c r="AW34" s="104">
        <v>4.2</v>
      </c>
      <c r="AX34" s="97" t="s">
        <v>231</v>
      </c>
      <c r="AY34" s="97" t="s">
        <v>231</v>
      </c>
      <c r="AZ34" s="105">
        <v>0.68</v>
      </c>
      <c r="BA34" s="103" t="s">
        <v>276</v>
      </c>
      <c r="BB34" s="103" t="s">
        <v>277</v>
      </c>
      <c r="BC34" s="110">
        <v>3.0000000000000001E-3</v>
      </c>
      <c r="BD34" s="75" t="s">
        <v>231</v>
      </c>
      <c r="BE34" s="75" t="s">
        <v>231</v>
      </c>
      <c r="BF34" s="75" t="s">
        <v>231</v>
      </c>
      <c r="BG34" s="75" t="s">
        <v>231</v>
      </c>
      <c r="BH34" s="80">
        <v>113</v>
      </c>
      <c r="BI34" s="111">
        <f>BH34*33%</f>
        <v>37.29</v>
      </c>
      <c r="BJ34" s="81" t="s">
        <v>231</v>
      </c>
      <c r="BK34" s="81">
        <f>BH34*3%</f>
        <v>3.3899999999999997</v>
      </c>
      <c r="BL34" s="81" t="s">
        <v>231</v>
      </c>
      <c r="BM34" s="72">
        <v>30</v>
      </c>
      <c r="BN34" s="81" t="s">
        <v>231</v>
      </c>
      <c r="BO34" s="106" t="s">
        <v>278</v>
      </c>
      <c r="BP34" s="106" t="s">
        <v>278</v>
      </c>
      <c r="BQ34" s="101">
        <v>112</v>
      </c>
      <c r="BR34" s="101" t="s">
        <v>231</v>
      </c>
      <c r="BS34" s="112" t="s">
        <v>231</v>
      </c>
      <c r="BT34" s="101" t="s">
        <v>231</v>
      </c>
      <c r="BU34" s="113" t="str">
        <f>"Treatment discontinuation due to AEs: "&amp;TEXT(8/BQ34,"0.0%")</f>
        <v>Treatment discontinuation due to AEs: 7.1%</v>
      </c>
      <c r="BV34" s="113" t="e">
        <f>"Treatment discontinuation due to AEs: "&amp;TEXT(8/BR34,"0.0%")</f>
        <v>#VALUE!</v>
      </c>
      <c r="BW34" s="475" t="s">
        <v>235</v>
      </c>
      <c r="BX34" s="475" t="s">
        <v>235</v>
      </c>
      <c r="BY34" s="244" t="s">
        <v>235</v>
      </c>
      <c r="BZ34" s="244" t="s">
        <v>235</v>
      </c>
      <c r="CA34" s="244" t="s">
        <v>235</v>
      </c>
      <c r="CB34" s="244" t="s">
        <v>235</v>
      </c>
      <c r="CC34" s="244" t="s">
        <v>235</v>
      </c>
      <c r="CD34" s="244" t="s">
        <v>235</v>
      </c>
      <c r="CE34" s="244" t="s">
        <v>235</v>
      </c>
      <c r="CF34" s="244" t="s">
        <v>235</v>
      </c>
      <c r="CG34" s="244" t="s">
        <v>235</v>
      </c>
      <c r="CH34" s="244" t="s">
        <v>235</v>
      </c>
      <c r="CI34" s="244" t="s">
        <v>235</v>
      </c>
      <c r="CJ34" s="244" t="s">
        <v>235</v>
      </c>
      <c r="CK34" s="244" t="s">
        <v>235</v>
      </c>
      <c r="CL34" s="244" t="s">
        <v>235</v>
      </c>
      <c r="CM34" s="244" t="s">
        <v>235</v>
      </c>
      <c r="CN34" s="244" t="s">
        <v>235</v>
      </c>
      <c r="CO34" s="244" t="s">
        <v>235</v>
      </c>
      <c r="CP34" s="244" t="s">
        <v>235</v>
      </c>
      <c r="CQ34" s="244" t="s">
        <v>235</v>
      </c>
      <c r="CR34" s="244" t="s">
        <v>235</v>
      </c>
      <c r="CS34" s="244" t="s">
        <v>235</v>
      </c>
      <c r="CT34" s="244" t="s">
        <v>235</v>
      </c>
      <c r="CU34" s="244" t="s">
        <v>235</v>
      </c>
      <c r="CV34" s="244" t="s">
        <v>235</v>
      </c>
      <c r="CW34" s="244" t="s">
        <v>235</v>
      </c>
      <c r="CX34" s="244" t="s">
        <v>235</v>
      </c>
      <c r="CY34" s="244" t="s">
        <v>235</v>
      </c>
      <c r="CZ34" s="244" t="s">
        <v>235</v>
      </c>
      <c r="DA34" s="244" t="s">
        <v>235</v>
      </c>
      <c r="DB34" s="244" t="s">
        <v>235</v>
      </c>
      <c r="DC34" s="244" t="s">
        <v>235</v>
      </c>
      <c r="DD34" s="244" t="s">
        <v>235</v>
      </c>
      <c r="DE34" s="244" t="s">
        <v>235</v>
      </c>
      <c r="DF34" s="244" t="s">
        <v>235</v>
      </c>
      <c r="DG34" s="244" t="s">
        <v>235</v>
      </c>
      <c r="DH34" s="244" t="s">
        <v>235</v>
      </c>
      <c r="DI34" s="244" t="s">
        <v>235</v>
      </c>
      <c r="DJ34" s="244" t="s">
        <v>235</v>
      </c>
      <c r="DK34" s="244" t="s">
        <v>235</v>
      </c>
      <c r="DL34" s="244" t="s">
        <v>235</v>
      </c>
      <c r="DM34" s="244" t="s">
        <v>235</v>
      </c>
      <c r="DN34" s="244" t="s">
        <v>235</v>
      </c>
      <c r="DO34" s="244" t="s">
        <v>235</v>
      </c>
      <c r="DP34" s="244" t="s">
        <v>235</v>
      </c>
      <c r="DQ34" s="244" t="s">
        <v>235</v>
      </c>
      <c r="DR34" s="88" t="s">
        <v>235</v>
      </c>
      <c r="DS34" s="88" t="s">
        <v>235</v>
      </c>
      <c r="DT34" s="88" t="s">
        <v>235</v>
      </c>
      <c r="DU34" s="88" t="s">
        <v>235</v>
      </c>
      <c r="DV34" s="88" t="s">
        <v>235</v>
      </c>
      <c r="DW34" s="244" t="s">
        <v>235</v>
      </c>
      <c r="DX34" s="88" t="s">
        <v>235</v>
      </c>
      <c r="DY34" s="244" t="s">
        <v>235</v>
      </c>
      <c r="DZ34" s="88" t="s">
        <v>235</v>
      </c>
      <c r="EA34" s="88" t="s">
        <v>235</v>
      </c>
      <c r="EB34" s="88" t="s">
        <v>235</v>
      </c>
      <c r="EC34" s="88" t="s">
        <v>235</v>
      </c>
      <c r="ED34" s="88" t="s">
        <v>235</v>
      </c>
      <c r="EE34" s="88" t="s">
        <v>235</v>
      </c>
      <c r="EF34" s="88" t="s">
        <v>235</v>
      </c>
      <c r="EG34" s="88" t="s">
        <v>235</v>
      </c>
      <c r="EH34" s="88" t="s">
        <v>235</v>
      </c>
      <c r="EI34" s="88" t="s">
        <v>235</v>
      </c>
      <c r="EJ34" s="88" t="s">
        <v>235</v>
      </c>
      <c r="EK34" s="88" t="s">
        <v>235</v>
      </c>
      <c r="EL34" s="88" t="s">
        <v>235</v>
      </c>
      <c r="EM34" s="88" t="s">
        <v>235</v>
      </c>
      <c r="EN34" s="88" t="s">
        <v>235</v>
      </c>
      <c r="EO34" s="88" t="s">
        <v>235</v>
      </c>
      <c r="EP34" s="88" t="s">
        <v>235</v>
      </c>
      <c r="EQ34" s="88" t="s">
        <v>235</v>
      </c>
      <c r="ER34" s="88" t="s">
        <v>235</v>
      </c>
      <c r="ES34" s="88" t="s">
        <v>235</v>
      </c>
      <c r="ET34" s="88" t="s">
        <v>235</v>
      </c>
      <c r="EU34" s="88" t="s">
        <v>235</v>
      </c>
      <c r="EV34" s="88" t="s">
        <v>235</v>
      </c>
      <c r="EW34" s="88" t="s">
        <v>235</v>
      </c>
      <c r="EX34" s="88" t="s">
        <v>235</v>
      </c>
      <c r="EY34" s="88" t="s">
        <v>235</v>
      </c>
      <c r="EZ34" s="88" t="s">
        <v>235</v>
      </c>
      <c r="FA34" s="88" t="s">
        <v>235</v>
      </c>
      <c r="FB34" s="88" t="s">
        <v>235</v>
      </c>
      <c r="FC34" s="88" t="s">
        <v>235</v>
      </c>
      <c r="FD34" s="88" t="s">
        <v>235</v>
      </c>
      <c r="FE34" s="88" t="s">
        <v>235</v>
      </c>
      <c r="FF34" s="88" t="s">
        <v>235</v>
      </c>
      <c r="FG34" s="88" t="s">
        <v>235</v>
      </c>
      <c r="FH34" s="88" t="s">
        <v>235</v>
      </c>
    </row>
    <row r="35" spans="1:164" ht="18" customHeight="1" x14ac:dyDescent="0.3">
      <c r="A35" s="248"/>
      <c r="B35" s="248"/>
      <c r="C35" s="233"/>
      <c r="D35" s="463"/>
      <c r="E35" s="466"/>
      <c r="F35" s="490"/>
      <c r="G35" s="452"/>
      <c r="H35" s="457"/>
      <c r="I35" s="452"/>
      <c r="J35" s="488"/>
      <c r="K35" s="494"/>
      <c r="L35" s="454"/>
      <c r="M35" s="473"/>
      <c r="N35" s="458"/>
      <c r="O35" s="501"/>
      <c r="P35" s="233"/>
      <c r="Q35" s="497"/>
      <c r="R35" s="97" t="s">
        <v>279</v>
      </c>
      <c r="S35" s="97" t="s">
        <v>231</v>
      </c>
      <c r="T35" s="97" t="s">
        <v>231</v>
      </c>
      <c r="U35" s="97" t="s">
        <v>231</v>
      </c>
      <c r="V35" s="97">
        <v>108</v>
      </c>
      <c r="W35" s="473"/>
      <c r="X35" s="108">
        <v>61</v>
      </c>
      <c r="Y35" s="481"/>
      <c r="Z35" s="108">
        <f>53%*V35</f>
        <v>57.24</v>
      </c>
      <c r="AA35" s="469"/>
      <c r="AB35" s="98">
        <f>24+71</f>
        <v>95</v>
      </c>
      <c r="AC35" s="483"/>
      <c r="AD35" s="99" t="str">
        <f>"ECOG PS:
2: "&amp;TEXT(11/V35,"0.0%")&amp;"
3: "&amp;TEXT(2/V35,"0.0%")&amp;"
Race:
White: "&amp;TEXT(86/V35,"0.0%")&amp;"
Black: "&amp;TEXT(16/V35,"0.0%")&amp;"
Asian: "&amp;TEXT(3/V35,"0.0%")&amp;"
Other: "&amp;TEXT(3/V35,"0.0%")&amp;"
ISS Stage:
1: "&amp;TEXT(8/V35,"0.0%")&amp;"
2: "&amp;TEXT(29/V35,"0.0%")&amp;"
3: "&amp;TEXT(71/V35,"0.0%")&amp;"
High Cytogenetic Risk: "&amp;TEXT(30/V35,"0.0%")&amp;"
Prior SCT: "&amp;TEXT(82/V35,"0.0%")&amp;"
Prior therapies:
Bortezomib and Lenalidomide: "&amp;TEXT(108/V35,"0.0%")&amp;"
Dexamethasone: "&amp;TEXT(107/V35,"0.0%")&amp;"
Thalidomide: "&amp;TEXT(72/V35,"0.0%")&amp;"
Carfilzomib: "&amp;TEXT(31/V35,"0.0%")&amp;"
Median prior LOT: 5
Number of prior LOT:
≥3L: 95%
2L: 5%"</f>
        <v>ECOG PS:
2: 10.2%
3: 1.9%
Race:
White: 79.6%
Black: 14.8%
Asian: 2.8%
Other: 2.8%
ISS Stage:
1: 7.4%
2: 26.9%
3: 65.7%
High Cytogenetic Risk: 27.8%
Prior SCT: 75.9%
Prior therapies:
Bortezomib and Lenalidomide: 100.0%
Dexamethasone: 99.1%
Thalidomide: 66.7%
Carfilzomib: 28.7%
Median prior LOT: 5
Number of prior LOT:
≥3L: 95%
2L: 5%</v>
      </c>
      <c r="AE35" s="99" t="e">
        <f>"ECOG PS:
2: "&amp;TEXT(11/W35,"0.0%")&amp;"
3: "&amp;TEXT(2/W35,"0.0%")&amp;"
Race:
White: "&amp;TEXT(86/W35,"0.0%")&amp;"
Black: "&amp;TEXT(16/W35,"0.0%")&amp;"
Asian: "&amp;TEXT(3/W35,"0.0%")&amp;"
Other: "&amp;TEXT(3/W35,"0.0%")&amp;"
ISS Stage:
1: "&amp;TEXT(8/W35,"0.0%")&amp;"
2: "&amp;TEXT(29/W35,"0.0%")&amp;"
3: "&amp;TEXT(71/W35,"0.0%")&amp;"
High Cytogenetic Risk: "&amp;TEXT(30/W35,"0.0%")&amp;"
Prior SCT: "&amp;TEXT(82/W35,"0.0%")&amp;"
Prior therapies:
Bortezomib and Lenalidomide: "&amp;TEXT(108/W35,"0.0%")&amp;"
Dexamethasone: "&amp;TEXT(107/W35,"0.0%")&amp;"
Thalidomide: "&amp;TEXT(72/W35,"0.0%")&amp;"
Carfilzomib: "&amp;TEXT(31/W35,"0.0%")&amp;"
Median prior LOT: 5
Number of prior LOT:
≥3L: 95%
2L: 5%"</f>
        <v>#DIV/0!</v>
      </c>
      <c r="AF35" s="473"/>
      <c r="AG35" s="473"/>
      <c r="AH35" s="473"/>
      <c r="AI35" s="199">
        <v>108</v>
      </c>
      <c r="AJ35" s="457"/>
      <c r="AK35" s="97">
        <v>13.6</v>
      </c>
      <c r="AL35" s="97" t="s">
        <v>231</v>
      </c>
      <c r="AM35" s="97" t="s">
        <v>231</v>
      </c>
      <c r="AN35" s="75" t="s">
        <v>231</v>
      </c>
      <c r="AO35" s="75" t="s">
        <v>231</v>
      </c>
      <c r="AP35" s="75" t="s">
        <v>231</v>
      </c>
      <c r="AQ35" s="75" t="s">
        <v>231</v>
      </c>
      <c r="AR35" s="75" t="s">
        <v>231</v>
      </c>
      <c r="AS35" s="75" t="s">
        <v>231</v>
      </c>
      <c r="AT35" s="457"/>
      <c r="AU35" s="101">
        <v>108</v>
      </c>
      <c r="AV35" s="466"/>
      <c r="AW35" s="104">
        <v>2.7</v>
      </c>
      <c r="AX35" s="97" t="s">
        <v>231</v>
      </c>
      <c r="AY35" s="97" t="s">
        <v>231</v>
      </c>
      <c r="AZ35" s="114" t="s">
        <v>231</v>
      </c>
      <c r="BA35" s="97" t="s">
        <v>231</v>
      </c>
      <c r="BB35" s="97" t="s">
        <v>231</v>
      </c>
      <c r="BC35" s="115" t="s">
        <v>231</v>
      </c>
      <c r="BD35" s="75" t="s">
        <v>231</v>
      </c>
      <c r="BE35" s="75" t="s">
        <v>231</v>
      </c>
      <c r="BF35" s="75" t="s">
        <v>231</v>
      </c>
      <c r="BG35" s="75" t="s">
        <v>231</v>
      </c>
      <c r="BH35" s="80">
        <v>108</v>
      </c>
      <c r="BI35" s="111">
        <f>BH34*18%</f>
        <v>20.34</v>
      </c>
      <c r="BJ35" s="81" t="s">
        <v>231</v>
      </c>
      <c r="BK35" s="81">
        <f>BH35*2%</f>
        <v>2.16</v>
      </c>
      <c r="BL35" s="81" t="s">
        <v>231</v>
      </c>
      <c r="BM35" s="107">
        <v>16</v>
      </c>
      <c r="BN35" s="81" t="s">
        <v>231</v>
      </c>
      <c r="BO35" s="106" t="s">
        <v>280</v>
      </c>
      <c r="BP35" s="106" t="s">
        <v>280</v>
      </c>
      <c r="BQ35" s="101">
        <v>107</v>
      </c>
      <c r="BR35" s="101" t="s">
        <v>231</v>
      </c>
      <c r="BS35" s="112" t="s">
        <v>231</v>
      </c>
      <c r="BT35" s="101" t="s">
        <v>231</v>
      </c>
      <c r="BU35" s="113" t="str">
        <f>"Treatment discontinuation due to AEs: "&amp;TEXT(13/BQ35,"0.0%")</f>
        <v>Treatment discontinuation due to AEs: 12.1%</v>
      </c>
      <c r="BV35" s="113" t="e">
        <f>"Treatment discontinuation due to AEs: "&amp;TEXT(13/BR35,"0.0%")</f>
        <v>#VALUE!</v>
      </c>
      <c r="BW35" s="476"/>
      <c r="BX35" s="476"/>
      <c r="BY35" s="470"/>
      <c r="BZ35" s="470"/>
      <c r="CA35" s="470"/>
      <c r="CB35" s="470"/>
      <c r="CC35" s="470"/>
      <c r="CD35" s="470"/>
      <c r="CE35" s="470"/>
      <c r="CF35" s="470"/>
      <c r="CG35" s="470"/>
      <c r="CH35" s="470"/>
      <c r="CI35" s="470"/>
      <c r="CJ35" s="470"/>
      <c r="CK35" s="470"/>
      <c r="CL35" s="470"/>
      <c r="CM35" s="332"/>
      <c r="CN35" s="332"/>
      <c r="CO35" s="332"/>
      <c r="CP35" s="332"/>
      <c r="CQ35" s="332"/>
      <c r="CR35" s="332"/>
      <c r="CS35" s="332"/>
      <c r="CT35" s="332"/>
      <c r="CU35" s="332"/>
      <c r="CV35" s="332"/>
      <c r="CW35" s="332"/>
      <c r="CX35" s="332"/>
      <c r="CY35" s="332"/>
      <c r="CZ35" s="470"/>
      <c r="DA35" s="470"/>
      <c r="DB35" s="470"/>
      <c r="DC35" s="470"/>
      <c r="DD35" s="470"/>
      <c r="DE35" s="470"/>
      <c r="DF35" s="470"/>
      <c r="DG35" s="470"/>
      <c r="DH35" s="470"/>
      <c r="DI35" s="470"/>
      <c r="DJ35" s="470"/>
      <c r="DK35" s="245"/>
      <c r="DL35" s="245"/>
      <c r="DM35" s="245"/>
      <c r="DN35" s="245"/>
      <c r="DO35" s="245"/>
      <c r="DP35" s="245"/>
      <c r="DQ35" s="245"/>
      <c r="DR35" s="88" t="s">
        <v>235</v>
      </c>
      <c r="DS35" s="88" t="s">
        <v>235</v>
      </c>
      <c r="DT35" s="88" t="s">
        <v>235</v>
      </c>
      <c r="DU35" s="88" t="s">
        <v>235</v>
      </c>
      <c r="DV35" s="88" t="s">
        <v>235</v>
      </c>
      <c r="DW35" s="245"/>
      <c r="DX35" s="88" t="s">
        <v>235</v>
      </c>
      <c r="DY35" s="245"/>
      <c r="DZ35" s="88" t="s">
        <v>235</v>
      </c>
      <c r="EA35" s="88" t="s">
        <v>235</v>
      </c>
      <c r="EB35" s="88" t="s">
        <v>235</v>
      </c>
      <c r="EC35" s="88" t="s">
        <v>235</v>
      </c>
      <c r="ED35" s="88" t="s">
        <v>235</v>
      </c>
      <c r="EE35" s="88" t="s">
        <v>235</v>
      </c>
      <c r="EF35" s="88" t="s">
        <v>235</v>
      </c>
      <c r="EG35" s="88" t="s">
        <v>235</v>
      </c>
      <c r="EH35" s="88" t="s">
        <v>235</v>
      </c>
      <c r="EI35" s="88" t="s">
        <v>235</v>
      </c>
      <c r="EJ35" s="88" t="s">
        <v>235</v>
      </c>
      <c r="EK35" s="88" t="s">
        <v>235</v>
      </c>
      <c r="EL35" s="88" t="s">
        <v>235</v>
      </c>
      <c r="EM35" s="88" t="s">
        <v>235</v>
      </c>
      <c r="EN35" s="88" t="s">
        <v>235</v>
      </c>
      <c r="EO35" s="88" t="s">
        <v>235</v>
      </c>
      <c r="EP35" s="88" t="s">
        <v>235</v>
      </c>
      <c r="EQ35" s="88" t="s">
        <v>235</v>
      </c>
      <c r="ER35" s="88" t="s">
        <v>235</v>
      </c>
      <c r="ES35" s="88" t="s">
        <v>235</v>
      </c>
      <c r="ET35" s="88" t="s">
        <v>235</v>
      </c>
      <c r="EU35" s="88" t="s">
        <v>235</v>
      </c>
      <c r="EV35" s="88" t="s">
        <v>235</v>
      </c>
      <c r="EW35" s="88" t="s">
        <v>235</v>
      </c>
      <c r="EX35" s="88" t="s">
        <v>235</v>
      </c>
      <c r="EY35" s="88" t="s">
        <v>235</v>
      </c>
      <c r="EZ35" s="88" t="s">
        <v>235</v>
      </c>
      <c r="FA35" s="88" t="s">
        <v>235</v>
      </c>
      <c r="FB35" s="88" t="s">
        <v>235</v>
      </c>
      <c r="FC35" s="88" t="s">
        <v>235</v>
      </c>
      <c r="FD35" s="88" t="s">
        <v>235</v>
      </c>
      <c r="FE35" s="88" t="s">
        <v>235</v>
      </c>
      <c r="FF35" s="88" t="s">
        <v>235</v>
      </c>
      <c r="FG35" s="88" t="s">
        <v>235</v>
      </c>
      <c r="FH35" s="88" t="s">
        <v>235</v>
      </c>
    </row>
    <row r="36" spans="1:164" ht="18" customHeight="1" x14ac:dyDescent="0.3">
      <c r="A36" s="248"/>
      <c r="B36" s="248"/>
      <c r="C36" s="233"/>
      <c r="D36" s="463"/>
      <c r="E36" s="466"/>
      <c r="F36" s="490"/>
      <c r="G36" s="452"/>
      <c r="H36" s="457"/>
      <c r="I36" s="452"/>
      <c r="J36" s="488"/>
      <c r="K36" s="494"/>
      <c r="L36" s="454"/>
      <c r="M36" s="473"/>
      <c r="N36" s="458"/>
      <c r="O36" s="501"/>
      <c r="P36" s="233"/>
      <c r="Q36" s="497"/>
      <c r="R36" s="70" t="s">
        <v>235</v>
      </c>
      <c r="S36" s="70" t="s">
        <v>235</v>
      </c>
      <c r="T36" s="70" t="s">
        <v>235</v>
      </c>
      <c r="U36" s="70" t="s">
        <v>235</v>
      </c>
      <c r="V36" s="71" t="s">
        <v>235</v>
      </c>
      <c r="W36" s="473"/>
      <c r="X36" s="71" t="s">
        <v>235</v>
      </c>
      <c r="Y36" s="481"/>
      <c r="Z36" s="75" t="s">
        <v>235</v>
      </c>
      <c r="AA36" s="469"/>
      <c r="AB36" s="75" t="s">
        <v>235</v>
      </c>
      <c r="AC36" s="483"/>
      <c r="AD36" s="94" t="s">
        <v>235</v>
      </c>
      <c r="AE36" s="94" t="s">
        <v>235</v>
      </c>
      <c r="AF36" s="473"/>
      <c r="AG36" s="473"/>
      <c r="AH36" s="473"/>
      <c r="AI36" s="82" t="s">
        <v>235</v>
      </c>
      <c r="AJ36" s="457"/>
      <c r="AK36" s="75" t="s">
        <v>235</v>
      </c>
      <c r="AL36" s="75" t="s">
        <v>235</v>
      </c>
      <c r="AM36" s="75" t="s">
        <v>235</v>
      </c>
      <c r="AN36" s="75" t="s">
        <v>235</v>
      </c>
      <c r="AO36" s="75" t="s">
        <v>235</v>
      </c>
      <c r="AP36" s="75" t="s">
        <v>235</v>
      </c>
      <c r="AQ36" s="75" t="s">
        <v>235</v>
      </c>
      <c r="AR36" s="75" t="s">
        <v>235</v>
      </c>
      <c r="AS36" s="75" t="s">
        <v>235</v>
      </c>
      <c r="AT36" s="457"/>
      <c r="AU36" s="75" t="s">
        <v>235</v>
      </c>
      <c r="AV36" s="466"/>
      <c r="AW36" s="75" t="s">
        <v>235</v>
      </c>
      <c r="AX36" s="75" t="s">
        <v>235</v>
      </c>
      <c r="AY36" s="75" t="s">
        <v>235</v>
      </c>
      <c r="AZ36" s="82" t="s">
        <v>235</v>
      </c>
      <c r="BA36" s="75" t="s">
        <v>235</v>
      </c>
      <c r="BB36" s="75" t="s">
        <v>235</v>
      </c>
      <c r="BC36" s="94" t="s">
        <v>235</v>
      </c>
      <c r="BD36" s="75" t="s">
        <v>235</v>
      </c>
      <c r="BE36" s="75" t="s">
        <v>235</v>
      </c>
      <c r="BF36" s="75" t="s">
        <v>235</v>
      </c>
      <c r="BG36" s="75" t="s">
        <v>235</v>
      </c>
      <c r="BH36" s="75" t="s">
        <v>235</v>
      </c>
      <c r="BI36" s="75" t="s">
        <v>235</v>
      </c>
      <c r="BJ36" s="82" t="s">
        <v>235</v>
      </c>
      <c r="BK36" s="82" t="s">
        <v>235</v>
      </c>
      <c r="BL36" s="82" t="s">
        <v>235</v>
      </c>
      <c r="BM36" s="75" t="s">
        <v>235</v>
      </c>
      <c r="BN36" s="82" t="s">
        <v>235</v>
      </c>
      <c r="BO36" s="75" t="s">
        <v>235</v>
      </c>
      <c r="BP36" s="75" t="s">
        <v>235</v>
      </c>
      <c r="BQ36" s="75" t="s">
        <v>235</v>
      </c>
      <c r="BR36" s="75" t="s">
        <v>235</v>
      </c>
      <c r="BS36" s="94" t="s">
        <v>235</v>
      </c>
      <c r="BT36" s="75" t="s">
        <v>235</v>
      </c>
      <c r="BU36" s="75" t="s">
        <v>235</v>
      </c>
      <c r="BV36" s="75" t="s">
        <v>235</v>
      </c>
      <c r="BW36" s="476"/>
      <c r="BX36" s="476"/>
      <c r="BY36" s="470"/>
      <c r="BZ36" s="470"/>
      <c r="CA36" s="470"/>
      <c r="CB36" s="470"/>
      <c r="CC36" s="470"/>
      <c r="CD36" s="470"/>
      <c r="CE36" s="470"/>
      <c r="CF36" s="470"/>
      <c r="CG36" s="470"/>
      <c r="CH36" s="470"/>
      <c r="CI36" s="470"/>
      <c r="CJ36" s="470"/>
      <c r="CK36" s="470"/>
      <c r="CL36" s="470"/>
      <c r="CM36" s="332"/>
      <c r="CN36" s="332"/>
      <c r="CO36" s="332"/>
      <c r="CP36" s="332"/>
      <c r="CQ36" s="332"/>
      <c r="CR36" s="332"/>
      <c r="CS36" s="332"/>
      <c r="CT36" s="332"/>
      <c r="CU36" s="332"/>
      <c r="CV36" s="332"/>
      <c r="CW36" s="332"/>
      <c r="CX36" s="332"/>
      <c r="CY36" s="332"/>
      <c r="CZ36" s="470"/>
      <c r="DA36" s="470"/>
      <c r="DB36" s="470"/>
      <c r="DC36" s="470"/>
      <c r="DD36" s="470"/>
      <c r="DE36" s="470"/>
      <c r="DF36" s="470"/>
      <c r="DG36" s="470"/>
      <c r="DH36" s="470"/>
      <c r="DI36" s="470"/>
      <c r="DJ36" s="470"/>
      <c r="DK36" s="245"/>
      <c r="DL36" s="245"/>
      <c r="DM36" s="245"/>
      <c r="DN36" s="245"/>
      <c r="DO36" s="245"/>
      <c r="DP36" s="245"/>
      <c r="DQ36" s="245"/>
      <c r="DR36" s="88" t="s">
        <v>235</v>
      </c>
      <c r="DS36" s="88" t="s">
        <v>235</v>
      </c>
      <c r="DT36" s="88" t="s">
        <v>235</v>
      </c>
      <c r="DU36" s="88" t="s">
        <v>235</v>
      </c>
      <c r="DV36" s="88" t="s">
        <v>235</v>
      </c>
      <c r="DW36" s="245"/>
      <c r="DX36" s="88" t="s">
        <v>235</v>
      </c>
      <c r="DY36" s="245"/>
      <c r="DZ36" s="88" t="s">
        <v>235</v>
      </c>
      <c r="EA36" s="88" t="s">
        <v>235</v>
      </c>
      <c r="EB36" s="88" t="s">
        <v>235</v>
      </c>
      <c r="EC36" s="88" t="s">
        <v>235</v>
      </c>
      <c r="ED36" s="88" t="s">
        <v>235</v>
      </c>
      <c r="EE36" s="88" t="s">
        <v>235</v>
      </c>
      <c r="EF36" s="88" t="s">
        <v>235</v>
      </c>
      <c r="EG36" s="88" t="s">
        <v>235</v>
      </c>
      <c r="EH36" s="88" t="s">
        <v>235</v>
      </c>
      <c r="EI36" s="88" t="s">
        <v>235</v>
      </c>
      <c r="EJ36" s="88" t="s">
        <v>235</v>
      </c>
      <c r="EK36" s="88" t="s">
        <v>235</v>
      </c>
      <c r="EL36" s="88" t="s">
        <v>235</v>
      </c>
      <c r="EM36" s="88" t="s">
        <v>235</v>
      </c>
      <c r="EN36" s="88" t="s">
        <v>235</v>
      </c>
      <c r="EO36" s="88" t="s">
        <v>235</v>
      </c>
      <c r="EP36" s="88" t="s">
        <v>235</v>
      </c>
      <c r="EQ36" s="88" t="s">
        <v>235</v>
      </c>
      <c r="ER36" s="88" t="s">
        <v>235</v>
      </c>
      <c r="ES36" s="88" t="s">
        <v>235</v>
      </c>
      <c r="ET36" s="88" t="s">
        <v>235</v>
      </c>
      <c r="EU36" s="88" t="s">
        <v>235</v>
      </c>
      <c r="EV36" s="88" t="s">
        <v>235</v>
      </c>
      <c r="EW36" s="88" t="s">
        <v>235</v>
      </c>
      <c r="EX36" s="88" t="s">
        <v>235</v>
      </c>
      <c r="EY36" s="88" t="s">
        <v>235</v>
      </c>
      <c r="EZ36" s="88" t="s">
        <v>235</v>
      </c>
      <c r="FA36" s="88" t="s">
        <v>235</v>
      </c>
      <c r="FB36" s="88" t="s">
        <v>235</v>
      </c>
      <c r="FC36" s="88" t="s">
        <v>235</v>
      </c>
      <c r="FD36" s="88" t="s">
        <v>235</v>
      </c>
      <c r="FE36" s="88" t="s">
        <v>235</v>
      </c>
      <c r="FF36" s="88" t="s">
        <v>235</v>
      </c>
      <c r="FG36" s="88" t="s">
        <v>235</v>
      </c>
      <c r="FH36" s="88" t="s">
        <v>235</v>
      </c>
    </row>
    <row r="37" spans="1:164" ht="18" customHeight="1" x14ac:dyDescent="0.3">
      <c r="A37" s="249"/>
      <c r="B37" s="249"/>
      <c r="C37" s="234"/>
      <c r="D37" s="464"/>
      <c r="E37" s="467"/>
      <c r="F37" s="490" t="str">
        <f t="shared" ref="F37" si="12">F34</f>
        <v>Pomalidomide alone or in combination with low-dose dexamethasone in relapsed and refractory multiple myeloma: A randomized phase 2 study.</v>
      </c>
      <c r="G37" s="452"/>
      <c r="H37" s="457"/>
      <c r="I37" s="452"/>
      <c r="J37" s="488" t="str">
        <f t="shared" ref="J37" si="13">J34</f>
        <v>MM-002
NCT00833833</v>
      </c>
      <c r="K37" s="494"/>
      <c r="L37" s="455"/>
      <c r="M37" s="473"/>
      <c r="N37" s="458"/>
      <c r="O37" s="502"/>
      <c r="P37" s="234"/>
      <c r="Q37" s="498"/>
      <c r="R37" s="70" t="s">
        <v>235</v>
      </c>
      <c r="S37" s="70" t="s">
        <v>235</v>
      </c>
      <c r="T37" s="70" t="s">
        <v>235</v>
      </c>
      <c r="U37" s="70" t="s">
        <v>235</v>
      </c>
      <c r="V37" s="71" t="s">
        <v>235</v>
      </c>
      <c r="W37" s="473"/>
      <c r="X37" s="71" t="s">
        <v>235</v>
      </c>
      <c r="Y37" s="481"/>
      <c r="Z37" s="75" t="s">
        <v>235</v>
      </c>
      <c r="AA37" s="469"/>
      <c r="AB37" s="75" t="s">
        <v>235</v>
      </c>
      <c r="AC37" s="484"/>
      <c r="AD37" s="94" t="s">
        <v>235</v>
      </c>
      <c r="AE37" s="94" t="s">
        <v>235</v>
      </c>
      <c r="AF37" s="473"/>
      <c r="AG37" s="473"/>
      <c r="AH37" s="473"/>
      <c r="AI37" s="82" t="s">
        <v>235</v>
      </c>
      <c r="AJ37" s="457"/>
      <c r="AK37" s="75" t="s">
        <v>235</v>
      </c>
      <c r="AL37" s="75" t="s">
        <v>235</v>
      </c>
      <c r="AM37" s="75" t="s">
        <v>235</v>
      </c>
      <c r="AN37" s="75" t="s">
        <v>235</v>
      </c>
      <c r="AO37" s="75" t="s">
        <v>235</v>
      </c>
      <c r="AP37" s="75" t="s">
        <v>235</v>
      </c>
      <c r="AQ37" s="75" t="s">
        <v>235</v>
      </c>
      <c r="AR37" s="75" t="s">
        <v>235</v>
      </c>
      <c r="AS37" s="75" t="s">
        <v>235</v>
      </c>
      <c r="AT37" s="457"/>
      <c r="AU37" s="75" t="s">
        <v>235</v>
      </c>
      <c r="AV37" s="518"/>
      <c r="AW37" s="75" t="s">
        <v>235</v>
      </c>
      <c r="AX37" s="75" t="s">
        <v>235</v>
      </c>
      <c r="AY37" s="75" t="s">
        <v>235</v>
      </c>
      <c r="AZ37" s="82" t="s">
        <v>235</v>
      </c>
      <c r="BA37" s="75" t="s">
        <v>235</v>
      </c>
      <c r="BB37" s="75" t="s">
        <v>235</v>
      </c>
      <c r="BC37" s="94" t="s">
        <v>235</v>
      </c>
      <c r="BD37" s="75" t="s">
        <v>235</v>
      </c>
      <c r="BE37" s="75" t="s">
        <v>235</v>
      </c>
      <c r="BF37" s="75" t="s">
        <v>235</v>
      </c>
      <c r="BG37" s="75" t="s">
        <v>235</v>
      </c>
      <c r="BH37" s="75" t="s">
        <v>235</v>
      </c>
      <c r="BI37" s="75" t="s">
        <v>235</v>
      </c>
      <c r="BJ37" s="82" t="s">
        <v>235</v>
      </c>
      <c r="BK37" s="82" t="s">
        <v>235</v>
      </c>
      <c r="BL37" s="82" t="s">
        <v>235</v>
      </c>
      <c r="BM37" s="75" t="s">
        <v>235</v>
      </c>
      <c r="BN37" s="82" t="s">
        <v>235</v>
      </c>
      <c r="BO37" s="75" t="s">
        <v>235</v>
      </c>
      <c r="BP37" s="75" t="s">
        <v>235</v>
      </c>
      <c r="BQ37" s="75" t="s">
        <v>235</v>
      </c>
      <c r="BR37" s="75" t="s">
        <v>235</v>
      </c>
      <c r="BS37" s="94" t="s">
        <v>235</v>
      </c>
      <c r="BT37" s="75" t="s">
        <v>235</v>
      </c>
      <c r="BU37" s="75" t="s">
        <v>235</v>
      </c>
      <c r="BV37" s="75" t="s">
        <v>235</v>
      </c>
      <c r="BW37" s="477"/>
      <c r="BX37" s="477"/>
      <c r="BY37" s="471"/>
      <c r="BZ37" s="471"/>
      <c r="CA37" s="471"/>
      <c r="CB37" s="471"/>
      <c r="CC37" s="471"/>
      <c r="CD37" s="471"/>
      <c r="CE37" s="471"/>
      <c r="CF37" s="471"/>
      <c r="CG37" s="471"/>
      <c r="CH37" s="471"/>
      <c r="CI37" s="471"/>
      <c r="CJ37" s="471"/>
      <c r="CK37" s="471"/>
      <c r="CL37" s="471"/>
      <c r="CM37" s="333"/>
      <c r="CN37" s="333"/>
      <c r="CO37" s="333"/>
      <c r="CP37" s="333"/>
      <c r="CQ37" s="333"/>
      <c r="CR37" s="333"/>
      <c r="CS37" s="333"/>
      <c r="CT37" s="333"/>
      <c r="CU37" s="333"/>
      <c r="CV37" s="333"/>
      <c r="CW37" s="333"/>
      <c r="CX37" s="333"/>
      <c r="CY37" s="333"/>
      <c r="CZ37" s="471"/>
      <c r="DA37" s="471"/>
      <c r="DB37" s="471"/>
      <c r="DC37" s="471"/>
      <c r="DD37" s="471"/>
      <c r="DE37" s="471"/>
      <c r="DF37" s="471"/>
      <c r="DG37" s="471"/>
      <c r="DH37" s="471"/>
      <c r="DI37" s="471"/>
      <c r="DJ37" s="471"/>
      <c r="DK37" s="246"/>
      <c r="DL37" s="246"/>
      <c r="DM37" s="246"/>
      <c r="DN37" s="246"/>
      <c r="DO37" s="246"/>
      <c r="DP37" s="246"/>
      <c r="DQ37" s="246"/>
      <c r="DR37" s="88" t="s">
        <v>235</v>
      </c>
      <c r="DS37" s="88" t="s">
        <v>235</v>
      </c>
      <c r="DT37" s="88" t="s">
        <v>235</v>
      </c>
      <c r="DU37" s="88" t="s">
        <v>235</v>
      </c>
      <c r="DV37" s="88" t="s">
        <v>235</v>
      </c>
      <c r="DW37" s="246"/>
      <c r="DX37" s="88" t="s">
        <v>235</v>
      </c>
      <c r="DY37" s="246"/>
      <c r="DZ37" s="88" t="s">
        <v>235</v>
      </c>
      <c r="EA37" s="88" t="s">
        <v>235</v>
      </c>
      <c r="EB37" s="88" t="s">
        <v>235</v>
      </c>
      <c r="EC37" s="88" t="s">
        <v>235</v>
      </c>
      <c r="ED37" s="88" t="s">
        <v>235</v>
      </c>
      <c r="EE37" s="88" t="s">
        <v>235</v>
      </c>
      <c r="EF37" s="88" t="s">
        <v>235</v>
      </c>
      <c r="EG37" s="88" t="s">
        <v>235</v>
      </c>
      <c r="EH37" s="88" t="s">
        <v>235</v>
      </c>
      <c r="EI37" s="88" t="s">
        <v>235</v>
      </c>
      <c r="EJ37" s="88" t="s">
        <v>235</v>
      </c>
      <c r="EK37" s="88" t="s">
        <v>235</v>
      </c>
      <c r="EL37" s="88" t="s">
        <v>235</v>
      </c>
      <c r="EM37" s="88" t="s">
        <v>235</v>
      </c>
      <c r="EN37" s="88" t="s">
        <v>235</v>
      </c>
      <c r="EO37" s="88" t="s">
        <v>235</v>
      </c>
      <c r="EP37" s="88" t="s">
        <v>235</v>
      </c>
      <c r="EQ37" s="88" t="s">
        <v>235</v>
      </c>
      <c r="ER37" s="88" t="s">
        <v>235</v>
      </c>
      <c r="ES37" s="88" t="s">
        <v>235</v>
      </c>
      <c r="ET37" s="88" t="s">
        <v>235</v>
      </c>
      <c r="EU37" s="88" t="s">
        <v>235</v>
      </c>
      <c r="EV37" s="88" t="s">
        <v>235</v>
      </c>
      <c r="EW37" s="88" t="s">
        <v>235</v>
      </c>
      <c r="EX37" s="88" t="s">
        <v>235</v>
      </c>
      <c r="EY37" s="88" t="s">
        <v>235</v>
      </c>
      <c r="EZ37" s="88" t="s">
        <v>235</v>
      </c>
      <c r="FA37" s="88" t="s">
        <v>235</v>
      </c>
      <c r="FB37" s="88" t="s">
        <v>235</v>
      </c>
      <c r="FC37" s="88" t="s">
        <v>235</v>
      </c>
      <c r="FD37" s="88" t="s">
        <v>235</v>
      </c>
      <c r="FE37" s="88" t="s">
        <v>235</v>
      </c>
      <c r="FF37" s="88" t="s">
        <v>235</v>
      </c>
      <c r="FG37" s="88" t="s">
        <v>235</v>
      </c>
      <c r="FH37" s="88" t="s">
        <v>235</v>
      </c>
    </row>
    <row r="38" spans="1:164" ht="18" customHeight="1" x14ac:dyDescent="0.3">
      <c r="A38" s="247">
        <v>5</v>
      </c>
      <c r="B38" s="247">
        <v>9</v>
      </c>
      <c r="C38" s="219" t="s">
        <v>217</v>
      </c>
      <c r="D38" s="462" t="s">
        <v>283</v>
      </c>
      <c r="E38" s="465" t="s">
        <v>730</v>
      </c>
      <c r="F38" s="489" t="s">
        <v>284</v>
      </c>
      <c r="G38" s="452" t="s">
        <v>285</v>
      </c>
      <c r="H38" s="457" t="s">
        <v>286</v>
      </c>
      <c r="I38" s="452" t="s">
        <v>287</v>
      </c>
      <c r="J38" s="486" t="s">
        <v>288</v>
      </c>
      <c r="K38" s="409" t="s">
        <v>289</v>
      </c>
      <c r="L38" s="453" t="s">
        <v>225</v>
      </c>
      <c r="M38" s="472" t="s">
        <v>226</v>
      </c>
      <c r="N38" s="457" t="s">
        <v>290</v>
      </c>
      <c r="O38" s="500" t="s">
        <v>291</v>
      </c>
      <c r="P38" s="475" t="s">
        <v>229</v>
      </c>
      <c r="Q38" s="496">
        <v>2</v>
      </c>
      <c r="R38" s="118" t="s">
        <v>292</v>
      </c>
      <c r="S38" s="118" t="s">
        <v>231</v>
      </c>
      <c r="T38" s="118" t="s">
        <v>231</v>
      </c>
      <c r="U38" s="118" t="s">
        <v>231</v>
      </c>
      <c r="V38" s="80">
        <v>51</v>
      </c>
      <c r="W38" s="472">
        <f t="shared" ref="W38" si="14">V38+V39</f>
        <v>102</v>
      </c>
      <c r="X38" s="80" t="s">
        <v>231</v>
      </c>
      <c r="Y38" s="481" t="s">
        <v>231</v>
      </c>
      <c r="Z38" s="72" t="s">
        <v>231</v>
      </c>
      <c r="AA38" s="481" t="s">
        <v>231</v>
      </c>
      <c r="AB38" s="72" t="s">
        <v>231</v>
      </c>
      <c r="AC38" s="481" t="s">
        <v>231</v>
      </c>
      <c r="AD38" s="119" t="s">
        <v>231</v>
      </c>
      <c r="AE38" s="119" t="s">
        <v>231</v>
      </c>
      <c r="AF38" s="472" t="s">
        <v>275</v>
      </c>
      <c r="AG38" s="472" t="s">
        <v>275</v>
      </c>
      <c r="AH38" s="472" t="s">
        <v>275</v>
      </c>
      <c r="AI38" s="200" t="s">
        <v>231</v>
      </c>
      <c r="AJ38" s="457" t="s">
        <v>231</v>
      </c>
      <c r="AK38" s="118" t="s">
        <v>231</v>
      </c>
      <c r="AL38" s="118" t="s">
        <v>231</v>
      </c>
      <c r="AM38" s="118" t="s">
        <v>231</v>
      </c>
      <c r="AN38" s="118" t="s">
        <v>231</v>
      </c>
      <c r="AO38" s="118" t="s">
        <v>231</v>
      </c>
      <c r="AP38" s="118" t="s">
        <v>231</v>
      </c>
      <c r="AQ38" s="118" t="s">
        <v>231</v>
      </c>
      <c r="AR38" s="75" t="s">
        <v>231</v>
      </c>
      <c r="AS38" s="75" t="s">
        <v>231</v>
      </c>
      <c r="AT38" s="465" t="s">
        <v>231</v>
      </c>
      <c r="AU38" s="72" t="s">
        <v>231</v>
      </c>
      <c r="AV38" s="513" t="s">
        <v>231</v>
      </c>
      <c r="AW38" s="72" t="s">
        <v>231</v>
      </c>
      <c r="AX38" s="72" t="s">
        <v>231</v>
      </c>
      <c r="AY38" s="72" t="s">
        <v>231</v>
      </c>
      <c r="AZ38" s="98" t="s">
        <v>231</v>
      </c>
      <c r="BA38" s="72" t="s">
        <v>231</v>
      </c>
      <c r="BB38" s="72" t="s">
        <v>231</v>
      </c>
      <c r="BC38" s="72" t="s">
        <v>231</v>
      </c>
      <c r="BD38" s="77" t="s">
        <v>231</v>
      </c>
      <c r="BE38" s="77" t="s">
        <v>231</v>
      </c>
      <c r="BF38" s="77" t="s">
        <v>231</v>
      </c>
      <c r="BG38" s="77" t="s">
        <v>231</v>
      </c>
      <c r="BH38" s="80">
        <v>51</v>
      </c>
      <c r="BI38" s="80">
        <f>BH38*68.6%</f>
        <v>34.985999999999997</v>
      </c>
      <c r="BJ38" s="81" t="s">
        <v>231</v>
      </c>
      <c r="BK38" s="98">
        <v>5</v>
      </c>
      <c r="BL38" s="81" t="s">
        <v>231</v>
      </c>
      <c r="BM38" s="72">
        <v>25</v>
      </c>
      <c r="BN38" s="81" t="s">
        <v>231</v>
      </c>
      <c r="BO38" s="118" t="s">
        <v>293</v>
      </c>
      <c r="BP38" s="118" t="s">
        <v>293</v>
      </c>
      <c r="BQ38" s="120">
        <v>51</v>
      </c>
      <c r="BR38" s="86" t="s">
        <v>231</v>
      </c>
      <c r="BS38" s="112" t="s">
        <v>231</v>
      </c>
      <c r="BT38" s="86">
        <v>44</v>
      </c>
      <c r="BU38" s="80" t="str">
        <f>"Treatment discontinuation due to AEs: "&amp;TEXT(5/BQ38,"0.0%")</f>
        <v>Treatment discontinuation due to AEs: 9.8%</v>
      </c>
      <c r="BV38" s="80" t="e">
        <f>"Treatment discontinuation due to AEs: "&amp;TEXT(5/BR38,"0.0%")</f>
        <v>#VALUE!</v>
      </c>
      <c r="BW38" s="475" t="s">
        <v>235</v>
      </c>
      <c r="BX38" s="475" t="s">
        <v>235</v>
      </c>
      <c r="BY38" s="244" t="s">
        <v>235</v>
      </c>
      <c r="BZ38" s="244" t="s">
        <v>235</v>
      </c>
      <c r="CA38" s="244" t="s">
        <v>235</v>
      </c>
      <c r="CB38" s="244" t="s">
        <v>235</v>
      </c>
      <c r="CC38" s="244" t="s">
        <v>235</v>
      </c>
      <c r="CD38" s="244" t="s">
        <v>235</v>
      </c>
      <c r="CE38" s="244" t="s">
        <v>235</v>
      </c>
      <c r="CF38" s="244" t="s">
        <v>235</v>
      </c>
      <c r="CG38" s="244" t="s">
        <v>235</v>
      </c>
      <c r="CH38" s="244" t="s">
        <v>235</v>
      </c>
      <c r="CI38" s="244" t="s">
        <v>235</v>
      </c>
      <c r="CJ38" s="244" t="s">
        <v>235</v>
      </c>
      <c r="CK38" s="244" t="s">
        <v>235</v>
      </c>
      <c r="CL38" s="244" t="s">
        <v>235</v>
      </c>
      <c r="CM38" s="244" t="s">
        <v>235</v>
      </c>
      <c r="CN38" s="244" t="s">
        <v>235</v>
      </c>
      <c r="CO38" s="244" t="s">
        <v>235</v>
      </c>
      <c r="CP38" s="244" t="s">
        <v>235</v>
      </c>
      <c r="CQ38" s="244" t="s">
        <v>235</v>
      </c>
      <c r="CR38" s="244" t="s">
        <v>235</v>
      </c>
      <c r="CS38" s="244" t="s">
        <v>235</v>
      </c>
      <c r="CT38" s="244" t="s">
        <v>235</v>
      </c>
      <c r="CU38" s="244" t="s">
        <v>235</v>
      </c>
      <c r="CV38" s="244" t="s">
        <v>235</v>
      </c>
      <c r="CW38" s="244" t="s">
        <v>235</v>
      </c>
      <c r="CX38" s="244" t="s">
        <v>235</v>
      </c>
      <c r="CY38" s="244" t="s">
        <v>235</v>
      </c>
      <c r="CZ38" s="244" t="s">
        <v>235</v>
      </c>
      <c r="DA38" s="244" t="s">
        <v>235</v>
      </c>
      <c r="DB38" s="244" t="s">
        <v>235</v>
      </c>
      <c r="DC38" s="244" t="s">
        <v>235</v>
      </c>
      <c r="DD38" s="244" t="s">
        <v>235</v>
      </c>
      <c r="DE38" s="244" t="s">
        <v>235</v>
      </c>
      <c r="DF38" s="244" t="s">
        <v>235</v>
      </c>
      <c r="DG38" s="244" t="s">
        <v>235</v>
      </c>
      <c r="DH38" s="244" t="s">
        <v>235</v>
      </c>
      <c r="DI38" s="244" t="s">
        <v>235</v>
      </c>
      <c r="DJ38" s="244" t="s">
        <v>235</v>
      </c>
      <c r="DK38" s="244" t="s">
        <v>235</v>
      </c>
      <c r="DL38" s="244" t="s">
        <v>235</v>
      </c>
      <c r="DM38" s="244" t="s">
        <v>235</v>
      </c>
      <c r="DN38" s="244" t="s">
        <v>235</v>
      </c>
      <c r="DO38" s="244" t="s">
        <v>235</v>
      </c>
      <c r="DP38" s="244" t="s">
        <v>235</v>
      </c>
      <c r="DQ38" s="244" t="s">
        <v>235</v>
      </c>
      <c r="DR38" s="88" t="s">
        <v>235</v>
      </c>
      <c r="DS38" s="88" t="s">
        <v>235</v>
      </c>
      <c r="DT38" s="88" t="s">
        <v>235</v>
      </c>
      <c r="DU38" s="88" t="s">
        <v>235</v>
      </c>
      <c r="DV38" s="88" t="s">
        <v>235</v>
      </c>
      <c r="DW38" s="244" t="s">
        <v>235</v>
      </c>
      <c r="DX38" s="88" t="s">
        <v>235</v>
      </c>
      <c r="DY38" s="244" t="s">
        <v>235</v>
      </c>
      <c r="DZ38" s="88" t="s">
        <v>235</v>
      </c>
      <c r="EA38" s="88" t="s">
        <v>235</v>
      </c>
      <c r="EB38" s="88" t="s">
        <v>235</v>
      </c>
      <c r="EC38" s="88" t="s">
        <v>235</v>
      </c>
      <c r="ED38" s="88" t="s">
        <v>235</v>
      </c>
      <c r="EE38" s="88" t="s">
        <v>235</v>
      </c>
      <c r="EF38" s="88" t="s">
        <v>235</v>
      </c>
      <c r="EG38" s="88" t="s">
        <v>235</v>
      </c>
      <c r="EH38" s="88" t="s">
        <v>235</v>
      </c>
      <c r="EI38" s="88" t="s">
        <v>235</v>
      </c>
      <c r="EJ38" s="88" t="s">
        <v>235</v>
      </c>
      <c r="EK38" s="88" t="s">
        <v>235</v>
      </c>
      <c r="EL38" s="88" t="s">
        <v>235</v>
      </c>
      <c r="EM38" s="88" t="s">
        <v>235</v>
      </c>
      <c r="EN38" s="88" t="s">
        <v>235</v>
      </c>
      <c r="EO38" s="88" t="s">
        <v>235</v>
      </c>
      <c r="EP38" s="88" t="s">
        <v>235</v>
      </c>
      <c r="EQ38" s="88" t="s">
        <v>235</v>
      </c>
      <c r="ER38" s="88" t="s">
        <v>235</v>
      </c>
      <c r="ES38" s="88" t="s">
        <v>235</v>
      </c>
      <c r="ET38" s="88" t="s">
        <v>235</v>
      </c>
      <c r="EU38" s="88" t="s">
        <v>235</v>
      </c>
      <c r="EV38" s="88" t="s">
        <v>235</v>
      </c>
      <c r="EW38" s="88" t="s">
        <v>235</v>
      </c>
      <c r="EX38" s="88" t="s">
        <v>235</v>
      </c>
      <c r="EY38" s="88" t="s">
        <v>235</v>
      </c>
      <c r="EZ38" s="88" t="s">
        <v>235</v>
      </c>
      <c r="FA38" s="88" t="s">
        <v>235</v>
      </c>
      <c r="FB38" s="88" t="s">
        <v>235</v>
      </c>
      <c r="FC38" s="88" t="s">
        <v>235</v>
      </c>
      <c r="FD38" s="88" t="s">
        <v>235</v>
      </c>
      <c r="FE38" s="88" t="s">
        <v>235</v>
      </c>
      <c r="FF38" s="88" t="s">
        <v>235</v>
      </c>
      <c r="FG38" s="88" t="s">
        <v>235</v>
      </c>
      <c r="FH38" s="88" t="s">
        <v>235</v>
      </c>
    </row>
    <row r="39" spans="1:164" ht="18" customHeight="1" x14ac:dyDescent="0.3">
      <c r="A39" s="248"/>
      <c r="B39" s="248"/>
      <c r="C39" s="233"/>
      <c r="D39" s="463"/>
      <c r="E39" s="466"/>
      <c r="F39" s="489"/>
      <c r="G39" s="452"/>
      <c r="H39" s="457"/>
      <c r="I39" s="452"/>
      <c r="J39" s="486"/>
      <c r="K39" s="516"/>
      <c r="L39" s="454"/>
      <c r="M39" s="473"/>
      <c r="N39" s="458"/>
      <c r="O39" s="501"/>
      <c r="P39" s="476"/>
      <c r="Q39" s="497"/>
      <c r="R39" s="118" t="s">
        <v>236</v>
      </c>
      <c r="S39" s="118" t="s">
        <v>231</v>
      </c>
      <c r="T39" s="118" t="s">
        <v>231</v>
      </c>
      <c r="U39" s="118" t="s">
        <v>231</v>
      </c>
      <c r="V39" s="80">
        <v>51</v>
      </c>
      <c r="W39" s="473"/>
      <c r="X39" s="72" t="s">
        <v>231</v>
      </c>
      <c r="Y39" s="481"/>
      <c r="Z39" s="72" t="s">
        <v>231</v>
      </c>
      <c r="AA39" s="481"/>
      <c r="AB39" s="72" t="s">
        <v>231</v>
      </c>
      <c r="AC39" s="481"/>
      <c r="AD39" s="119" t="s">
        <v>231</v>
      </c>
      <c r="AE39" s="119" t="s">
        <v>231</v>
      </c>
      <c r="AF39" s="473"/>
      <c r="AG39" s="473"/>
      <c r="AH39" s="473"/>
      <c r="AI39" s="200" t="s">
        <v>231</v>
      </c>
      <c r="AJ39" s="457"/>
      <c r="AK39" s="118" t="s">
        <v>231</v>
      </c>
      <c r="AL39" s="118" t="s">
        <v>231</v>
      </c>
      <c r="AM39" s="118" t="s">
        <v>231</v>
      </c>
      <c r="AN39" s="118" t="s">
        <v>231</v>
      </c>
      <c r="AO39" s="118" t="s">
        <v>231</v>
      </c>
      <c r="AP39" s="118" t="s">
        <v>231</v>
      </c>
      <c r="AQ39" s="118" t="s">
        <v>231</v>
      </c>
      <c r="AR39" s="75" t="s">
        <v>231</v>
      </c>
      <c r="AS39" s="75" t="s">
        <v>231</v>
      </c>
      <c r="AT39" s="466"/>
      <c r="AU39" s="72" t="s">
        <v>231</v>
      </c>
      <c r="AV39" s="514"/>
      <c r="AW39" s="72" t="s">
        <v>231</v>
      </c>
      <c r="AX39" s="72" t="s">
        <v>231</v>
      </c>
      <c r="AY39" s="72" t="s">
        <v>231</v>
      </c>
      <c r="AZ39" s="98" t="s">
        <v>231</v>
      </c>
      <c r="BA39" s="72" t="s">
        <v>231</v>
      </c>
      <c r="BB39" s="72" t="s">
        <v>231</v>
      </c>
      <c r="BC39" s="72" t="s">
        <v>231</v>
      </c>
      <c r="BD39" s="83" t="s">
        <v>231</v>
      </c>
      <c r="BE39" s="83" t="s">
        <v>231</v>
      </c>
      <c r="BF39" s="83" t="s">
        <v>231</v>
      </c>
      <c r="BG39" s="83" t="s">
        <v>231</v>
      </c>
      <c r="BH39" s="80">
        <v>51</v>
      </c>
      <c r="BI39" s="80">
        <f>BH39*47.1%</f>
        <v>24.021000000000001</v>
      </c>
      <c r="BJ39" s="81" t="s">
        <v>231</v>
      </c>
      <c r="BK39" s="98">
        <v>0</v>
      </c>
      <c r="BL39" s="81" t="s">
        <v>231</v>
      </c>
      <c r="BM39" s="107">
        <v>16</v>
      </c>
      <c r="BN39" s="81" t="s">
        <v>231</v>
      </c>
      <c r="BO39" s="118" t="s">
        <v>294</v>
      </c>
      <c r="BP39" s="118" t="s">
        <v>294</v>
      </c>
      <c r="BQ39" s="120">
        <v>51</v>
      </c>
      <c r="BR39" s="86" t="s">
        <v>231</v>
      </c>
      <c r="BS39" s="112" t="s">
        <v>231</v>
      </c>
      <c r="BT39" s="86">
        <v>36</v>
      </c>
      <c r="BU39" s="80" t="str">
        <f>"Treatment discontinuation due to AEs: "&amp;TEXT(4/BQ39,"0.0%")</f>
        <v>Treatment discontinuation due to AEs: 7.8%</v>
      </c>
      <c r="BV39" s="80" t="e">
        <f>"Treatment discontinuation due to AEs: "&amp;TEXT(4/BR39,"0.0%")</f>
        <v>#VALUE!</v>
      </c>
      <c r="BW39" s="476"/>
      <c r="BX39" s="476"/>
      <c r="BY39" s="470"/>
      <c r="BZ39" s="470"/>
      <c r="CA39" s="470"/>
      <c r="CB39" s="470"/>
      <c r="CC39" s="470"/>
      <c r="CD39" s="470"/>
      <c r="CE39" s="470"/>
      <c r="CF39" s="470"/>
      <c r="CG39" s="470"/>
      <c r="CH39" s="470"/>
      <c r="CI39" s="470"/>
      <c r="CJ39" s="470"/>
      <c r="CK39" s="470"/>
      <c r="CL39" s="470"/>
      <c r="CM39" s="332"/>
      <c r="CN39" s="332"/>
      <c r="CO39" s="332"/>
      <c r="CP39" s="332"/>
      <c r="CQ39" s="332"/>
      <c r="CR39" s="332"/>
      <c r="CS39" s="332"/>
      <c r="CT39" s="332"/>
      <c r="CU39" s="332"/>
      <c r="CV39" s="332"/>
      <c r="CW39" s="332"/>
      <c r="CX39" s="332"/>
      <c r="CY39" s="332"/>
      <c r="CZ39" s="470"/>
      <c r="DA39" s="470"/>
      <c r="DB39" s="470"/>
      <c r="DC39" s="470"/>
      <c r="DD39" s="470"/>
      <c r="DE39" s="470"/>
      <c r="DF39" s="470"/>
      <c r="DG39" s="470"/>
      <c r="DH39" s="470"/>
      <c r="DI39" s="470"/>
      <c r="DJ39" s="470"/>
      <c r="DK39" s="245"/>
      <c r="DL39" s="245"/>
      <c r="DM39" s="245"/>
      <c r="DN39" s="245"/>
      <c r="DO39" s="245"/>
      <c r="DP39" s="245"/>
      <c r="DQ39" s="245"/>
      <c r="DR39" s="88" t="s">
        <v>235</v>
      </c>
      <c r="DS39" s="88" t="s">
        <v>235</v>
      </c>
      <c r="DT39" s="88" t="s">
        <v>235</v>
      </c>
      <c r="DU39" s="88" t="s">
        <v>235</v>
      </c>
      <c r="DV39" s="88" t="s">
        <v>235</v>
      </c>
      <c r="DW39" s="245"/>
      <c r="DX39" s="88" t="s">
        <v>235</v>
      </c>
      <c r="DY39" s="245"/>
      <c r="DZ39" s="88" t="s">
        <v>235</v>
      </c>
      <c r="EA39" s="88" t="s">
        <v>235</v>
      </c>
      <c r="EB39" s="88" t="s">
        <v>235</v>
      </c>
      <c r="EC39" s="88" t="s">
        <v>235</v>
      </c>
      <c r="ED39" s="88" t="s">
        <v>235</v>
      </c>
      <c r="EE39" s="88" t="s">
        <v>235</v>
      </c>
      <c r="EF39" s="88" t="s">
        <v>235</v>
      </c>
      <c r="EG39" s="88" t="s">
        <v>235</v>
      </c>
      <c r="EH39" s="88" t="s">
        <v>235</v>
      </c>
      <c r="EI39" s="88" t="s">
        <v>235</v>
      </c>
      <c r="EJ39" s="88" t="s">
        <v>235</v>
      </c>
      <c r="EK39" s="88" t="s">
        <v>235</v>
      </c>
      <c r="EL39" s="88" t="s">
        <v>235</v>
      </c>
      <c r="EM39" s="88" t="s">
        <v>235</v>
      </c>
      <c r="EN39" s="88" t="s">
        <v>235</v>
      </c>
      <c r="EO39" s="88" t="s">
        <v>235</v>
      </c>
      <c r="EP39" s="88" t="s">
        <v>235</v>
      </c>
      <c r="EQ39" s="88" t="s">
        <v>235</v>
      </c>
      <c r="ER39" s="88" t="s">
        <v>235</v>
      </c>
      <c r="ES39" s="88" t="s">
        <v>235</v>
      </c>
      <c r="ET39" s="88" t="s">
        <v>235</v>
      </c>
      <c r="EU39" s="88" t="s">
        <v>235</v>
      </c>
      <c r="EV39" s="88" t="s">
        <v>235</v>
      </c>
      <c r="EW39" s="88" t="s">
        <v>235</v>
      </c>
      <c r="EX39" s="88" t="s">
        <v>235</v>
      </c>
      <c r="EY39" s="88" t="s">
        <v>235</v>
      </c>
      <c r="EZ39" s="88" t="s">
        <v>235</v>
      </c>
      <c r="FA39" s="88" t="s">
        <v>235</v>
      </c>
      <c r="FB39" s="88" t="s">
        <v>235</v>
      </c>
      <c r="FC39" s="88" t="s">
        <v>235</v>
      </c>
      <c r="FD39" s="88" t="s">
        <v>235</v>
      </c>
      <c r="FE39" s="88" t="s">
        <v>235</v>
      </c>
      <c r="FF39" s="88" t="s">
        <v>235</v>
      </c>
      <c r="FG39" s="88" t="s">
        <v>235</v>
      </c>
      <c r="FH39" s="88" t="s">
        <v>235</v>
      </c>
    </row>
    <row r="40" spans="1:164" ht="18" customHeight="1" x14ac:dyDescent="0.3">
      <c r="A40" s="248"/>
      <c r="B40" s="248"/>
      <c r="C40" s="233"/>
      <c r="D40" s="463"/>
      <c r="E40" s="466"/>
      <c r="F40" s="489"/>
      <c r="G40" s="452"/>
      <c r="H40" s="457"/>
      <c r="I40" s="452"/>
      <c r="J40" s="486"/>
      <c r="K40" s="516"/>
      <c r="L40" s="454"/>
      <c r="M40" s="473"/>
      <c r="N40" s="458"/>
      <c r="O40" s="501"/>
      <c r="P40" s="476"/>
      <c r="Q40" s="497"/>
      <c r="R40" s="100" t="s">
        <v>235</v>
      </c>
      <c r="S40" s="100" t="s">
        <v>235</v>
      </c>
      <c r="T40" s="100" t="s">
        <v>235</v>
      </c>
      <c r="U40" s="100" t="s">
        <v>235</v>
      </c>
      <c r="V40" s="71" t="s">
        <v>235</v>
      </c>
      <c r="W40" s="473"/>
      <c r="X40" s="71" t="s">
        <v>235</v>
      </c>
      <c r="Y40" s="481"/>
      <c r="Z40" s="75" t="s">
        <v>235</v>
      </c>
      <c r="AA40" s="481"/>
      <c r="AB40" s="75" t="s">
        <v>235</v>
      </c>
      <c r="AC40" s="481"/>
      <c r="AD40" s="94" t="s">
        <v>235</v>
      </c>
      <c r="AE40" s="94" t="s">
        <v>235</v>
      </c>
      <c r="AF40" s="473"/>
      <c r="AG40" s="473"/>
      <c r="AH40" s="473"/>
      <c r="AI40" s="82" t="s">
        <v>235</v>
      </c>
      <c r="AJ40" s="457"/>
      <c r="AK40" s="75" t="s">
        <v>235</v>
      </c>
      <c r="AL40" s="75" t="s">
        <v>235</v>
      </c>
      <c r="AM40" s="75" t="s">
        <v>235</v>
      </c>
      <c r="AN40" s="75" t="s">
        <v>235</v>
      </c>
      <c r="AO40" s="75" t="s">
        <v>235</v>
      </c>
      <c r="AP40" s="75" t="s">
        <v>235</v>
      </c>
      <c r="AQ40" s="75" t="s">
        <v>235</v>
      </c>
      <c r="AR40" s="75" t="s">
        <v>235</v>
      </c>
      <c r="AS40" s="75" t="s">
        <v>235</v>
      </c>
      <c r="AT40" s="466"/>
      <c r="AU40" s="75" t="s">
        <v>235</v>
      </c>
      <c r="AV40" s="514"/>
      <c r="AW40" s="75" t="s">
        <v>235</v>
      </c>
      <c r="AX40" s="75" t="s">
        <v>235</v>
      </c>
      <c r="AY40" s="75" t="s">
        <v>235</v>
      </c>
      <c r="AZ40" s="82" t="s">
        <v>235</v>
      </c>
      <c r="BA40" s="75" t="s">
        <v>235</v>
      </c>
      <c r="BB40" s="75" t="s">
        <v>235</v>
      </c>
      <c r="BC40" s="75" t="s">
        <v>235</v>
      </c>
      <c r="BD40" s="83" t="s">
        <v>235</v>
      </c>
      <c r="BE40" s="83" t="s">
        <v>235</v>
      </c>
      <c r="BF40" s="83" t="s">
        <v>235</v>
      </c>
      <c r="BG40" s="83" t="s">
        <v>235</v>
      </c>
      <c r="BH40" s="75" t="s">
        <v>235</v>
      </c>
      <c r="BI40" s="75" t="s">
        <v>235</v>
      </c>
      <c r="BJ40" s="82" t="s">
        <v>235</v>
      </c>
      <c r="BK40" s="82" t="s">
        <v>235</v>
      </c>
      <c r="BL40" s="82" t="s">
        <v>235</v>
      </c>
      <c r="BM40" s="75" t="s">
        <v>235</v>
      </c>
      <c r="BN40" s="82" t="s">
        <v>235</v>
      </c>
      <c r="BO40" s="75" t="s">
        <v>235</v>
      </c>
      <c r="BP40" s="75" t="s">
        <v>235</v>
      </c>
      <c r="BQ40" s="75" t="s">
        <v>235</v>
      </c>
      <c r="BR40" s="75" t="s">
        <v>235</v>
      </c>
      <c r="BS40" s="94" t="s">
        <v>235</v>
      </c>
      <c r="BT40" s="75" t="s">
        <v>235</v>
      </c>
      <c r="BU40" s="75" t="s">
        <v>235</v>
      </c>
      <c r="BV40" s="75" t="s">
        <v>235</v>
      </c>
      <c r="BW40" s="476"/>
      <c r="BX40" s="476"/>
      <c r="BY40" s="470"/>
      <c r="BZ40" s="470"/>
      <c r="CA40" s="470"/>
      <c r="CB40" s="470"/>
      <c r="CC40" s="470"/>
      <c r="CD40" s="470"/>
      <c r="CE40" s="470"/>
      <c r="CF40" s="470"/>
      <c r="CG40" s="470"/>
      <c r="CH40" s="470"/>
      <c r="CI40" s="470"/>
      <c r="CJ40" s="470"/>
      <c r="CK40" s="470"/>
      <c r="CL40" s="470"/>
      <c r="CM40" s="332"/>
      <c r="CN40" s="332"/>
      <c r="CO40" s="332"/>
      <c r="CP40" s="332"/>
      <c r="CQ40" s="332"/>
      <c r="CR40" s="332"/>
      <c r="CS40" s="332"/>
      <c r="CT40" s="332"/>
      <c r="CU40" s="332"/>
      <c r="CV40" s="332"/>
      <c r="CW40" s="332"/>
      <c r="CX40" s="332"/>
      <c r="CY40" s="332"/>
      <c r="CZ40" s="470"/>
      <c r="DA40" s="470"/>
      <c r="DB40" s="470"/>
      <c r="DC40" s="470"/>
      <c r="DD40" s="470"/>
      <c r="DE40" s="470"/>
      <c r="DF40" s="470"/>
      <c r="DG40" s="470"/>
      <c r="DH40" s="470"/>
      <c r="DI40" s="470"/>
      <c r="DJ40" s="470"/>
      <c r="DK40" s="245"/>
      <c r="DL40" s="245"/>
      <c r="DM40" s="245"/>
      <c r="DN40" s="245"/>
      <c r="DO40" s="245"/>
      <c r="DP40" s="245"/>
      <c r="DQ40" s="245"/>
      <c r="DR40" s="88" t="s">
        <v>235</v>
      </c>
      <c r="DS40" s="88" t="s">
        <v>235</v>
      </c>
      <c r="DT40" s="88" t="s">
        <v>235</v>
      </c>
      <c r="DU40" s="88" t="s">
        <v>235</v>
      </c>
      <c r="DV40" s="88" t="s">
        <v>235</v>
      </c>
      <c r="DW40" s="245"/>
      <c r="DX40" s="88" t="s">
        <v>235</v>
      </c>
      <c r="DY40" s="245"/>
      <c r="DZ40" s="88" t="s">
        <v>235</v>
      </c>
      <c r="EA40" s="88" t="s">
        <v>235</v>
      </c>
      <c r="EB40" s="88" t="s">
        <v>235</v>
      </c>
      <c r="EC40" s="88" t="s">
        <v>235</v>
      </c>
      <c r="ED40" s="88" t="s">
        <v>235</v>
      </c>
      <c r="EE40" s="88" t="s">
        <v>235</v>
      </c>
      <c r="EF40" s="88" t="s">
        <v>235</v>
      </c>
      <c r="EG40" s="88" t="s">
        <v>235</v>
      </c>
      <c r="EH40" s="88" t="s">
        <v>235</v>
      </c>
      <c r="EI40" s="88" t="s">
        <v>235</v>
      </c>
      <c r="EJ40" s="88" t="s">
        <v>235</v>
      </c>
      <c r="EK40" s="88" t="s">
        <v>235</v>
      </c>
      <c r="EL40" s="88" t="s">
        <v>235</v>
      </c>
      <c r="EM40" s="88" t="s">
        <v>235</v>
      </c>
      <c r="EN40" s="88" t="s">
        <v>235</v>
      </c>
      <c r="EO40" s="88" t="s">
        <v>235</v>
      </c>
      <c r="EP40" s="88" t="s">
        <v>235</v>
      </c>
      <c r="EQ40" s="88" t="s">
        <v>235</v>
      </c>
      <c r="ER40" s="88" t="s">
        <v>235</v>
      </c>
      <c r="ES40" s="88" t="s">
        <v>235</v>
      </c>
      <c r="ET40" s="88" t="s">
        <v>235</v>
      </c>
      <c r="EU40" s="88" t="s">
        <v>235</v>
      </c>
      <c r="EV40" s="88" t="s">
        <v>235</v>
      </c>
      <c r="EW40" s="88" t="s">
        <v>235</v>
      </c>
      <c r="EX40" s="88" t="s">
        <v>235</v>
      </c>
      <c r="EY40" s="88" t="s">
        <v>235</v>
      </c>
      <c r="EZ40" s="88" t="s">
        <v>235</v>
      </c>
      <c r="FA40" s="88" t="s">
        <v>235</v>
      </c>
      <c r="FB40" s="88" t="s">
        <v>235</v>
      </c>
      <c r="FC40" s="88" t="s">
        <v>235</v>
      </c>
      <c r="FD40" s="88" t="s">
        <v>235</v>
      </c>
      <c r="FE40" s="88" t="s">
        <v>235</v>
      </c>
      <c r="FF40" s="88" t="s">
        <v>235</v>
      </c>
      <c r="FG40" s="88" t="s">
        <v>235</v>
      </c>
      <c r="FH40" s="88" t="s">
        <v>235</v>
      </c>
    </row>
    <row r="41" spans="1:164" ht="18" customHeight="1" x14ac:dyDescent="0.3">
      <c r="A41" s="249"/>
      <c r="B41" s="249"/>
      <c r="C41" s="234"/>
      <c r="D41" s="464"/>
      <c r="E41" s="467"/>
      <c r="F41" s="489"/>
      <c r="G41" s="452"/>
      <c r="H41" s="457"/>
      <c r="I41" s="452"/>
      <c r="J41" s="486"/>
      <c r="K41" s="517"/>
      <c r="L41" s="455"/>
      <c r="M41" s="473"/>
      <c r="N41" s="458"/>
      <c r="O41" s="502"/>
      <c r="P41" s="477"/>
      <c r="Q41" s="498"/>
      <c r="R41" s="100" t="s">
        <v>235</v>
      </c>
      <c r="S41" s="100" t="s">
        <v>235</v>
      </c>
      <c r="T41" s="100" t="s">
        <v>235</v>
      </c>
      <c r="U41" s="100" t="s">
        <v>235</v>
      </c>
      <c r="V41" s="71" t="s">
        <v>235</v>
      </c>
      <c r="W41" s="473"/>
      <c r="X41" s="71" t="s">
        <v>235</v>
      </c>
      <c r="Y41" s="481"/>
      <c r="Z41" s="75" t="s">
        <v>235</v>
      </c>
      <c r="AA41" s="481"/>
      <c r="AB41" s="75" t="s">
        <v>235</v>
      </c>
      <c r="AC41" s="481"/>
      <c r="AD41" s="94" t="s">
        <v>235</v>
      </c>
      <c r="AE41" s="94" t="s">
        <v>235</v>
      </c>
      <c r="AF41" s="473"/>
      <c r="AG41" s="473"/>
      <c r="AH41" s="473"/>
      <c r="AI41" s="82" t="s">
        <v>235</v>
      </c>
      <c r="AJ41" s="457"/>
      <c r="AK41" s="75" t="s">
        <v>235</v>
      </c>
      <c r="AL41" s="75" t="s">
        <v>235</v>
      </c>
      <c r="AM41" s="75" t="s">
        <v>235</v>
      </c>
      <c r="AN41" s="75" t="s">
        <v>235</v>
      </c>
      <c r="AO41" s="75" t="s">
        <v>235</v>
      </c>
      <c r="AP41" s="75" t="s">
        <v>235</v>
      </c>
      <c r="AQ41" s="75" t="s">
        <v>235</v>
      </c>
      <c r="AR41" s="75" t="s">
        <v>235</v>
      </c>
      <c r="AS41" s="75" t="s">
        <v>235</v>
      </c>
      <c r="AT41" s="467"/>
      <c r="AU41" s="75" t="s">
        <v>235</v>
      </c>
      <c r="AV41" s="515"/>
      <c r="AW41" s="75" t="s">
        <v>235</v>
      </c>
      <c r="AX41" s="75" t="s">
        <v>235</v>
      </c>
      <c r="AY41" s="75" t="s">
        <v>235</v>
      </c>
      <c r="AZ41" s="82" t="s">
        <v>235</v>
      </c>
      <c r="BA41" s="75" t="s">
        <v>235</v>
      </c>
      <c r="BB41" s="75" t="s">
        <v>235</v>
      </c>
      <c r="BC41" s="75" t="s">
        <v>235</v>
      </c>
      <c r="BD41" s="90" t="s">
        <v>235</v>
      </c>
      <c r="BE41" s="90" t="s">
        <v>235</v>
      </c>
      <c r="BF41" s="90" t="s">
        <v>235</v>
      </c>
      <c r="BG41" s="90" t="s">
        <v>235</v>
      </c>
      <c r="BH41" s="75" t="s">
        <v>235</v>
      </c>
      <c r="BI41" s="75" t="s">
        <v>235</v>
      </c>
      <c r="BJ41" s="82" t="s">
        <v>235</v>
      </c>
      <c r="BK41" s="82" t="s">
        <v>235</v>
      </c>
      <c r="BL41" s="82" t="s">
        <v>235</v>
      </c>
      <c r="BM41" s="75" t="s">
        <v>235</v>
      </c>
      <c r="BN41" s="82" t="s">
        <v>235</v>
      </c>
      <c r="BO41" s="75" t="s">
        <v>235</v>
      </c>
      <c r="BP41" s="75" t="s">
        <v>235</v>
      </c>
      <c r="BQ41" s="75" t="s">
        <v>235</v>
      </c>
      <c r="BR41" s="75" t="s">
        <v>235</v>
      </c>
      <c r="BS41" s="94" t="s">
        <v>235</v>
      </c>
      <c r="BT41" s="75" t="s">
        <v>235</v>
      </c>
      <c r="BU41" s="75" t="s">
        <v>235</v>
      </c>
      <c r="BV41" s="75" t="s">
        <v>235</v>
      </c>
      <c r="BW41" s="477"/>
      <c r="BX41" s="477"/>
      <c r="BY41" s="471"/>
      <c r="BZ41" s="471"/>
      <c r="CA41" s="471"/>
      <c r="CB41" s="471"/>
      <c r="CC41" s="471"/>
      <c r="CD41" s="471"/>
      <c r="CE41" s="471"/>
      <c r="CF41" s="471"/>
      <c r="CG41" s="471"/>
      <c r="CH41" s="471"/>
      <c r="CI41" s="471"/>
      <c r="CJ41" s="471"/>
      <c r="CK41" s="471"/>
      <c r="CL41" s="471"/>
      <c r="CM41" s="333"/>
      <c r="CN41" s="333"/>
      <c r="CO41" s="333"/>
      <c r="CP41" s="333"/>
      <c r="CQ41" s="333"/>
      <c r="CR41" s="333"/>
      <c r="CS41" s="333"/>
      <c r="CT41" s="333"/>
      <c r="CU41" s="333"/>
      <c r="CV41" s="333"/>
      <c r="CW41" s="333"/>
      <c r="CX41" s="333"/>
      <c r="CY41" s="333"/>
      <c r="CZ41" s="471"/>
      <c r="DA41" s="471"/>
      <c r="DB41" s="471"/>
      <c r="DC41" s="471"/>
      <c r="DD41" s="471"/>
      <c r="DE41" s="471"/>
      <c r="DF41" s="471"/>
      <c r="DG41" s="471"/>
      <c r="DH41" s="471"/>
      <c r="DI41" s="471"/>
      <c r="DJ41" s="471"/>
      <c r="DK41" s="246"/>
      <c r="DL41" s="246"/>
      <c r="DM41" s="246"/>
      <c r="DN41" s="246"/>
      <c r="DO41" s="246"/>
      <c r="DP41" s="246"/>
      <c r="DQ41" s="246"/>
      <c r="DR41" s="88" t="s">
        <v>235</v>
      </c>
      <c r="DS41" s="88" t="s">
        <v>235</v>
      </c>
      <c r="DT41" s="88" t="s">
        <v>235</v>
      </c>
      <c r="DU41" s="88" t="s">
        <v>235</v>
      </c>
      <c r="DV41" s="88" t="s">
        <v>235</v>
      </c>
      <c r="DW41" s="246"/>
      <c r="DX41" s="88" t="s">
        <v>235</v>
      </c>
      <c r="DY41" s="246"/>
      <c r="DZ41" s="88" t="s">
        <v>235</v>
      </c>
      <c r="EA41" s="88" t="s">
        <v>235</v>
      </c>
      <c r="EB41" s="88" t="s">
        <v>235</v>
      </c>
      <c r="EC41" s="88" t="s">
        <v>235</v>
      </c>
      <c r="ED41" s="88" t="s">
        <v>235</v>
      </c>
      <c r="EE41" s="88" t="s">
        <v>235</v>
      </c>
      <c r="EF41" s="88" t="s">
        <v>235</v>
      </c>
      <c r="EG41" s="88" t="s">
        <v>235</v>
      </c>
      <c r="EH41" s="88" t="s">
        <v>235</v>
      </c>
      <c r="EI41" s="88" t="s">
        <v>235</v>
      </c>
      <c r="EJ41" s="88" t="s">
        <v>235</v>
      </c>
      <c r="EK41" s="88" t="s">
        <v>235</v>
      </c>
      <c r="EL41" s="88" t="s">
        <v>235</v>
      </c>
      <c r="EM41" s="88" t="s">
        <v>235</v>
      </c>
      <c r="EN41" s="88" t="s">
        <v>235</v>
      </c>
      <c r="EO41" s="88" t="s">
        <v>235</v>
      </c>
      <c r="EP41" s="88" t="s">
        <v>235</v>
      </c>
      <c r="EQ41" s="88" t="s">
        <v>235</v>
      </c>
      <c r="ER41" s="88" t="s">
        <v>235</v>
      </c>
      <c r="ES41" s="88" t="s">
        <v>235</v>
      </c>
      <c r="ET41" s="88" t="s">
        <v>235</v>
      </c>
      <c r="EU41" s="88" t="s">
        <v>235</v>
      </c>
      <c r="EV41" s="88" t="s">
        <v>235</v>
      </c>
      <c r="EW41" s="88" t="s">
        <v>235</v>
      </c>
      <c r="EX41" s="88" t="s">
        <v>235</v>
      </c>
      <c r="EY41" s="88" t="s">
        <v>235</v>
      </c>
      <c r="EZ41" s="88" t="s">
        <v>235</v>
      </c>
      <c r="FA41" s="88" t="s">
        <v>235</v>
      </c>
      <c r="FB41" s="88" t="s">
        <v>235</v>
      </c>
      <c r="FC41" s="88" t="s">
        <v>235</v>
      </c>
      <c r="FD41" s="88" t="s">
        <v>235</v>
      </c>
      <c r="FE41" s="88" t="s">
        <v>235</v>
      </c>
      <c r="FF41" s="88" t="s">
        <v>235</v>
      </c>
      <c r="FG41" s="88" t="s">
        <v>235</v>
      </c>
      <c r="FH41" s="88" t="s">
        <v>235</v>
      </c>
    </row>
    <row r="42" spans="1:164" ht="18" customHeight="1" x14ac:dyDescent="0.3">
      <c r="A42" s="247">
        <v>6</v>
      </c>
      <c r="B42" s="247">
        <v>10</v>
      </c>
      <c r="C42" s="219" t="s">
        <v>217</v>
      </c>
      <c r="D42" s="219" t="s">
        <v>295</v>
      </c>
      <c r="E42" s="503" t="s">
        <v>730</v>
      </c>
      <c r="F42" s="489" t="s">
        <v>296</v>
      </c>
      <c r="G42" s="452" t="s">
        <v>297</v>
      </c>
      <c r="H42" s="457" t="s">
        <v>298</v>
      </c>
      <c r="I42" s="452" t="s">
        <v>299</v>
      </c>
      <c r="J42" s="457" t="s">
        <v>300</v>
      </c>
      <c r="K42" s="487" t="s">
        <v>301</v>
      </c>
      <c r="L42" s="453" t="s">
        <v>225</v>
      </c>
      <c r="M42" s="507" t="s">
        <v>302</v>
      </c>
      <c r="N42" s="472" t="s">
        <v>227</v>
      </c>
      <c r="O42" s="510" t="s">
        <v>303</v>
      </c>
      <c r="P42" s="244" t="s">
        <v>229</v>
      </c>
      <c r="Q42" s="496">
        <v>2</v>
      </c>
      <c r="R42" s="100" t="s">
        <v>236</v>
      </c>
      <c r="S42" s="100" t="s">
        <v>231</v>
      </c>
      <c r="T42" s="100" t="s">
        <v>231</v>
      </c>
      <c r="U42" s="100" t="s">
        <v>231</v>
      </c>
      <c r="V42" s="80">
        <v>36</v>
      </c>
      <c r="W42" s="472">
        <f t="shared" ref="W42" si="15">V42+V43</f>
        <v>70</v>
      </c>
      <c r="X42" s="71">
        <v>64</v>
      </c>
      <c r="Y42" s="481">
        <f>((X42*V42)+(X43*V43))/W42</f>
        <v>64.48571428571428</v>
      </c>
      <c r="Z42" s="116">
        <v>23</v>
      </c>
      <c r="AA42" s="481">
        <f>Z42+Z43</f>
        <v>41</v>
      </c>
      <c r="AB42" s="73" t="s">
        <v>231</v>
      </c>
      <c r="AC42" s="244" t="s">
        <v>231</v>
      </c>
      <c r="AD42" s="74" t="str">
        <f>"High Cytogenetic Risk: "&amp;TEXT(8/V42,"0.0%")&amp;"
Prior SCT: "&amp;TEXT(27/V42,"0.0%")&amp;" 
Prior therapies:
Alkylating agent: "&amp;TEXT(32/V42,"0.0%")&amp;"
Median prior LOT: 4"</f>
        <v>High Cytogenetic Risk: 22.2%
Prior SCT: 75.0% 
Prior therapies:
Alkylating agent: 88.9%
Median prior LOT: 4</v>
      </c>
      <c r="AE42" s="74" t="str">
        <f>"High Cytogenetic Risk: "&amp;TEXT(8/W42,"0.0%")&amp;"
Prior SCT: "&amp;TEXT(27/W42,"0.0%")&amp;" 
Prior therapies:
Alkylating agent: "&amp;TEXT(32/W42,"0.0%")&amp;"
Median prior LOT: 4"</f>
        <v>High Cytogenetic Risk: 11.4%
Prior SCT: 38.6% 
Prior therapies:
Alkylating agent: 45.7%
Median prior LOT: 4</v>
      </c>
      <c r="AF42" s="472" t="s">
        <v>275</v>
      </c>
      <c r="AG42" s="472" t="s">
        <v>275</v>
      </c>
      <c r="AH42" s="472" t="s">
        <v>275</v>
      </c>
      <c r="AI42" s="82">
        <v>36</v>
      </c>
      <c r="AJ42" s="457">
        <v>70</v>
      </c>
      <c r="AK42" s="75">
        <v>16.8</v>
      </c>
      <c r="AL42" s="75">
        <v>9.3000000000000007</v>
      </c>
      <c r="AM42" s="75" t="s">
        <v>231</v>
      </c>
      <c r="AN42" s="75" t="s">
        <v>231</v>
      </c>
      <c r="AO42" s="75" t="s">
        <v>231</v>
      </c>
      <c r="AP42" s="75" t="s">
        <v>231</v>
      </c>
      <c r="AQ42" s="75">
        <v>0.16800000000000001</v>
      </c>
      <c r="AR42" s="83" t="s">
        <v>231</v>
      </c>
      <c r="AS42" s="84" t="s">
        <v>231</v>
      </c>
      <c r="AT42" s="457" t="s">
        <v>233</v>
      </c>
      <c r="AU42" s="75">
        <v>36</v>
      </c>
      <c r="AV42" s="235">
        <v>70</v>
      </c>
      <c r="AW42" s="75">
        <v>4.4000000000000004</v>
      </c>
      <c r="AX42" s="75">
        <v>2.2999999999999998</v>
      </c>
      <c r="AY42" s="75">
        <v>5.7</v>
      </c>
      <c r="AZ42" s="82" t="s">
        <v>231</v>
      </c>
      <c r="BA42" s="75" t="s">
        <v>231</v>
      </c>
      <c r="BB42" s="83" t="s">
        <v>231</v>
      </c>
      <c r="BC42" s="77" t="s">
        <v>231</v>
      </c>
      <c r="BD42" s="77" t="s">
        <v>231</v>
      </c>
      <c r="BE42" s="77" t="s">
        <v>231</v>
      </c>
      <c r="BF42" s="77" t="s">
        <v>231</v>
      </c>
      <c r="BG42" s="77" t="s">
        <v>231</v>
      </c>
      <c r="BH42" s="75" t="str">
        <f t="shared" ref="BH42:BH45" si="16">AT42</f>
        <v>PFS</v>
      </c>
      <c r="BI42" s="80">
        <v>14</v>
      </c>
      <c r="BJ42" s="81" t="s">
        <v>231</v>
      </c>
      <c r="BK42" s="82">
        <v>1</v>
      </c>
      <c r="BL42" s="81" t="s">
        <v>231</v>
      </c>
      <c r="BM42" s="75">
        <v>9</v>
      </c>
      <c r="BN42" s="81" t="s">
        <v>231</v>
      </c>
      <c r="BO42" s="80" t="s">
        <v>304</v>
      </c>
      <c r="BP42" s="80" t="s">
        <v>304</v>
      </c>
      <c r="BQ42" s="72">
        <v>35</v>
      </c>
      <c r="BR42" s="75" t="s">
        <v>231</v>
      </c>
      <c r="BS42" s="94" t="s">
        <v>231</v>
      </c>
      <c r="BT42" s="75" t="s">
        <v>231</v>
      </c>
      <c r="BU42" s="80" t="str">
        <f>"Treatment discontinuation due to AEs: "&amp;TEXT(1/BQ42,"0.0%")</f>
        <v>Treatment discontinuation due to AEs: 2.9%</v>
      </c>
      <c r="BV42" s="80" t="e">
        <f>"Treatment discontinuation due to AEs: "&amp;TEXT(1/BR42,"0.0%")</f>
        <v>#VALUE!</v>
      </c>
      <c r="BW42" s="475" t="s">
        <v>235</v>
      </c>
      <c r="BX42" s="475" t="s">
        <v>235</v>
      </c>
      <c r="BY42" s="244" t="s">
        <v>235</v>
      </c>
      <c r="BZ42" s="244" t="s">
        <v>235</v>
      </c>
      <c r="CA42" s="244" t="s">
        <v>235</v>
      </c>
      <c r="CB42" s="244" t="s">
        <v>235</v>
      </c>
      <c r="CC42" s="244" t="s">
        <v>235</v>
      </c>
      <c r="CD42" s="244" t="s">
        <v>235</v>
      </c>
      <c r="CE42" s="244" t="s">
        <v>235</v>
      </c>
      <c r="CF42" s="244" t="s">
        <v>235</v>
      </c>
      <c r="CG42" s="244" t="s">
        <v>235</v>
      </c>
      <c r="CH42" s="244" t="s">
        <v>235</v>
      </c>
      <c r="CI42" s="244" t="s">
        <v>235</v>
      </c>
      <c r="CJ42" s="244" t="s">
        <v>235</v>
      </c>
      <c r="CK42" s="244" t="s">
        <v>235</v>
      </c>
      <c r="CL42" s="244" t="s">
        <v>235</v>
      </c>
      <c r="CM42" s="244" t="s">
        <v>235</v>
      </c>
      <c r="CN42" s="244" t="s">
        <v>235</v>
      </c>
      <c r="CO42" s="244" t="s">
        <v>235</v>
      </c>
      <c r="CP42" s="244" t="s">
        <v>235</v>
      </c>
      <c r="CQ42" s="244" t="s">
        <v>235</v>
      </c>
      <c r="CR42" s="244" t="s">
        <v>235</v>
      </c>
      <c r="CS42" s="244" t="s">
        <v>235</v>
      </c>
      <c r="CT42" s="244" t="s">
        <v>235</v>
      </c>
      <c r="CU42" s="244" t="s">
        <v>235</v>
      </c>
      <c r="CV42" s="244" t="s">
        <v>235</v>
      </c>
      <c r="CW42" s="244" t="s">
        <v>235</v>
      </c>
      <c r="CX42" s="244" t="s">
        <v>235</v>
      </c>
      <c r="CY42" s="244" t="s">
        <v>235</v>
      </c>
      <c r="CZ42" s="244" t="s">
        <v>235</v>
      </c>
      <c r="DA42" s="244" t="s">
        <v>235</v>
      </c>
      <c r="DB42" s="244" t="s">
        <v>235</v>
      </c>
      <c r="DC42" s="244" t="s">
        <v>235</v>
      </c>
      <c r="DD42" s="244" t="s">
        <v>235</v>
      </c>
      <c r="DE42" s="244" t="s">
        <v>235</v>
      </c>
      <c r="DF42" s="244" t="s">
        <v>235</v>
      </c>
      <c r="DG42" s="244" t="s">
        <v>235</v>
      </c>
      <c r="DH42" s="244" t="s">
        <v>235</v>
      </c>
      <c r="DI42" s="244" t="s">
        <v>235</v>
      </c>
      <c r="DJ42" s="244" t="s">
        <v>235</v>
      </c>
      <c r="DK42" s="244" t="s">
        <v>235</v>
      </c>
      <c r="DL42" s="244" t="s">
        <v>235</v>
      </c>
      <c r="DM42" s="244" t="s">
        <v>235</v>
      </c>
      <c r="DN42" s="244" t="s">
        <v>235</v>
      </c>
      <c r="DO42" s="244" t="s">
        <v>235</v>
      </c>
      <c r="DP42" s="244" t="s">
        <v>235</v>
      </c>
      <c r="DQ42" s="244" t="s">
        <v>235</v>
      </c>
      <c r="DR42" s="88" t="s">
        <v>235</v>
      </c>
      <c r="DS42" s="88" t="s">
        <v>235</v>
      </c>
      <c r="DT42" s="88" t="s">
        <v>235</v>
      </c>
      <c r="DU42" s="88" t="s">
        <v>235</v>
      </c>
      <c r="DV42" s="88" t="s">
        <v>235</v>
      </c>
      <c r="DW42" s="244" t="s">
        <v>235</v>
      </c>
      <c r="DX42" s="88" t="s">
        <v>235</v>
      </c>
      <c r="DY42" s="244" t="s">
        <v>235</v>
      </c>
      <c r="DZ42" s="88" t="s">
        <v>235</v>
      </c>
      <c r="EA42" s="88" t="s">
        <v>235</v>
      </c>
      <c r="EB42" s="88" t="s">
        <v>235</v>
      </c>
      <c r="EC42" s="88" t="s">
        <v>235</v>
      </c>
      <c r="ED42" s="88" t="s">
        <v>235</v>
      </c>
      <c r="EE42" s="88" t="s">
        <v>235</v>
      </c>
      <c r="EF42" s="88" t="s">
        <v>235</v>
      </c>
      <c r="EG42" s="88" t="s">
        <v>235</v>
      </c>
      <c r="EH42" s="88" t="s">
        <v>235</v>
      </c>
      <c r="EI42" s="88" t="s">
        <v>235</v>
      </c>
      <c r="EJ42" s="88" t="s">
        <v>235</v>
      </c>
      <c r="EK42" s="88" t="s">
        <v>235</v>
      </c>
      <c r="EL42" s="88" t="s">
        <v>235</v>
      </c>
      <c r="EM42" s="88" t="s">
        <v>235</v>
      </c>
      <c r="EN42" s="88" t="s">
        <v>235</v>
      </c>
      <c r="EO42" s="88" t="s">
        <v>235</v>
      </c>
      <c r="EP42" s="88" t="s">
        <v>235</v>
      </c>
      <c r="EQ42" s="88" t="s">
        <v>235</v>
      </c>
      <c r="ER42" s="88" t="s">
        <v>235</v>
      </c>
      <c r="ES42" s="88" t="s">
        <v>235</v>
      </c>
      <c r="ET42" s="88" t="s">
        <v>235</v>
      </c>
      <c r="EU42" s="88" t="s">
        <v>235</v>
      </c>
      <c r="EV42" s="88" t="s">
        <v>235</v>
      </c>
      <c r="EW42" s="88" t="s">
        <v>235</v>
      </c>
      <c r="EX42" s="88" t="s">
        <v>235</v>
      </c>
      <c r="EY42" s="88" t="s">
        <v>235</v>
      </c>
      <c r="EZ42" s="88" t="s">
        <v>235</v>
      </c>
      <c r="FA42" s="88" t="s">
        <v>235</v>
      </c>
      <c r="FB42" s="88" t="s">
        <v>235</v>
      </c>
      <c r="FC42" s="88" t="s">
        <v>235</v>
      </c>
      <c r="FD42" s="88" t="s">
        <v>235</v>
      </c>
      <c r="FE42" s="88" t="s">
        <v>235</v>
      </c>
      <c r="FF42" s="88" t="s">
        <v>235</v>
      </c>
      <c r="FG42" s="88" t="s">
        <v>235</v>
      </c>
      <c r="FH42" s="88" t="s">
        <v>235</v>
      </c>
    </row>
    <row r="43" spans="1:164" ht="18" customHeight="1" x14ac:dyDescent="0.3">
      <c r="A43" s="248"/>
      <c r="B43" s="248"/>
      <c r="C43" s="233"/>
      <c r="D43" s="233"/>
      <c r="E43" s="463"/>
      <c r="F43" s="489"/>
      <c r="G43" s="505"/>
      <c r="H43" s="469"/>
      <c r="I43" s="452"/>
      <c r="J43" s="469"/>
      <c r="K43" s="506"/>
      <c r="L43" s="454"/>
      <c r="M43" s="508"/>
      <c r="N43" s="509"/>
      <c r="O43" s="511"/>
      <c r="P43" s="470"/>
      <c r="Q43" s="497"/>
      <c r="R43" s="100" t="s">
        <v>305</v>
      </c>
      <c r="S43" s="100" t="s">
        <v>231</v>
      </c>
      <c r="T43" s="100" t="s">
        <v>231</v>
      </c>
      <c r="U43" s="100" t="s">
        <v>231</v>
      </c>
      <c r="V43" s="80">
        <v>34</v>
      </c>
      <c r="W43" s="473"/>
      <c r="X43" s="71">
        <v>65</v>
      </c>
      <c r="Y43" s="499"/>
      <c r="Z43" s="116">
        <v>18</v>
      </c>
      <c r="AA43" s="469"/>
      <c r="AB43" s="73" t="s">
        <v>231</v>
      </c>
      <c r="AC43" s="470"/>
      <c r="AD43" s="117" t="str">
        <f>"High Cytogenetic Risk: "&amp;TEXT(7/V43,"0.0%")&amp;"
Prior SCT: "&amp;TEXT(28/V43,"0.0%")&amp;" 
Prior therapies:
Alkylating agent: "&amp;TEXT(32/V43,"0.0%")&amp;"
Median prior LOT: 4"</f>
        <v>High Cytogenetic Risk: 20.6%
Prior SCT: 82.4% 
Prior therapies:
Alkylating agent: 94.1%
Median prior LOT: 4</v>
      </c>
      <c r="AE43" s="117" t="e">
        <f>"High Cytogenetic Risk: "&amp;TEXT(7/W43,"0.0%")&amp;"
Prior SCT: "&amp;TEXT(28/W43,"0.0%")&amp;" 
Prior therapies:
Alkylating agent: "&amp;TEXT(32/W43,"0.0%")&amp;"
Median prior LOT: 4"</f>
        <v>#DIV/0!</v>
      </c>
      <c r="AF43" s="473"/>
      <c r="AG43" s="473"/>
      <c r="AH43" s="473"/>
      <c r="AI43" s="82">
        <v>34</v>
      </c>
      <c r="AJ43" s="457"/>
      <c r="AK43" s="75" t="s">
        <v>231</v>
      </c>
      <c r="AL43" s="75">
        <v>13.1</v>
      </c>
      <c r="AM43" s="75" t="s">
        <v>231</v>
      </c>
      <c r="AN43" s="75" t="s">
        <v>231</v>
      </c>
      <c r="AO43" s="75" t="s">
        <v>231</v>
      </c>
      <c r="AP43" s="75" t="s">
        <v>231</v>
      </c>
      <c r="AQ43" s="75" t="s">
        <v>231</v>
      </c>
      <c r="AR43" s="83" t="s">
        <v>231</v>
      </c>
      <c r="AS43" s="84" t="s">
        <v>231</v>
      </c>
      <c r="AT43" s="457"/>
      <c r="AU43" s="75">
        <v>34</v>
      </c>
      <c r="AV43" s="235"/>
      <c r="AW43" s="75">
        <v>9.5</v>
      </c>
      <c r="AX43" s="75">
        <v>4.5999999999999996</v>
      </c>
      <c r="AY43" s="75">
        <v>14</v>
      </c>
      <c r="AZ43" s="82" t="s">
        <v>231</v>
      </c>
      <c r="BA43" s="75" t="s">
        <v>231</v>
      </c>
      <c r="BB43" s="83" t="s">
        <v>231</v>
      </c>
      <c r="BC43" s="77" t="s">
        <v>231</v>
      </c>
      <c r="BD43" s="77" t="s">
        <v>231</v>
      </c>
      <c r="BE43" s="77" t="s">
        <v>231</v>
      </c>
      <c r="BF43" s="77" t="s">
        <v>231</v>
      </c>
      <c r="BG43" s="77" t="s">
        <v>231</v>
      </c>
      <c r="BH43" s="75">
        <f t="shared" si="16"/>
        <v>0</v>
      </c>
      <c r="BI43" s="80">
        <v>22</v>
      </c>
      <c r="BJ43" s="81" t="s">
        <v>231</v>
      </c>
      <c r="BK43" s="82">
        <v>1</v>
      </c>
      <c r="BL43" s="81" t="s">
        <v>231</v>
      </c>
      <c r="BM43" s="75">
        <v>18</v>
      </c>
      <c r="BN43" s="81" t="s">
        <v>231</v>
      </c>
      <c r="BO43" s="80" t="s">
        <v>306</v>
      </c>
      <c r="BP43" s="80" t="s">
        <v>306</v>
      </c>
      <c r="BQ43" s="72">
        <v>33</v>
      </c>
      <c r="BR43" s="75" t="s">
        <v>231</v>
      </c>
      <c r="BS43" s="94" t="s">
        <v>231</v>
      </c>
      <c r="BT43" s="75" t="s">
        <v>231</v>
      </c>
      <c r="BU43" s="80" t="str">
        <f>"Treatment discontinuation due to AEs: "&amp;TEXT(2/BQ43,"0.0%")</f>
        <v>Treatment discontinuation due to AEs: 6.1%</v>
      </c>
      <c r="BV43" s="80" t="e">
        <f>"Treatment discontinuation due to AEs: "&amp;TEXT(2/BR43,"0.0%")</f>
        <v>#VALUE!</v>
      </c>
      <c r="BW43" s="476"/>
      <c r="BX43" s="476"/>
      <c r="BY43" s="470"/>
      <c r="BZ43" s="470"/>
      <c r="CA43" s="470"/>
      <c r="CB43" s="470"/>
      <c r="CC43" s="470"/>
      <c r="CD43" s="470"/>
      <c r="CE43" s="470"/>
      <c r="CF43" s="470"/>
      <c r="CG43" s="470"/>
      <c r="CH43" s="470"/>
      <c r="CI43" s="470"/>
      <c r="CJ43" s="470"/>
      <c r="CK43" s="470"/>
      <c r="CL43" s="470"/>
      <c r="CM43" s="332"/>
      <c r="CN43" s="332"/>
      <c r="CO43" s="332"/>
      <c r="CP43" s="332"/>
      <c r="CQ43" s="332"/>
      <c r="CR43" s="332"/>
      <c r="CS43" s="332"/>
      <c r="CT43" s="332"/>
      <c r="CU43" s="332"/>
      <c r="CV43" s="332"/>
      <c r="CW43" s="332"/>
      <c r="CX43" s="332"/>
      <c r="CY43" s="332"/>
      <c r="CZ43" s="470"/>
      <c r="DA43" s="470"/>
      <c r="DB43" s="470"/>
      <c r="DC43" s="470"/>
      <c r="DD43" s="470"/>
      <c r="DE43" s="470"/>
      <c r="DF43" s="470"/>
      <c r="DG43" s="470"/>
      <c r="DH43" s="470"/>
      <c r="DI43" s="470"/>
      <c r="DJ43" s="470"/>
      <c r="DK43" s="245"/>
      <c r="DL43" s="245"/>
      <c r="DM43" s="245"/>
      <c r="DN43" s="245"/>
      <c r="DO43" s="245"/>
      <c r="DP43" s="245"/>
      <c r="DQ43" s="245"/>
      <c r="DR43" s="88" t="s">
        <v>235</v>
      </c>
      <c r="DS43" s="88" t="s">
        <v>235</v>
      </c>
      <c r="DT43" s="88" t="s">
        <v>235</v>
      </c>
      <c r="DU43" s="88" t="s">
        <v>235</v>
      </c>
      <c r="DV43" s="88" t="s">
        <v>235</v>
      </c>
      <c r="DW43" s="245"/>
      <c r="DX43" s="88" t="s">
        <v>235</v>
      </c>
      <c r="DY43" s="245"/>
      <c r="DZ43" s="88" t="s">
        <v>235</v>
      </c>
      <c r="EA43" s="88" t="s">
        <v>235</v>
      </c>
      <c r="EB43" s="88" t="s">
        <v>235</v>
      </c>
      <c r="EC43" s="88" t="s">
        <v>235</v>
      </c>
      <c r="ED43" s="88" t="s">
        <v>235</v>
      </c>
      <c r="EE43" s="88" t="s">
        <v>235</v>
      </c>
      <c r="EF43" s="88" t="s">
        <v>235</v>
      </c>
      <c r="EG43" s="88" t="s">
        <v>235</v>
      </c>
      <c r="EH43" s="88" t="s">
        <v>235</v>
      </c>
      <c r="EI43" s="88" t="s">
        <v>235</v>
      </c>
      <c r="EJ43" s="88" t="s">
        <v>235</v>
      </c>
      <c r="EK43" s="88" t="s">
        <v>235</v>
      </c>
      <c r="EL43" s="88" t="s">
        <v>235</v>
      </c>
      <c r="EM43" s="88" t="s">
        <v>235</v>
      </c>
      <c r="EN43" s="88" t="s">
        <v>235</v>
      </c>
      <c r="EO43" s="88" t="s">
        <v>235</v>
      </c>
      <c r="EP43" s="88" t="s">
        <v>235</v>
      </c>
      <c r="EQ43" s="88" t="s">
        <v>235</v>
      </c>
      <c r="ER43" s="88" t="s">
        <v>235</v>
      </c>
      <c r="ES43" s="88" t="s">
        <v>235</v>
      </c>
      <c r="ET43" s="88" t="s">
        <v>235</v>
      </c>
      <c r="EU43" s="88" t="s">
        <v>235</v>
      </c>
      <c r="EV43" s="88" t="s">
        <v>235</v>
      </c>
      <c r="EW43" s="88" t="s">
        <v>235</v>
      </c>
      <c r="EX43" s="88" t="s">
        <v>235</v>
      </c>
      <c r="EY43" s="88" t="s">
        <v>235</v>
      </c>
      <c r="EZ43" s="88" t="s">
        <v>235</v>
      </c>
      <c r="FA43" s="88" t="s">
        <v>235</v>
      </c>
      <c r="FB43" s="88" t="s">
        <v>235</v>
      </c>
      <c r="FC43" s="88" t="s">
        <v>235</v>
      </c>
      <c r="FD43" s="88" t="s">
        <v>235</v>
      </c>
      <c r="FE43" s="88" t="s">
        <v>235</v>
      </c>
      <c r="FF43" s="88" t="s">
        <v>235</v>
      </c>
      <c r="FG43" s="88" t="s">
        <v>235</v>
      </c>
      <c r="FH43" s="88" t="s">
        <v>235</v>
      </c>
    </row>
    <row r="44" spans="1:164" ht="18" customHeight="1" x14ac:dyDescent="0.3">
      <c r="A44" s="248"/>
      <c r="B44" s="248"/>
      <c r="C44" s="233"/>
      <c r="D44" s="233"/>
      <c r="E44" s="463"/>
      <c r="F44" s="489"/>
      <c r="G44" s="505"/>
      <c r="H44" s="469"/>
      <c r="I44" s="452"/>
      <c r="J44" s="469"/>
      <c r="K44" s="506"/>
      <c r="L44" s="454"/>
      <c r="M44" s="508"/>
      <c r="N44" s="509"/>
      <c r="O44" s="511"/>
      <c r="P44" s="470"/>
      <c r="Q44" s="497"/>
      <c r="R44" s="70" t="s">
        <v>235</v>
      </c>
      <c r="S44" s="70" t="s">
        <v>235</v>
      </c>
      <c r="T44" s="70" t="s">
        <v>235</v>
      </c>
      <c r="U44" s="70" t="s">
        <v>235</v>
      </c>
      <c r="V44" s="71" t="s">
        <v>235</v>
      </c>
      <c r="W44" s="473"/>
      <c r="X44" s="71" t="s">
        <v>235</v>
      </c>
      <c r="Y44" s="499"/>
      <c r="Z44" s="75" t="s">
        <v>235</v>
      </c>
      <c r="AA44" s="469"/>
      <c r="AB44" s="73" t="s">
        <v>235</v>
      </c>
      <c r="AC44" s="470"/>
      <c r="AD44" s="89" t="s">
        <v>235</v>
      </c>
      <c r="AE44" s="89" t="s">
        <v>235</v>
      </c>
      <c r="AF44" s="473"/>
      <c r="AG44" s="473"/>
      <c r="AH44" s="473"/>
      <c r="AI44" s="82" t="s">
        <v>235</v>
      </c>
      <c r="AJ44" s="457"/>
      <c r="AK44" s="75" t="s">
        <v>235</v>
      </c>
      <c r="AL44" s="75" t="s">
        <v>235</v>
      </c>
      <c r="AM44" s="75" t="s">
        <v>235</v>
      </c>
      <c r="AN44" s="75" t="s">
        <v>235</v>
      </c>
      <c r="AO44" s="75" t="s">
        <v>235</v>
      </c>
      <c r="AP44" s="75" t="s">
        <v>235</v>
      </c>
      <c r="AQ44" s="75" t="s">
        <v>235</v>
      </c>
      <c r="AR44" s="83" t="s">
        <v>235</v>
      </c>
      <c r="AS44" s="84" t="s">
        <v>235</v>
      </c>
      <c r="AT44" s="457"/>
      <c r="AU44" s="75" t="s">
        <v>235</v>
      </c>
      <c r="AV44" s="235"/>
      <c r="AW44" s="75" t="s">
        <v>235</v>
      </c>
      <c r="AX44" s="75" t="s">
        <v>235</v>
      </c>
      <c r="AY44" s="75" t="s">
        <v>235</v>
      </c>
      <c r="AZ44" s="82" t="s">
        <v>235</v>
      </c>
      <c r="BA44" s="75" t="s">
        <v>235</v>
      </c>
      <c r="BB44" s="83" t="s">
        <v>235</v>
      </c>
      <c r="BC44" s="77" t="s">
        <v>235</v>
      </c>
      <c r="BD44" s="77" t="s">
        <v>235</v>
      </c>
      <c r="BE44" s="77" t="s">
        <v>235</v>
      </c>
      <c r="BF44" s="77" t="s">
        <v>235</v>
      </c>
      <c r="BG44" s="77" t="s">
        <v>235</v>
      </c>
      <c r="BH44" s="75">
        <f t="shared" si="16"/>
        <v>0</v>
      </c>
      <c r="BI44" s="75" t="s">
        <v>235</v>
      </c>
      <c r="BJ44" s="82" t="s">
        <v>235</v>
      </c>
      <c r="BK44" s="82" t="s">
        <v>235</v>
      </c>
      <c r="BL44" s="82" t="s">
        <v>235</v>
      </c>
      <c r="BM44" s="75" t="s">
        <v>235</v>
      </c>
      <c r="BN44" s="82" t="s">
        <v>235</v>
      </c>
      <c r="BO44" s="75" t="s">
        <v>235</v>
      </c>
      <c r="BP44" s="75" t="s">
        <v>235</v>
      </c>
      <c r="BQ44" s="75" t="s">
        <v>235</v>
      </c>
      <c r="BR44" s="75" t="s">
        <v>235</v>
      </c>
      <c r="BS44" s="94" t="s">
        <v>235</v>
      </c>
      <c r="BT44" s="75" t="s">
        <v>235</v>
      </c>
      <c r="BU44" s="75" t="s">
        <v>235</v>
      </c>
      <c r="BV44" s="75" t="s">
        <v>235</v>
      </c>
      <c r="BW44" s="476"/>
      <c r="BX44" s="476"/>
      <c r="BY44" s="470"/>
      <c r="BZ44" s="470"/>
      <c r="CA44" s="470"/>
      <c r="CB44" s="470"/>
      <c r="CC44" s="470"/>
      <c r="CD44" s="470"/>
      <c r="CE44" s="470"/>
      <c r="CF44" s="470"/>
      <c r="CG44" s="470"/>
      <c r="CH44" s="470"/>
      <c r="CI44" s="470"/>
      <c r="CJ44" s="470"/>
      <c r="CK44" s="470"/>
      <c r="CL44" s="470"/>
      <c r="CM44" s="332"/>
      <c r="CN44" s="332"/>
      <c r="CO44" s="332"/>
      <c r="CP44" s="332"/>
      <c r="CQ44" s="332"/>
      <c r="CR44" s="332"/>
      <c r="CS44" s="332"/>
      <c r="CT44" s="332"/>
      <c r="CU44" s="332"/>
      <c r="CV44" s="332"/>
      <c r="CW44" s="332"/>
      <c r="CX44" s="332"/>
      <c r="CY44" s="332"/>
      <c r="CZ44" s="470"/>
      <c r="DA44" s="470"/>
      <c r="DB44" s="470"/>
      <c r="DC44" s="470"/>
      <c r="DD44" s="470"/>
      <c r="DE44" s="470"/>
      <c r="DF44" s="470"/>
      <c r="DG44" s="470"/>
      <c r="DH44" s="470"/>
      <c r="DI44" s="470"/>
      <c r="DJ44" s="470"/>
      <c r="DK44" s="245"/>
      <c r="DL44" s="245"/>
      <c r="DM44" s="245"/>
      <c r="DN44" s="245"/>
      <c r="DO44" s="245"/>
      <c r="DP44" s="245"/>
      <c r="DQ44" s="245"/>
      <c r="DR44" s="88" t="s">
        <v>235</v>
      </c>
      <c r="DS44" s="88" t="s">
        <v>235</v>
      </c>
      <c r="DT44" s="88" t="s">
        <v>235</v>
      </c>
      <c r="DU44" s="88" t="s">
        <v>235</v>
      </c>
      <c r="DV44" s="88" t="s">
        <v>235</v>
      </c>
      <c r="DW44" s="245"/>
      <c r="DX44" s="88" t="s">
        <v>235</v>
      </c>
      <c r="DY44" s="245"/>
      <c r="DZ44" s="88" t="s">
        <v>235</v>
      </c>
      <c r="EA44" s="88" t="s">
        <v>235</v>
      </c>
      <c r="EB44" s="88" t="s">
        <v>235</v>
      </c>
      <c r="EC44" s="88" t="s">
        <v>235</v>
      </c>
      <c r="ED44" s="88" t="s">
        <v>235</v>
      </c>
      <c r="EE44" s="88" t="s">
        <v>235</v>
      </c>
      <c r="EF44" s="88" t="s">
        <v>235</v>
      </c>
      <c r="EG44" s="88" t="s">
        <v>235</v>
      </c>
      <c r="EH44" s="88" t="s">
        <v>235</v>
      </c>
      <c r="EI44" s="88" t="s">
        <v>235</v>
      </c>
      <c r="EJ44" s="88" t="s">
        <v>235</v>
      </c>
      <c r="EK44" s="88" t="s">
        <v>235</v>
      </c>
      <c r="EL44" s="88" t="s">
        <v>235</v>
      </c>
      <c r="EM44" s="88" t="s">
        <v>235</v>
      </c>
      <c r="EN44" s="88" t="s">
        <v>235</v>
      </c>
      <c r="EO44" s="88" t="s">
        <v>235</v>
      </c>
      <c r="EP44" s="88" t="s">
        <v>235</v>
      </c>
      <c r="EQ44" s="88" t="s">
        <v>235</v>
      </c>
      <c r="ER44" s="88" t="s">
        <v>235</v>
      </c>
      <c r="ES44" s="88" t="s">
        <v>235</v>
      </c>
      <c r="ET44" s="88" t="s">
        <v>235</v>
      </c>
      <c r="EU44" s="88" t="s">
        <v>235</v>
      </c>
      <c r="EV44" s="88" t="s">
        <v>235</v>
      </c>
      <c r="EW44" s="88" t="s">
        <v>235</v>
      </c>
      <c r="EX44" s="88" t="s">
        <v>235</v>
      </c>
      <c r="EY44" s="88" t="s">
        <v>235</v>
      </c>
      <c r="EZ44" s="88" t="s">
        <v>235</v>
      </c>
      <c r="FA44" s="88" t="s">
        <v>235</v>
      </c>
      <c r="FB44" s="88" t="s">
        <v>235</v>
      </c>
      <c r="FC44" s="88" t="s">
        <v>235</v>
      </c>
      <c r="FD44" s="88" t="s">
        <v>235</v>
      </c>
      <c r="FE44" s="88" t="s">
        <v>235</v>
      </c>
      <c r="FF44" s="88" t="s">
        <v>235</v>
      </c>
      <c r="FG44" s="88" t="s">
        <v>235</v>
      </c>
      <c r="FH44" s="88" t="s">
        <v>235</v>
      </c>
    </row>
    <row r="45" spans="1:164" ht="18" customHeight="1" x14ac:dyDescent="0.3">
      <c r="A45" s="249"/>
      <c r="B45" s="249"/>
      <c r="C45" s="234"/>
      <c r="D45" s="234"/>
      <c r="E45" s="504"/>
      <c r="F45" s="489" t="str">
        <f>F42</f>
        <v>Randomized multicenter phase 2 study of pomalidomide, cyclophosphamide, and dexamethasone in relapsed refractory myeloma.</v>
      </c>
      <c r="G45" s="505"/>
      <c r="H45" s="469"/>
      <c r="I45" s="452"/>
      <c r="J45" s="469"/>
      <c r="K45" s="506"/>
      <c r="L45" s="455"/>
      <c r="M45" s="508"/>
      <c r="N45" s="509"/>
      <c r="O45" s="512"/>
      <c r="P45" s="471"/>
      <c r="Q45" s="498"/>
      <c r="R45" s="70" t="s">
        <v>235</v>
      </c>
      <c r="S45" s="70" t="s">
        <v>235</v>
      </c>
      <c r="T45" s="70" t="s">
        <v>235</v>
      </c>
      <c r="U45" s="70" t="s">
        <v>235</v>
      </c>
      <c r="V45" s="71" t="s">
        <v>235</v>
      </c>
      <c r="W45" s="473"/>
      <c r="X45" s="71" t="s">
        <v>235</v>
      </c>
      <c r="Y45" s="499"/>
      <c r="Z45" s="75" t="s">
        <v>235</v>
      </c>
      <c r="AA45" s="469"/>
      <c r="AB45" s="73" t="s">
        <v>235</v>
      </c>
      <c r="AC45" s="471"/>
      <c r="AD45" s="89" t="s">
        <v>235</v>
      </c>
      <c r="AE45" s="89" t="s">
        <v>235</v>
      </c>
      <c r="AF45" s="473"/>
      <c r="AG45" s="473"/>
      <c r="AH45" s="473"/>
      <c r="AI45" s="82" t="s">
        <v>235</v>
      </c>
      <c r="AJ45" s="457"/>
      <c r="AK45" s="75" t="s">
        <v>235</v>
      </c>
      <c r="AL45" s="75" t="s">
        <v>235</v>
      </c>
      <c r="AM45" s="75" t="s">
        <v>235</v>
      </c>
      <c r="AN45" s="75" t="s">
        <v>235</v>
      </c>
      <c r="AO45" s="75" t="s">
        <v>235</v>
      </c>
      <c r="AP45" s="75" t="s">
        <v>235</v>
      </c>
      <c r="AQ45" s="75" t="s">
        <v>235</v>
      </c>
      <c r="AR45" s="83" t="s">
        <v>235</v>
      </c>
      <c r="AS45" s="84" t="s">
        <v>235</v>
      </c>
      <c r="AT45" s="457"/>
      <c r="AU45" s="75" t="s">
        <v>235</v>
      </c>
      <c r="AV45" s="235"/>
      <c r="AW45" s="75" t="s">
        <v>235</v>
      </c>
      <c r="AX45" s="75" t="s">
        <v>235</v>
      </c>
      <c r="AY45" s="75" t="s">
        <v>235</v>
      </c>
      <c r="AZ45" s="82" t="s">
        <v>235</v>
      </c>
      <c r="BA45" s="75" t="s">
        <v>235</v>
      </c>
      <c r="BB45" s="83" t="s">
        <v>235</v>
      </c>
      <c r="BC45" s="77" t="s">
        <v>235</v>
      </c>
      <c r="BD45" s="77" t="s">
        <v>235</v>
      </c>
      <c r="BE45" s="77" t="s">
        <v>235</v>
      </c>
      <c r="BF45" s="77" t="s">
        <v>235</v>
      </c>
      <c r="BG45" s="77" t="s">
        <v>235</v>
      </c>
      <c r="BH45" s="75">
        <f t="shared" si="16"/>
        <v>0</v>
      </c>
      <c r="BI45" s="75" t="s">
        <v>235</v>
      </c>
      <c r="BJ45" s="82" t="s">
        <v>235</v>
      </c>
      <c r="BK45" s="82" t="s">
        <v>235</v>
      </c>
      <c r="BL45" s="82" t="s">
        <v>235</v>
      </c>
      <c r="BM45" s="75" t="s">
        <v>235</v>
      </c>
      <c r="BN45" s="82" t="s">
        <v>235</v>
      </c>
      <c r="BO45" s="75" t="s">
        <v>235</v>
      </c>
      <c r="BP45" s="75" t="s">
        <v>235</v>
      </c>
      <c r="BQ45" s="75" t="s">
        <v>235</v>
      </c>
      <c r="BR45" s="75" t="s">
        <v>235</v>
      </c>
      <c r="BS45" s="94" t="s">
        <v>235</v>
      </c>
      <c r="BT45" s="75" t="s">
        <v>235</v>
      </c>
      <c r="BU45" s="75" t="s">
        <v>235</v>
      </c>
      <c r="BV45" s="75" t="s">
        <v>235</v>
      </c>
      <c r="BW45" s="477"/>
      <c r="BX45" s="477"/>
      <c r="BY45" s="471"/>
      <c r="BZ45" s="471"/>
      <c r="CA45" s="471"/>
      <c r="CB45" s="471"/>
      <c r="CC45" s="471"/>
      <c r="CD45" s="471"/>
      <c r="CE45" s="471"/>
      <c r="CF45" s="471"/>
      <c r="CG45" s="471"/>
      <c r="CH45" s="471"/>
      <c r="CI45" s="471"/>
      <c r="CJ45" s="471"/>
      <c r="CK45" s="471"/>
      <c r="CL45" s="471"/>
      <c r="CM45" s="333"/>
      <c r="CN45" s="333"/>
      <c r="CO45" s="333"/>
      <c r="CP45" s="333"/>
      <c r="CQ45" s="333"/>
      <c r="CR45" s="333"/>
      <c r="CS45" s="333"/>
      <c r="CT45" s="333"/>
      <c r="CU45" s="333"/>
      <c r="CV45" s="333"/>
      <c r="CW45" s="333"/>
      <c r="CX45" s="333"/>
      <c r="CY45" s="333"/>
      <c r="CZ45" s="471"/>
      <c r="DA45" s="471"/>
      <c r="DB45" s="471"/>
      <c r="DC45" s="471"/>
      <c r="DD45" s="471"/>
      <c r="DE45" s="471"/>
      <c r="DF45" s="471"/>
      <c r="DG45" s="471"/>
      <c r="DH45" s="471"/>
      <c r="DI45" s="471"/>
      <c r="DJ45" s="471"/>
      <c r="DK45" s="246"/>
      <c r="DL45" s="246"/>
      <c r="DM45" s="246"/>
      <c r="DN45" s="246"/>
      <c r="DO45" s="246"/>
      <c r="DP45" s="246"/>
      <c r="DQ45" s="246"/>
      <c r="DR45" s="88" t="s">
        <v>235</v>
      </c>
      <c r="DS45" s="88" t="s">
        <v>235</v>
      </c>
      <c r="DT45" s="88" t="s">
        <v>235</v>
      </c>
      <c r="DU45" s="88" t="s">
        <v>235</v>
      </c>
      <c r="DV45" s="88" t="s">
        <v>235</v>
      </c>
      <c r="DW45" s="246"/>
      <c r="DX45" s="88" t="s">
        <v>235</v>
      </c>
      <c r="DY45" s="246"/>
      <c r="DZ45" s="88" t="s">
        <v>235</v>
      </c>
      <c r="EA45" s="88" t="s">
        <v>235</v>
      </c>
      <c r="EB45" s="88" t="s">
        <v>235</v>
      </c>
      <c r="EC45" s="88" t="s">
        <v>235</v>
      </c>
      <c r="ED45" s="88" t="s">
        <v>235</v>
      </c>
      <c r="EE45" s="88" t="s">
        <v>235</v>
      </c>
      <c r="EF45" s="88" t="s">
        <v>235</v>
      </c>
      <c r="EG45" s="88" t="s">
        <v>235</v>
      </c>
      <c r="EH45" s="88" t="s">
        <v>235</v>
      </c>
      <c r="EI45" s="88" t="s">
        <v>235</v>
      </c>
      <c r="EJ45" s="88" t="s">
        <v>235</v>
      </c>
      <c r="EK45" s="88" t="s">
        <v>235</v>
      </c>
      <c r="EL45" s="88" t="s">
        <v>235</v>
      </c>
      <c r="EM45" s="88" t="s">
        <v>235</v>
      </c>
      <c r="EN45" s="88" t="s">
        <v>235</v>
      </c>
      <c r="EO45" s="88" t="s">
        <v>235</v>
      </c>
      <c r="EP45" s="88" t="s">
        <v>235</v>
      </c>
      <c r="EQ45" s="88" t="s">
        <v>235</v>
      </c>
      <c r="ER45" s="88" t="s">
        <v>235</v>
      </c>
      <c r="ES45" s="88" t="s">
        <v>235</v>
      </c>
      <c r="ET45" s="88" t="s">
        <v>235</v>
      </c>
      <c r="EU45" s="88" t="s">
        <v>235</v>
      </c>
      <c r="EV45" s="88" t="s">
        <v>235</v>
      </c>
      <c r="EW45" s="88" t="s">
        <v>235</v>
      </c>
      <c r="EX45" s="88" t="s">
        <v>235</v>
      </c>
      <c r="EY45" s="88" t="s">
        <v>235</v>
      </c>
      <c r="EZ45" s="88" t="s">
        <v>235</v>
      </c>
      <c r="FA45" s="88" t="s">
        <v>235</v>
      </c>
      <c r="FB45" s="88" t="s">
        <v>235</v>
      </c>
      <c r="FC45" s="88" t="s">
        <v>235</v>
      </c>
      <c r="FD45" s="88" t="s">
        <v>235</v>
      </c>
      <c r="FE45" s="88" t="s">
        <v>235</v>
      </c>
      <c r="FF45" s="88" t="s">
        <v>235</v>
      </c>
      <c r="FG45" s="88" t="s">
        <v>235</v>
      </c>
      <c r="FH45" s="88" t="s">
        <v>235</v>
      </c>
    </row>
    <row r="46" spans="1:164" ht="18" customHeight="1" x14ac:dyDescent="0.3">
      <c r="A46" s="247">
        <v>7</v>
      </c>
      <c r="B46" s="247">
        <v>11</v>
      </c>
      <c r="C46" s="219" t="s">
        <v>217</v>
      </c>
      <c r="D46" s="462" t="s">
        <v>307</v>
      </c>
      <c r="E46" s="465" t="s">
        <v>730</v>
      </c>
      <c r="F46" s="489" t="s">
        <v>308</v>
      </c>
      <c r="G46" s="452" t="s">
        <v>309</v>
      </c>
      <c r="H46" s="457" t="s">
        <v>310</v>
      </c>
      <c r="I46" s="452" t="s">
        <v>311</v>
      </c>
      <c r="J46" s="486" t="s">
        <v>312</v>
      </c>
      <c r="K46" s="487" t="s">
        <v>313</v>
      </c>
      <c r="L46" s="453" t="s">
        <v>225</v>
      </c>
      <c r="M46" s="488" t="s">
        <v>226</v>
      </c>
      <c r="N46" s="488" t="s">
        <v>227</v>
      </c>
      <c r="O46" s="459" t="s">
        <v>314</v>
      </c>
      <c r="P46" s="244" t="s">
        <v>229</v>
      </c>
      <c r="Q46" s="478">
        <v>2</v>
      </c>
      <c r="R46" s="95" t="s">
        <v>315</v>
      </c>
      <c r="S46" s="95" t="s">
        <v>231</v>
      </c>
      <c r="T46" s="95" t="s">
        <v>231</v>
      </c>
      <c r="U46" s="95" t="s">
        <v>231</v>
      </c>
      <c r="V46" s="97">
        <v>20</v>
      </c>
      <c r="W46" s="472">
        <f t="shared" ref="W46" si="17">V46+V47</f>
        <v>40</v>
      </c>
      <c r="X46" s="80">
        <v>64</v>
      </c>
      <c r="Y46" s="485">
        <f>((X46*V46)+(X47*V47))/W46</f>
        <v>65</v>
      </c>
      <c r="Z46" s="72">
        <v>9</v>
      </c>
      <c r="AA46" s="481">
        <f>Z46+Z47</f>
        <v>22</v>
      </c>
      <c r="AB46" s="73" t="s">
        <v>231</v>
      </c>
      <c r="AC46" s="244" t="s">
        <v>231</v>
      </c>
      <c r="AD46" s="99" t="str">
        <f>"ISS Stage:
1: "&amp;TEXT(4/V46,"0.0%")&amp;"
2: "&amp;TEXT(15/V46,"0.0%")&amp;"
3: "&amp;TEXT(1/V46,"0.0%")&amp;"
Unknown: "&amp;TEXT(0/V46,"0.0%")&amp;"
Two prior SCT: "&amp;TEXT(4/V46,"0.0%")&amp;"
Median prior LOT: 4
Number of prior LOT:
≥3L: 55%"</f>
        <v>ISS Stage:
1: 20.0%
2: 75.0%
3: 5.0%
Unknown: 0.0%
Two prior SCT: 20.0%
Median prior LOT: 4
Number of prior LOT:
≥3L: 55%</v>
      </c>
      <c r="AE46" s="99" t="str">
        <f>"ISS Stage:
1: "&amp;TEXT(4/W46,"0.0%")&amp;"
2: "&amp;TEXT(15/W46,"0.0%")&amp;"
3: "&amp;TEXT(1/W46,"0.0%")&amp;"
Unknown: "&amp;TEXT(0/W46,"0.0%")&amp;"
Two prior SCT: "&amp;TEXT(4/W46,"0.0%")&amp;"
Median prior LOT: 4
Number of prior LOT:
≥3L: 55%"</f>
        <v>ISS Stage:
1: 10.0%
2: 37.5%
3: 2.5%
Unknown: 0.0%
Two prior SCT: 10.0%
Median prior LOT: 4
Number of prior LOT:
≥3L: 55%</v>
      </c>
      <c r="AF46" s="472" t="s">
        <v>275</v>
      </c>
      <c r="AG46" s="472" t="s">
        <v>275</v>
      </c>
      <c r="AH46" s="472" t="s">
        <v>275</v>
      </c>
      <c r="AI46" s="200" t="s">
        <v>231</v>
      </c>
      <c r="AJ46" s="457" t="s">
        <v>231</v>
      </c>
      <c r="AK46" s="118" t="s">
        <v>231</v>
      </c>
      <c r="AL46" s="118" t="s">
        <v>231</v>
      </c>
      <c r="AM46" s="118" t="s">
        <v>231</v>
      </c>
      <c r="AN46" s="118" t="s">
        <v>231</v>
      </c>
      <c r="AO46" s="118" t="s">
        <v>231</v>
      </c>
      <c r="AP46" s="118" t="s">
        <v>231</v>
      </c>
      <c r="AQ46" s="118" t="s">
        <v>231</v>
      </c>
      <c r="AR46" s="75" t="s">
        <v>231</v>
      </c>
      <c r="AS46" s="94" t="s">
        <v>231</v>
      </c>
      <c r="AT46" s="457" t="s">
        <v>231</v>
      </c>
      <c r="AU46" s="72" t="s">
        <v>231</v>
      </c>
      <c r="AV46" s="474" t="s">
        <v>231</v>
      </c>
      <c r="AW46" s="72" t="s">
        <v>231</v>
      </c>
      <c r="AX46" s="72" t="s">
        <v>231</v>
      </c>
      <c r="AY46" s="72" t="s">
        <v>231</v>
      </c>
      <c r="AZ46" s="98" t="s">
        <v>231</v>
      </c>
      <c r="BA46" s="72" t="s">
        <v>231</v>
      </c>
      <c r="BB46" s="98" t="s">
        <v>231</v>
      </c>
      <c r="BC46" s="72" t="s">
        <v>231</v>
      </c>
      <c r="BD46" s="77" t="s">
        <v>231</v>
      </c>
      <c r="BE46" s="77" t="s">
        <v>231</v>
      </c>
      <c r="BF46" s="77" t="s">
        <v>231</v>
      </c>
      <c r="BG46" s="77" t="s">
        <v>231</v>
      </c>
      <c r="BH46" s="97">
        <v>20</v>
      </c>
      <c r="BI46" s="80">
        <f>BH46*50%</f>
        <v>10</v>
      </c>
      <c r="BJ46" s="81" t="s">
        <v>231</v>
      </c>
      <c r="BK46" s="98">
        <v>1</v>
      </c>
      <c r="BL46" s="81" t="s">
        <v>231</v>
      </c>
      <c r="BM46" s="72" t="s">
        <v>231</v>
      </c>
      <c r="BN46" s="81" t="s">
        <v>231</v>
      </c>
      <c r="BO46" s="121" t="s">
        <v>316</v>
      </c>
      <c r="BP46" s="121" t="s">
        <v>316</v>
      </c>
      <c r="BQ46" s="120" t="s">
        <v>231</v>
      </c>
      <c r="BR46" s="120" t="s">
        <v>231</v>
      </c>
      <c r="BS46" s="112" t="s">
        <v>231</v>
      </c>
      <c r="BT46" s="120" t="s">
        <v>231</v>
      </c>
      <c r="BU46" s="112" t="s">
        <v>231</v>
      </c>
      <c r="BV46" s="112" t="s">
        <v>231</v>
      </c>
      <c r="BW46" s="475" t="s">
        <v>235</v>
      </c>
      <c r="BX46" s="475" t="s">
        <v>235</v>
      </c>
      <c r="BY46" s="244" t="s">
        <v>235</v>
      </c>
      <c r="BZ46" s="244" t="s">
        <v>235</v>
      </c>
      <c r="CA46" s="244" t="s">
        <v>235</v>
      </c>
      <c r="CB46" s="244" t="s">
        <v>235</v>
      </c>
      <c r="CC46" s="244" t="s">
        <v>235</v>
      </c>
      <c r="CD46" s="244" t="s">
        <v>235</v>
      </c>
      <c r="CE46" s="244" t="s">
        <v>235</v>
      </c>
      <c r="CF46" s="244" t="s">
        <v>235</v>
      </c>
      <c r="CG46" s="244" t="s">
        <v>235</v>
      </c>
      <c r="CH46" s="244" t="s">
        <v>235</v>
      </c>
      <c r="CI46" s="244" t="s">
        <v>235</v>
      </c>
      <c r="CJ46" s="244" t="s">
        <v>235</v>
      </c>
      <c r="CK46" s="244" t="s">
        <v>235</v>
      </c>
      <c r="CL46" s="244" t="s">
        <v>235</v>
      </c>
      <c r="CM46" s="244" t="s">
        <v>235</v>
      </c>
      <c r="CN46" s="244" t="s">
        <v>235</v>
      </c>
      <c r="CO46" s="244" t="s">
        <v>235</v>
      </c>
      <c r="CP46" s="244" t="s">
        <v>235</v>
      </c>
      <c r="CQ46" s="244" t="s">
        <v>235</v>
      </c>
      <c r="CR46" s="244" t="s">
        <v>235</v>
      </c>
      <c r="CS46" s="244" t="s">
        <v>235</v>
      </c>
      <c r="CT46" s="244" t="s">
        <v>235</v>
      </c>
      <c r="CU46" s="244" t="s">
        <v>235</v>
      </c>
      <c r="CV46" s="244" t="s">
        <v>235</v>
      </c>
      <c r="CW46" s="244" t="s">
        <v>235</v>
      </c>
      <c r="CX46" s="244" t="s">
        <v>235</v>
      </c>
      <c r="CY46" s="244" t="s">
        <v>235</v>
      </c>
      <c r="CZ46" s="244" t="s">
        <v>235</v>
      </c>
      <c r="DA46" s="244" t="s">
        <v>235</v>
      </c>
      <c r="DB46" s="244" t="s">
        <v>235</v>
      </c>
      <c r="DC46" s="244" t="s">
        <v>235</v>
      </c>
      <c r="DD46" s="244" t="s">
        <v>235</v>
      </c>
      <c r="DE46" s="244" t="s">
        <v>235</v>
      </c>
      <c r="DF46" s="244" t="s">
        <v>235</v>
      </c>
      <c r="DG46" s="244" t="s">
        <v>235</v>
      </c>
      <c r="DH46" s="244" t="s">
        <v>235</v>
      </c>
      <c r="DI46" s="244" t="s">
        <v>235</v>
      </c>
      <c r="DJ46" s="244" t="s">
        <v>235</v>
      </c>
      <c r="DK46" s="244" t="s">
        <v>235</v>
      </c>
      <c r="DL46" s="244" t="s">
        <v>235</v>
      </c>
      <c r="DM46" s="244" t="s">
        <v>235</v>
      </c>
      <c r="DN46" s="244" t="s">
        <v>235</v>
      </c>
      <c r="DO46" s="244" t="s">
        <v>235</v>
      </c>
      <c r="DP46" s="244" t="s">
        <v>235</v>
      </c>
      <c r="DQ46" s="244" t="s">
        <v>235</v>
      </c>
      <c r="DR46" s="88" t="s">
        <v>235</v>
      </c>
      <c r="DS46" s="88" t="s">
        <v>235</v>
      </c>
      <c r="DT46" s="88" t="s">
        <v>235</v>
      </c>
      <c r="DU46" s="88" t="s">
        <v>235</v>
      </c>
      <c r="DV46" s="88" t="s">
        <v>235</v>
      </c>
      <c r="DW46" s="244" t="s">
        <v>235</v>
      </c>
      <c r="DX46" s="88" t="s">
        <v>235</v>
      </c>
      <c r="DY46" s="244" t="s">
        <v>235</v>
      </c>
      <c r="DZ46" s="88" t="s">
        <v>235</v>
      </c>
      <c r="EA46" s="88" t="s">
        <v>235</v>
      </c>
      <c r="EB46" s="88" t="s">
        <v>235</v>
      </c>
      <c r="EC46" s="88" t="s">
        <v>235</v>
      </c>
      <c r="ED46" s="88" t="s">
        <v>235</v>
      </c>
      <c r="EE46" s="88" t="s">
        <v>235</v>
      </c>
      <c r="EF46" s="88" t="s">
        <v>235</v>
      </c>
      <c r="EG46" s="88" t="s">
        <v>235</v>
      </c>
      <c r="EH46" s="88" t="s">
        <v>235</v>
      </c>
      <c r="EI46" s="88" t="s">
        <v>235</v>
      </c>
      <c r="EJ46" s="88" t="s">
        <v>235</v>
      </c>
      <c r="EK46" s="88" t="s">
        <v>235</v>
      </c>
      <c r="EL46" s="88" t="s">
        <v>235</v>
      </c>
      <c r="EM46" s="88" t="s">
        <v>235</v>
      </c>
      <c r="EN46" s="88" t="s">
        <v>235</v>
      </c>
      <c r="EO46" s="88" t="s">
        <v>235</v>
      </c>
      <c r="EP46" s="88" t="s">
        <v>235</v>
      </c>
      <c r="EQ46" s="88" t="s">
        <v>235</v>
      </c>
      <c r="ER46" s="88" t="s">
        <v>235</v>
      </c>
      <c r="ES46" s="88" t="s">
        <v>235</v>
      </c>
      <c r="ET46" s="88" t="s">
        <v>235</v>
      </c>
      <c r="EU46" s="88" t="s">
        <v>235</v>
      </c>
      <c r="EV46" s="88" t="s">
        <v>235</v>
      </c>
      <c r="EW46" s="88" t="s">
        <v>235</v>
      </c>
      <c r="EX46" s="88" t="s">
        <v>235</v>
      </c>
      <c r="EY46" s="88" t="s">
        <v>235</v>
      </c>
      <c r="EZ46" s="88" t="s">
        <v>235</v>
      </c>
      <c r="FA46" s="88" t="s">
        <v>235</v>
      </c>
      <c r="FB46" s="88" t="s">
        <v>235</v>
      </c>
      <c r="FC46" s="88" t="s">
        <v>235</v>
      </c>
      <c r="FD46" s="88" t="s">
        <v>235</v>
      </c>
      <c r="FE46" s="88" t="s">
        <v>235</v>
      </c>
      <c r="FF46" s="88" t="s">
        <v>235</v>
      </c>
      <c r="FG46" s="88" t="s">
        <v>235</v>
      </c>
      <c r="FH46" s="88" t="s">
        <v>235</v>
      </c>
    </row>
    <row r="47" spans="1:164" ht="18" customHeight="1" x14ac:dyDescent="0.3">
      <c r="A47" s="248"/>
      <c r="B47" s="248"/>
      <c r="C47" s="233"/>
      <c r="D47" s="463"/>
      <c r="E47" s="466"/>
      <c r="F47" s="489"/>
      <c r="G47" s="452"/>
      <c r="H47" s="457"/>
      <c r="I47" s="452"/>
      <c r="J47" s="486"/>
      <c r="K47" s="452"/>
      <c r="L47" s="454"/>
      <c r="M47" s="488"/>
      <c r="N47" s="488"/>
      <c r="O47" s="460"/>
      <c r="P47" s="470"/>
      <c r="Q47" s="479"/>
      <c r="R47" s="97" t="s">
        <v>317</v>
      </c>
      <c r="S47" s="97" t="s">
        <v>231</v>
      </c>
      <c r="T47" s="97" t="s">
        <v>231</v>
      </c>
      <c r="U47" s="97" t="s">
        <v>231</v>
      </c>
      <c r="V47" s="97">
        <v>20</v>
      </c>
      <c r="W47" s="473"/>
      <c r="X47" s="72">
        <v>66</v>
      </c>
      <c r="Y47" s="485"/>
      <c r="Z47" s="72">
        <v>13</v>
      </c>
      <c r="AA47" s="469"/>
      <c r="AB47" s="73" t="s">
        <v>231</v>
      </c>
      <c r="AC47" s="470"/>
      <c r="AD47" s="99" t="str">
        <f>"ISS Stage:
1: "&amp;TEXT(10/V47,"0.0%")&amp;"
2: "&amp;TEXT(7/V47,"0.0%")&amp;"
3: "&amp;TEXT(2/V47,"0.0%")&amp;"
Unknown: "&amp;TEXT(1/V47,"0.0%")&amp;"
2 prior SCT: "&amp;TEXT(3/V47,"0.0%")&amp;"
Median prior LOT: 3
Number of prior LOT:
≥3L: 20%"</f>
        <v>ISS Stage:
1: 50.0%
2: 35.0%
3: 10.0%
Unknown: 5.0%
2 prior SCT: 15.0%
Median prior LOT: 3
Number of prior LOT:
≥3L: 20%</v>
      </c>
      <c r="AE47" s="99" t="e">
        <f>"ISS Stage:
1: "&amp;TEXT(10/W47,"0.0%")&amp;"
2: "&amp;TEXT(7/W47,"0.0%")&amp;"
3: "&amp;TEXT(2/W47,"0.0%")&amp;"
Unknown: "&amp;TEXT(1/W47,"0.0%")&amp;"
2 prior SCT: "&amp;TEXT(3/W47,"0.0%")&amp;"
Median prior LOT: 3
Number of prior LOT:
≥3L: 20%"</f>
        <v>#DIV/0!</v>
      </c>
      <c r="AF47" s="473"/>
      <c r="AG47" s="473"/>
      <c r="AH47" s="473"/>
      <c r="AI47" s="200" t="s">
        <v>231</v>
      </c>
      <c r="AJ47" s="457"/>
      <c r="AK47" s="118" t="s">
        <v>231</v>
      </c>
      <c r="AL47" s="118" t="s">
        <v>231</v>
      </c>
      <c r="AM47" s="118" t="s">
        <v>231</v>
      </c>
      <c r="AN47" s="118" t="s">
        <v>231</v>
      </c>
      <c r="AO47" s="118" t="s">
        <v>231</v>
      </c>
      <c r="AP47" s="118" t="s">
        <v>231</v>
      </c>
      <c r="AQ47" s="118" t="s">
        <v>231</v>
      </c>
      <c r="AR47" s="75" t="s">
        <v>231</v>
      </c>
      <c r="AS47" s="94" t="s">
        <v>231</v>
      </c>
      <c r="AT47" s="457"/>
      <c r="AU47" s="72" t="s">
        <v>231</v>
      </c>
      <c r="AV47" s="474"/>
      <c r="AW47" s="72" t="s">
        <v>231</v>
      </c>
      <c r="AX47" s="72" t="s">
        <v>231</v>
      </c>
      <c r="AY47" s="72" t="s">
        <v>231</v>
      </c>
      <c r="AZ47" s="98" t="s">
        <v>231</v>
      </c>
      <c r="BA47" s="72" t="s">
        <v>231</v>
      </c>
      <c r="BB47" s="98" t="s">
        <v>231</v>
      </c>
      <c r="BC47" s="72" t="s">
        <v>231</v>
      </c>
      <c r="BD47" s="77" t="s">
        <v>231</v>
      </c>
      <c r="BE47" s="77" t="s">
        <v>231</v>
      </c>
      <c r="BF47" s="77" t="s">
        <v>231</v>
      </c>
      <c r="BG47" s="77" t="s">
        <v>231</v>
      </c>
      <c r="BH47" s="97">
        <v>20</v>
      </c>
      <c r="BI47" s="80">
        <f>BH47*50%</f>
        <v>10</v>
      </c>
      <c r="BJ47" s="81" t="s">
        <v>231</v>
      </c>
      <c r="BK47" s="98">
        <v>0</v>
      </c>
      <c r="BL47" s="81" t="s">
        <v>231</v>
      </c>
      <c r="BM47" s="107" t="s">
        <v>231</v>
      </c>
      <c r="BN47" s="81" t="s">
        <v>231</v>
      </c>
      <c r="BO47" s="121" t="s">
        <v>318</v>
      </c>
      <c r="BP47" s="121" t="s">
        <v>318</v>
      </c>
      <c r="BQ47" s="120" t="s">
        <v>231</v>
      </c>
      <c r="BR47" s="120" t="s">
        <v>231</v>
      </c>
      <c r="BS47" s="112" t="s">
        <v>231</v>
      </c>
      <c r="BT47" s="120" t="s">
        <v>231</v>
      </c>
      <c r="BU47" s="112" t="s">
        <v>231</v>
      </c>
      <c r="BV47" s="112" t="s">
        <v>231</v>
      </c>
      <c r="BW47" s="476"/>
      <c r="BX47" s="476"/>
      <c r="BY47" s="470"/>
      <c r="BZ47" s="470"/>
      <c r="CA47" s="470"/>
      <c r="CB47" s="470"/>
      <c r="CC47" s="470"/>
      <c r="CD47" s="470"/>
      <c r="CE47" s="470"/>
      <c r="CF47" s="470"/>
      <c r="CG47" s="470"/>
      <c r="CH47" s="470"/>
      <c r="CI47" s="470"/>
      <c r="CJ47" s="470"/>
      <c r="CK47" s="470"/>
      <c r="CL47" s="470"/>
      <c r="CM47" s="332"/>
      <c r="CN47" s="332"/>
      <c r="CO47" s="332"/>
      <c r="CP47" s="332"/>
      <c r="CQ47" s="332"/>
      <c r="CR47" s="332"/>
      <c r="CS47" s="332"/>
      <c r="CT47" s="332"/>
      <c r="CU47" s="332"/>
      <c r="CV47" s="332"/>
      <c r="CW47" s="332"/>
      <c r="CX47" s="332"/>
      <c r="CY47" s="332"/>
      <c r="CZ47" s="470"/>
      <c r="DA47" s="470"/>
      <c r="DB47" s="470"/>
      <c r="DC47" s="470"/>
      <c r="DD47" s="470"/>
      <c r="DE47" s="470"/>
      <c r="DF47" s="470"/>
      <c r="DG47" s="470"/>
      <c r="DH47" s="470"/>
      <c r="DI47" s="470"/>
      <c r="DJ47" s="470"/>
      <c r="DK47" s="245"/>
      <c r="DL47" s="245"/>
      <c r="DM47" s="245"/>
      <c r="DN47" s="245"/>
      <c r="DO47" s="245"/>
      <c r="DP47" s="245"/>
      <c r="DQ47" s="245"/>
      <c r="DR47" s="88" t="s">
        <v>235</v>
      </c>
      <c r="DS47" s="88" t="s">
        <v>235</v>
      </c>
      <c r="DT47" s="88" t="s">
        <v>235</v>
      </c>
      <c r="DU47" s="88" t="s">
        <v>235</v>
      </c>
      <c r="DV47" s="88" t="s">
        <v>235</v>
      </c>
      <c r="DW47" s="245"/>
      <c r="DX47" s="88" t="s">
        <v>235</v>
      </c>
      <c r="DY47" s="245"/>
      <c r="DZ47" s="88" t="s">
        <v>235</v>
      </c>
      <c r="EA47" s="88" t="s">
        <v>235</v>
      </c>
      <c r="EB47" s="88" t="s">
        <v>235</v>
      </c>
      <c r="EC47" s="88" t="s">
        <v>235</v>
      </c>
      <c r="ED47" s="88" t="s">
        <v>235</v>
      </c>
      <c r="EE47" s="88" t="s">
        <v>235</v>
      </c>
      <c r="EF47" s="88" t="s">
        <v>235</v>
      </c>
      <c r="EG47" s="88" t="s">
        <v>235</v>
      </c>
      <c r="EH47" s="88" t="s">
        <v>235</v>
      </c>
      <c r="EI47" s="88" t="s">
        <v>235</v>
      </c>
      <c r="EJ47" s="88" t="s">
        <v>235</v>
      </c>
      <c r="EK47" s="88" t="s">
        <v>235</v>
      </c>
      <c r="EL47" s="88" t="s">
        <v>235</v>
      </c>
      <c r="EM47" s="88" t="s">
        <v>235</v>
      </c>
      <c r="EN47" s="88" t="s">
        <v>235</v>
      </c>
      <c r="EO47" s="88" t="s">
        <v>235</v>
      </c>
      <c r="EP47" s="88" t="s">
        <v>235</v>
      </c>
      <c r="EQ47" s="88" t="s">
        <v>235</v>
      </c>
      <c r="ER47" s="88" t="s">
        <v>235</v>
      </c>
      <c r="ES47" s="88" t="s">
        <v>235</v>
      </c>
      <c r="ET47" s="88" t="s">
        <v>235</v>
      </c>
      <c r="EU47" s="88" t="s">
        <v>235</v>
      </c>
      <c r="EV47" s="88" t="s">
        <v>235</v>
      </c>
      <c r="EW47" s="88" t="s">
        <v>235</v>
      </c>
      <c r="EX47" s="88" t="s">
        <v>235</v>
      </c>
      <c r="EY47" s="88" t="s">
        <v>235</v>
      </c>
      <c r="EZ47" s="88" t="s">
        <v>235</v>
      </c>
      <c r="FA47" s="88" t="s">
        <v>235</v>
      </c>
      <c r="FB47" s="88" t="s">
        <v>235</v>
      </c>
      <c r="FC47" s="88" t="s">
        <v>235</v>
      </c>
      <c r="FD47" s="88" t="s">
        <v>235</v>
      </c>
      <c r="FE47" s="88" t="s">
        <v>235</v>
      </c>
      <c r="FF47" s="88" t="s">
        <v>235</v>
      </c>
      <c r="FG47" s="88" t="s">
        <v>235</v>
      </c>
      <c r="FH47" s="88" t="s">
        <v>235</v>
      </c>
    </row>
    <row r="48" spans="1:164" ht="18" customHeight="1" x14ac:dyDescent="0.3">
      <c r="A48" s="248"/>
      <c r="B48" s="248"/>
      <c r="C48" s="233"/>
      <c r="D48" s="463"/>
      <c r="E48" s="466"/>
      <c r="F48" s="489"/>
      <c r="G48" s="452"/>
      <c r="H48" s="457"/>
      <c r="I48" s="452"/>
      <c r="J48" s="486"/>
      <c r="K48" s="452"/>
      <c r="L48" s="454"/>
      <c r="M48" s="488"/>
      <c r="N48" s="488"/>
      <c r="O48" s="460"/>
      <c r="P48" s="470"/>
      <c r="Q48" s="479"/>
      <c r="R48" s="70" t="s">
        <v>235</v>
      </c>
      <c r="S48" s="70" t="s">
        <v>235</v>
      </c>
      <c r="T48" s="70" t="s">
        <v>235</v>
      </c>
      <c r="U48" s="70" t="s">
        <v>235</v>
      </c>
      <c r="V48" s="71" t="s">
        <v>235</v>
      </c>
      <c r="W48" s="473"/>
      <c r="X48" s="71" t="s">
        <v>235</v>
      </c>
      <c r="Y48" s="485"/>
      <c r="Z48" s="75" t="s">
        <v>235</v>
      </c>
      <c r="AA48" s="469"/>
      <c r="AB48" s="73" t="s">
        <v>235</v>
      </c>
      <c r="AC48" s="470"/>
      <c r="AD48" s="94" t="s">
        <v>235</v>
      </c>
      <c r="AE48" s="94" t="s">
        <v>235</v>
      </c>
      <c r="AF48" s="473"/>
      <c r="AG48" s="473"/>
      <c r="AH48" s="473"/>
      <c r="AI48" s="82" t="s">
        <v>235</v>
      </c>
      <c r="AJ48" s="457"/>
      <c r="AK48" s="75" t="s">
        <v>235</v>
      </c>
      <c r="AL48" s="75" t="s">
        <v>235</v>
      </c>
      <c r="AM48" s="75" t="s">
        <v>235</v>
      </c>
      <c r="AN48" s="75" t="s">
        <v>235</v>
      </c>
      <c r="AO48" s="75" t="s">
        <v>235</v>
      </c>
      <c r="AP48" s="75" t="s">
        <v>235</v>
      </c>
      <c r="AQ48" s="75" t="s">
        <v>235</v>
      </c>
      <c r="AR48" s="75" t="s">
        <v>235</v>
      </c>
      <c r="AS48" s="94" t="s">
        <v>235</v>
      </c>
      <c r="AT48" s="457"/>
      <c r="AU48" s="75" t="s">
        <v>235</v>
      </c>
      <c r="AV48" s="474"/>
      <c r="AW48" s="75" t="s">
        <v>235</v>
      </c>
      <c r="AX48" s="75" t="s">
        <v>235</v>
      </c>
      <c r="AY48" s="75" t="s">
        <v>235</v>
      </c>
      <c r="AZ48" s="82" t="s">
        <v>235</v>
      </c>
      <c r="BA48" s="75" t="s">
        <v>235</v>
      </c>
      <c r="BB48" s="82" t="s">
        <v>235</v>
      </c>
      <c r="BC48" s="75" t="s">
        <v>235</v>
      </c>
      <c r="BD48" s="77" t="s">
        <v>235</v>
      </c>
      <c r="BE48" s="77" t="s">
        <v>235</v>
      </c>
      <c r="BF48" s="77" t="s">
        <v>235</v>
      </c>
      <c r="BG48" s="77" t="s">
        <v>235</v>
      </c>
      <c r="BH48" s="75" t="s">
        <v>235</v>
      </c>
      <c r="BI48" s="75" t="s">
        <v>235</v>
      </c>
      <c r="BJ48" s="82" t="s">
        <v>235</v>
      </c>
      <c r="BK48" s="82" t="s">
        <v>235</v>
      </c>
      <c r="BL48" s="82" t="s">
        <v>235</v>
      </c>
      <c r="BM48" s="75" t="s">
        <v>235</v>
      </c>
      <c r="BN48" s="82" t="s">
        <v>235</v>
      </c>
      <c r="BO48" s="75" t="s">
        <v>235</v>
      </c>
      <c r="BP48" s="75" t="s">
        <v>235</v>
      </c>
      <c r="BQ48" s="75" t="s">
        <v>235</v>
      </c>
      <c r="BR48" s="75" t="s">
        <v>235</v>
      </c>
      <c r="BS48" s="94" t="s">
        <v>235</v>
      </c>
      <c r="BT48" s="75" t="s">
        <v>235</v>
      </c>
      <c r="BU48" s="75" t="s">
        <v>235</v>
      </c>
      <c r="BV48" s="75" t="s">
        <v>235</v>
      </c>
      <c r="BW48" s="476"/>
      <c r="BX48" s="476"/>
      <c r="BY48" s="470"/>
      <c r="BZ48" s="470"/>
      <c r="CA48" s="470"/>
      <c r="CB48" s="470"/>
      <c r="CC48" s="470"/>
      <c r="CD48" s="470"/>
      <c r="CE48" s="470"/>
      <c r="CF48" s="470"/>
      <c r="CG48" s="470"/>
      <c r="CH48" s="470"/>
      <c r="CI48" s="470"/>
      <c r="CJ48" s="470"/>
      <c r="CK48" s="470"/>
      <c r="CL48" s="470"/>
      <c r="CM48" s="332"/>
      <c r="CN48" s="332"/>
      <c r="CO48" s="332"/>
      <c r="CP48" s="332"/>
      <c r="CQ48" s="332"/>
      <c r="CR48" s="332"/>
      <c r="CS48" s="332"/>
      <c r="CT48" s="332"/>
      <c r="CU48" s="332"/>
      <c r="CV48" s="332"/>
      <c r="CW48" s="332"/>
      <c r="CX48" s="332"/>
      <c r="CY48" s="332"/>
      <c r="CZ48" s="470"/>
      <c r="DA48" s="470"/>
      <c r="DB48" s="470"/>
      <c r="DC48" s="470"/>
      <c r="DD48" s="470"/>
      <c r="DE48" s="470"/>
      <c r="DF48" s="470"/>
      <c r="DG48" s="470"/>
      <c r="DH48" s="470"/>
      <c r="DI48" s="470"/>
      <c r="DJ48" s="470"/>
      <c r="DK48" s="245"/>
      <c r="DL48" s="245"/>
      <c r="DM48" s="245"/>
      <c r="DN48" s="245"/>
      <c r="DO48" s="245"/>
      <c r="DP48" s="245"/>
      <c r="DQ48" s="245"/>
      <c r="DR48" s="88" t="s">
        <v>235</v>
      </c>
      <c r="DS48" s="88" t="s">
        <v>235</v>
      </c>
      <c r="DT48" s="88" t="s">
        <v>235</v>
      </c>
      <c r="DU48" s="88" t="s">
        <v>235</v>
      </c>
      <c r="DV48" s="88" t="s">
        <v>235</v>
      </c>
      <c r="DW48" s="245"/>
      <c r="DX48" s="88" t="s">
        <v>235</v>
      </c>
      <c r="DY48" s="245"/>
      <c r="DZ48" s="88" t="s">
        <v>235</v>
      </c>
      <c r="EA48" s="88" t="s">
        <v>235</v>
      </c>
      <c r="EB48" s="88" t="s">
        <v>235</v>
      </c>
      <c r="EC48" s="88" t="s">
        <v>235</v>
      </c>
      <c r="ED48" s="88" t="s">
        <v>235</v>
      </c>
      <c r="EE48" s="88" t="s">
        <v>235</v>
      </c>
      <c r="EF48" s="88" t="s">
        <v>235</v>
      </c>
      <c r="EG48" s="88" t="s">
        <v>235</v>
      </c>
      <c r="EH48" s="88" t="s">
        <v>235</v>
      </c>
      <c r="EI48" s="88" t="s">
        <v>235</v>
      </c>
      <c r="EJ48" s="88" t="s">
        <v>235</v>
      </c>
      <c r="EK48" s="88" t="s">
        <v>235</v>
      </c>
      <c r="EL48" s="88" t="s">
        <v>235</v>
      </c>
      <c r="EM48" s="88" t="s">
        <v>235</v>
      </c>
      <c r="EN48" s="88" t="s">
        <v>235</v>
      </c>
      <c r="EO48" s="88" t="s">
        <v>235</v>
      </c>
      <c r="EP48" s="88" t="s">
        <v>235</v>
      </c>
      <c r="EQ48" s="88" t="s">
        <v>235</v>
      </c>
      <c r="ER48" s="88" t="s">
        <v>235</v>
      </c>
      <c r="ES48" s="88" t="s">
        <v>235</v>
      </c>
      <c r="ET48" s="88" t="s">
        <v>235</v>
      </c>
      <c r="EU48" s="88" t="s">
        <v>235</v>
      </c>
      <c r="EV48" s="88" t="s">
        <v>235</v>
      </c>
      <c r="EW48" s="88" t="s">
        <v>235</v>
      </c>
      <c r="EX48" s="88" t="s">
        <v>235</v>
      </c>
      <c r="EY48" s="88" t="s">
        <v>235</v>
      </c>
      <c r="EZ48" s="88" t="s">
        <v>235</v>
      </c>
      <c r="FA48" s="88" t="s">
        <v>235</v>
      </c>
      <c r="FB48" s="88" t="s">
        <v>235</v>
      </c>
      <c r="FC48" s="88" t="s">
        <v>235</v>
      </c>
      <c r="FD48" s="88" t="s">
        <v>235</v>
      </c>
      <c r="FE48" s="88" t="s">
        <v>235</v>
      </c>
      <c r="FF48" s="88" t="s">
        <v>235</v>
      </c>
      <c r="FG48" s="88" t="s">
        <v>235</v>
      </c>
      <c r="FH48" s="88" t="s">
        <v>235</v>
      </c>
    </row>
    <row r="49" spans="1:164" ht="18" customHeight="1" x14ac:dyDescent="0.3">
      <c r="A49" s="249"/>
      <c r="B49" s="249"/>
      <c r="C49" s="234"/>
      <c r="D49" s="464"/>
      <c r="E49" s="467"/>
      <c r="F49" s="489"/>
      <c r="G49" s="452"/>
      <c r="H49" s="457"/>
      <c r="I49" s="452"/>
      <c r="J49" s="486"/>
      <c r="K49" s="452"/>
      <c r="L49" s="455"/>
      <c r="M49" s="488"/>
      <c r="N49" s="488"/>
      <c r="O49" s="461"/>
      <c r="P49" s="471"/>
      <c r="Q49" s="480"/>
      <c r="R49" s="70" t="s">
        <v>235</v>
      </c>
      <c r="S49" s="70" t="s">
        <v>235</v>
      </c>
      <c r="T49" s="70" t="s">
        <v>235</v>
      </c>
      <c r="U49" s="70" t="s">
        <v>235</v>
      </c>
      <c r="V49" s="71" t="s">
        <v>235</v>
      </c>
      <c r="W49" s="473"/>
      <c r="X49" s="71" t="s">
        <v>235</v>
      </c>
      <c r="Y49" s="485"/>
      <c r="Z49" s="75" t="s">
        <v>235</v>
      </c>
      <c r="AA49" s="469"/>
      <c r="AB49" s="73" t="s">
        <v>235</v>
      </c>
      <c r="AC49" s="471"/>
      <c r="AD49" s="94" t="s">
        <v>235</v>
      </c>
      <c r="AE49" s="94" t="s">
        <v>235</v>
      </c>
      <c r="AF49" s="473"/>
      <c r="AG49" s="473"/>
      <c r="AH49" s="473"/>
      <c r="AI49" s="82" t="s">
        <v>235</v>
      </c>
      <c r="AJ49" s="457"/>
      <c r="AK49" s="75" t="s">
        <v>235</v>
      </c>
      <c r="AL49" s="75" t="s">
        <v>235</v>
      </c>
      <c r="AM49" s="75" t="s">
        <v>235</v>
      </c>
      <c r="AN49" s="75" t="s">
        <v>235</v>
      </c>
      <c r="AO49" s="75" t="s">
        <v>235</v>
      </c>
      <c r="AP49" s="75" t="s">
        <v>235</v>
      </c>
      <c r="AQ49" s="75" t="s">
        <v>235</v>
      </c>
      <c r="AR49" s="75" t="s">
        <v>235</v>
      </c>
      <c r="AS49" s="94" t="s">
        <v>235</v>
      </c>
      <c r="AT49" s="457"/>
      <c r="AU49" s="75" t="s">
        <v>235</v>
      </c>
      <c r="AV49" s="474"/>
      <c r="AW49" s="75" t="s">
        <v>235</v>
      </c>
      <c r="AX49" s="75" t="s">
        <v>235</v>
      </c>
      <c r="AY49" s="75" t="s">
        <v>235</v>
      </c>
      <c r="AZ49" s="82" t="s">
        <v>235</v>
      </c>
      <c r="BA49" s="75" t="s">
        <v>235</v>
      </c>
      <c r="BB49" s="82" t="s">
        <v>235</v>
      </c>
      <c r="BC49" s="75" t="s">
        <v>235</v>
      </c>
      <c r="BD49" s="77" t="s">
        <v>235</v>
      </c>
      <c r="BE49" s="77" t="s">
        <v>235</v>
      </c>
      <c r="BF49" s="77" t="s">
        <v>235</v>
      </c>
      <c r="BG49" s="77" t="s">
        <v>235</v>
      </c>
      <c r="BH49" s="75" t="s">
        <v>235</v>
      </c>
      <c r="BI49" s="75" t="s">
        <v>235</v>
      </c>
      <c r="BJ49" s="82" t="s">
        <v>235</v>
      </c>
      <c r="BK49" s="82" t="s">
        <v>235</v>
      </c>
      <c r="BL49" s="82" t="s">
        <v>235</v>
      </c>
      <c r="BM49" s="75" t="s">
        <v>235</v>
      </c>
      <c r="BN49" s="82" t="s">
        <v>235</v>
      </c>
      <c r="BO49" s="75" t="s">
        <v>235</v>
      </c>
      <c r="BP49" s="75" t="s">
        <v>235</v>
      </c>
      <c r="BQ49" s="75" t="s">
        <v>235</v>
      </c>
      <c r="BR49" s="75" t="s">
        <v>235</v>
      </c>
      <c r="BS49" s="94" t="s">
        <v>235</v>
      </c>
      <c r="BT49" s="75" t="s">
        <v>235</v>
      </c>
      <c r="BU49" s="75" t="s">
        <v>235</v>
      </c>
      <c r="BV49" s="75" t="s">
        <v>235</v>
      </c>
      <c r="BW49" s="477"/>
      <c r="BX49" s="477"/>
      <c r="BY49" s="471"/>
      <c r="BZ49" s="471"/>
      <c r="CA49" s="471"/>
      <c r="CB49" s="471"/>
      <c r="CC49" s="471"/>
      <c r="CD49" s="471"/>
      <c r="CE49" s="471"/>
      <c r="CF49" s="471"/>
      <c r="CG49" s="471"/>
      <c r="CH49" s="471"/>
      <c r="CI49" s="471"/>
      <c r="CJ49" s="471"/>
      <c r="CK49" s="471"/>
      <c r="CL49" s="471"/>
      <c r="CM49" s="333"/>
      <c r="CN49" s="333"/>
      <c r="CO49" s="333"/>
      <c r="CP49" s="333"/>
      <c r="CQ49" s="333"/>
      <c r="CR49" s="333"/>
      <c r="CS49" s="333"/>
      <c r="CT49" s="333"/>
      <c r="CU49" s="333"/>
      <c r="CV49" s="333"/>
      <c r="CW49" s="333"/>
      <c r="CX49" s="333"/>
      <c r="CY49" s="333"/>
      <c r="CZ49" s="471"/>
      <c r="DA49" s="471"/>
      <c r="DB49" s="471"/>
      <c r="DC49" s="471"/>
      <c r="DD49" s="471"/>
      <c r="DE49" s="471"/>
      <c r="DF49" s="471"/>
      <c r="DG49" s="471"/>
      <c r="DH49" s="471"/>
      <c r="DI49" s="471"/>
      <c r="DJ49" s="471"/>
      <c r="DK49" s="246"/>
      <c r="DL49" s="246"/>
      <c r="DM49" s="246"/>
      <c r="DN49" s="246"/>
      <c r="DO49" s="246"/>
      <c r="DP49" s="246"/>
      <c r="DQ49" s="246"/>
      <c r="DR49" s="88" t="s">
        <v>235</v>
      </c>
      <c r="DS49" s="88" t="s">
        <v>235</v>
      </c>
      <c r="DT49" s="88" t="s">
        <v>235</v>
      </c>
      <c r="DU49" s="88" t="s">
        <v>235</v>
      </c>
      <c r="DV49" s="88" t="s">
        <v>235</v>
      </c>
      <c r="DW49" s="246"/>
      <c r="DX49" s="88" t="s">
        <v>235</v>
      </c>
      <c r="DY49" s="246"/>
      <c r="DZ49" s="88" t="s">
        <v>235</v>
      </c>
      <c r="EA49" s="88" t="s">
        <v>235</v>
      </c>
      <c r="EB49" s="88" t="s">
        <v>235</v>
      </c>
      <c r="EC49" s="88" t="s">
        <v>235</v>
      </c>
      <c r="ED49" s="88" t="s">
        <v>235</v>
      </c>
      <c r="EE49" s="88" t="s">
        <v>235</v>
      </c>
      <c r="EF49" s="88" t="s">
        <v>235</v>
      </c>
      <c r="EG49" s="88" t="s">
        <v>235</v>
      </c>
      <c r="EH49" s="88" t="s">
        <v>235</v>
      </c>
      <c r="EI49" s="88" t="s">
        <v>235</v>
      </c>
      <c r="EJ49" s="88" t="s">
        <v>235</v>
      </c>
      <c r="EK49" s="88" t="s">
        <v>235</v>
      </c>
      <c r="EL49" s="88" t="s">
        <v>235</v>
      </c>
      <c r="EM49" s="88" t="s">
        <v>235</v>
      </c>
      <c r="EN49" s="88" t="s">
        <v>235</v>
      </c>
      <c r="EO49" s="88" t="s">
        <v>235</v>
      </c>
      <c r="EP49" s="88" t="s">
        <v>235</v>
      </c>
      <c r="EQ49" s="88" t="s">
        <v>235</v>
      </c>
      <c r="ER49" s="88" t="s">
        <v>235</v>
      </c>
      <c r="ES49" s="88" t="s">
        <v>235</v>
      </c>
      <c r="ET49" s="88" t="s">
        <v>235</v>
      </c>
      <c r="EU49" s="88" t="s">
        <v>235</v>
      </c>
      <c r="EV49" s="88" t="s">
        <v>235</v>
      </c>
      <c r="EW49" s="88" t="s">
        <v>235</v>
      </c>
      <c r="EX49" s="88" t="s">
        <v>235</v>
      </c>
      <c r="EY49" s="88" t="s">
        <v>235</v>
      </c>
      <c r="EZ49" s="88" t="s">
        <v>235</v>
      </c>
      <c r="FA49" s="88" t="s">
        <v>235</v>
      </c>
      <c r="FB49" s="88" t="s">
        <v>235</v>
      </c>
      <c r="FC49" s="88" t="s">
        <v>235</v>
      </c>
      <c r="FD49" s="88" t="s">
        <v>235</v>
      </c>
      <c r="FE49" s="88" t="s">
        <v>235</v>
      </c>
      <c r="FF49" s="88" t="s">
        <v>235</v>
      </c>
      <c r="FG49" s="88" t="s">
        <v>235</v>
      </c>
      <c r="FH49" s="88" t="s">
        <v>235</v>
      </c>
    </row>
    <row r="50" spans="1:164" ht="18" customHeight="1" x14ac:dyDescent="0.3">
      <c r="A50" s="247">
        <v>8</v>
      </c>
      <c r="B50" s="247" t="s">
        <v>321</v>
      </c>
      <c r="C50" s="219" t="s">
        <v>322</v>
      </c>
      <c r="D50" s="462" t="s">
        <v>323</v>
      </c>
      <c r="E50" s="465" t="s">
        <v>730</v>
      </c>
      <c r="F50" s="490" t="s">
        <v>324</v>
      </c>
      <c r="G50" s="452" t="s">
        <v>325</v>
      </c>
      <c r="H50" s="457" t="s">
        <v>326</v>
      </c>
      <c r="I50" s="452" t="s">
        <v>327</v>
      </c>
      <c r="J50" s="491" t="s">
        <v>328</v>
      </c>
      <c r="K50" s="493" t="s">
        <v>329</v>
      </c>
      <c r="L50" s="453" t="s">
        <v>225</v>
      </c>
      <c r="M50" s="495" t="s">
        <v>330</v>
      </c>
      <c r="N50" s="488" t="s">
        <v>331</v>
      </c>
      <c r="O50" s="459" t="s">
        <v>332</v>
      </c>
      <c r="P50" s="244" t="s">
        <v>229</v>
      </c>
      <c r="Q50" s="478">
        <v>2</v>
      </c>
      <c r="R50" s="96" t="s">
        <v>333</v>
      </c>
      <c r="S50" s="96" t="s">
        <v>231</v>
      </c>
      <c r="T50" s="96" t="s">
        <v>231</v>
      </c>
      <c r="U50" s="96" t="s">
        <v>231</v>
      </c>
      <c r="V50" s="96">
        <v>97</v>
      </c>
      <c r="W50" s="472">
        <f t="shared" ref="W50" si="18">V50+V51</f>
        <v>196</v>
      </c>
      <c r="X50" s="123">
        <v>65</v>
      </c>
      <c r="Y50" s="485">
        <f>(X50*V50+X51*V51)/W50</f>
        <v>66.010204081632651</v>
      </c>
      <c r="Z50" s="123">
        <v>51</v>
      </c>
      <c r="AA50" s="481">
        <f>Z50+Z51</f>
        <v>107</v>
      </c>
      <c r="AB50" s="72" t="s">
        <v>231</v>
      </c>
      <c r="AC50" s="481" t="str">
        <f>AB50</f>
        <v>NR</v>
      </c>
      <c r="AD50" s="99" t="str">
        <f>"Race:
White: "&amp;TEXT(72/V50,"0.0%")&amp;"
Black: "&amp;TEXT(16/V50,"0.0%")&amp;"
Asian: "&amp;TEXT(2/V50,"0.0%")&amp;"
ISS Stage:
1: "&amp;TEXT(21/V50,"0.0%")&amp;"
2: "&amp;TEXT(33/V50,"0.0%")&amp;"
3: "&amp;TEXT(42/V50,"0.0%")&amp;"
Unknown: "&amp;TEXT(1/V50,"0.0%")&amp;"
High Cytogenetic Risk: "&amp;TEXT(41/V50,"0.0%")&amp;"
Prior therapies:
Bortezomib: "&amp;TEXT(95/V50,"0.0%")&amp;"
Carfilzomib: "&amp;TEXT(74/V50,"0.0%")&amp;"
Lenalidomide: "&amp;TEXT(97/V50,"0.0%")&amp;"
Pomalidomide: "&amp;TEXT(89/V50,"0.0%")&amp;"
Daratumumab: "&amp;TEXT(97/V50,"0.0%")&amp;"
Isatuximab: "&amp;TEXT(3/V50,"0.0%")&amp;"
Refractory disease: "&amp;TEXT(97/V50,"0.0%")&amp;"
Median prior LOT: 7
Number of prior LOT:
≤4L: 16%
&gt;4L: 84%"</f>
        <v>Race:
White: 74.2%
Black: 16.5%
Asian: 2.1%
ISS Stage:
1: 21.6%
2: 34.0%
3: 43.3%
Unknown: 1.0%
High Cytogenetic Risk: 42.3%
Prior therapies:
Bortezomib: 97.9%
Carfilzomib: 76.3%
Lenalidomide: 100.0%
Pomalidomide: 91.8%
Daratumumab: 100.0%
Isatuximab: 3.1%
Refractory disease: 100.0%
Median prior LOT: 7
Number of prior LOT:
≤4L: 16%
&gt;4L: 84%</v>
      </c>
      <c r="AE50" s="99" t="str">
        <f>"Race:
White: "&amp;TEXT(72/W50,"0.0%")&amp;"
Black: "&amp;TEXT(16/W50,"0.0%")&amp;"
Asian: "&amp;TEXT(2/W50,"0.0%")&amp;"
ISS Stage:
1: "&amp;TEXT(21/W50,"0.0%")&amp;"
2: "&amp;TEXT(33/W50,"0.0%")&amp;"
3: "&amp;TEXT(42/W50,"0.0%")&amp;"
Unknown: "&amp;TEXT(1/W50,"0.0%")&amp;"
High Cytogenetic Risk: "&amp;TEXT(41/W50,"0.0%")&amp;"
Prior therapies:
Bortezomib: "&amp;TEXT(95/W50,"0.0%")&amp;"
Carfilzomib: "&amp;TEXT(74/W50,"0.0%")&amp;"
Lenalidomide: "&amp;TEXT(97/W50,"0.0%")&amp;"
Pomalidomide: "&amp;TEXT(89/W50,"0.0%")&amp;"
Daratumumab: "&amp;TEXT(97/W50,"0.0%")&amp;"
Isatuximab: "&amp;TEXT(3/W50,"0.0%")&amp;"
Refractory disease: "&amp;TEXT(97/W50,"0.0%")&amp;"
Median prior LOT: 7
Number of prior LOT:
≤4L: 16%
&gt;4L: 84%"</f>
        <v>Race:
White: 36.7%
Black: 8.2%
Asian: 1.0%
ISS Stage:
1: 10.7%
2: 16.8%
3: 21.4%
Unknown: 0.5%
High Cytogenetic Risk: 20.9%
Prior therapies:
Bortezomib: 48.5%
Carfilzomib: 37.8%
Lenalidomide: 49.5%
Pomalidomide: 45.4%
Daratumumab: 49.5%
Isatuximab: 1.5%
Refractory disease: 49.5%
Median prior LOT: 7
Number of prior LOT:
≤4L: 16%
&gt;4L: 84%</v>
      </c>
      <c r="AF50" s="472" t="s">
        <v>275</v>
      </c>
      <c r="AG50" s="472" t="s">
        <v>275</v>
      </c>
      <c r="AH50" s="472" t="s">
        <v>275</v>
      </c>
      <c r="AI50" s="199">
        <v>97</v>
      </c>
      <c r="AJ50" s="457">
        <v>196</v>
      </c>
      <c r="AK50" s="102">
        <v>13.7</v>
      </c>
      <c r="AL50" s="102">
        <v>9.9</v>
      </c>
      <c r="AM50" s="102" t="s">
        <v>231</v>
      </c>
      <c r="AN50" s="72" t="s">
        <v>231</v>
      </c>
      <c r="AO50" s="72" t="s">
        <v>231</v>
      </c>
      <c r="AP50" s="72" t="s">
        <v>231</v>
      </c>
      <c r="AQ50" s="72" t="s">
        <v>231</v>
      </c>
      <c r="AR50" s="103" t="s">
        <v>334</v>
      </c>
      <c r="AS50" s="94">
        <v>12</v>
      </c>
      <c r="AT50" s="457" t="s">
        <v>233</v>
      </c>
      <c r="AU50" s="101">
        <v>97</v>
      </c>
      <c r="AV50" s="474">
        <v>196</v>
      </c>
      <c r="AW50" s="104">
        <v>2.8</v>
      </c>
      <c r="AX50" s="104">
        <v>1.6</v>
      </c>
      <c r="AY50" s="104">
        <v>3.6</v>
      </c>
      <c r="AZ50" s="124" t="s">
        <v>231</v>
      </c>
      <c r="BA50" s="102" t="s">
        <v>231</v>
      </c>
      <c r="BB50" s="124" t="s">
        <v>231</v>
      </c>
      <c r="BC50" s="102" t="s">
        <v>231</v>
      </c>
      <c r="BD50" s="77" t="s">
        <v>231</v>
      </c>
      <c r="BE50" s="77" t="s">
        <v>231</v>
      </c>
      <c r="BF50" s="77" t="s">
        <v>231</v>
      </c>
      <c r="BG50" s="77" t="s">
        <v>231</v>
      </c>
      <c r="BH50" s="108">
        <v>97</v>
      </c>
      <c r="BI50" s="108">
        <v>31</v>
      </c>
      <c r="BJ50" s="81" t="s">
        <v>231</v>
      </c>
      <c r="BK50" s="125">
        <v>5</v>
      </c>
      <c r="BL50" s="81" t="s">
        <v>231</v>
      </c>
      <c r="BM50" s="72" t="s">
        <v>231</v>
      </c>
      <c r="BN50" s="81" t="s">
        <v>231</v>
      </c>
      <c r="BO50" s="126" t="s">
        <v>335</v>
      </c>
      <c r="BP50" s="126" t="s">
        <v>335</v>
      </c>
      <c r="BQ50" s="101">
        <v>95</v>
      </c>
      <c r="BR50" s="101">
        <v>80</v>
      </c>
      <c r="BS50" s="112" t="s">
        <v>231</v>
      </c>
      <c r="BT50" s="72">
        <v>40</v>
      </c>
      <c r="BU50" s="80" t="str">
        <f>"Treatment discontinuation due to AEs: "&amp;TEXT(9/BQ50,"0.0%")</f>
        <v>Treatment discontinuation due to AEs: 9.5%</v>
      </c>
      <c r="BV50" s="80" t="str">
        <f>"Treatment discontinuation due to AEs: "&amp;TEXT(9/BR50,"0.0%")</f>
        <v>Treatment discontinuation due to AEs: 11.3%</v>
      </c>
      <c r="BW50" s="475" t="s">
        <v>235</v>
      </c>
      <c r="BX50" s="475" t="s">
        <v>235</v>
      </c>
      <c r="BY50" s="244" t="s">
        <v>235</v>
      </c>
      <c r="BZ50" s="244" t="s">
        <v>235</v>
      </c>
      <c r="CA50" s="244" t="s">
        <v>235</v>
      </c>
      <c r="CB50" s="244" t="s">
        <v>235</v>
      </c>
      <c r="CC50" s="244" t="s">
        <v>235</v>
      </c>
      <c r="CD50" s="244" t="s">
        <v>235</v>
      </c>
      <c r="CE50" s="244" t="s">
        <v>235</v>
      </c>
      <c r="CF50" s="244" t="s">
        <v>235</v>
      </c>
      <c r="CG50" s="244" t="s">
        <v>235</v>
      </c>
      <c r="CH50" s="244" t="s">
        <v>235</v>
      </c>
      <c r="CI50" s="244" t="s">
        <v>235</v>
      </c>
      <c r="CJ50" s="244" t="s">
        <v>235</v>
      </c>
      <c r="CK50" s="244" t="s">
        <v>235</v>
      </c>
      <c r="CL50" s="244" t="s">
        <v>235</v>
      </c>
      <c r="CM50" s="244" t="s">
        <v>235</v>
      </c>
      <c r="CN50" s="244" t="s">
        <v>235</v>
      </c>
      <c r="CO50" s="244" t="s">
        <v>235</v>
      </c>
      <c r="CP50" s="244" t="s">
        <v>235</v>
      </c>
      <c r="CQ50" s="244" t="s">
        <v>235</v>
      </c>
      <c r="CR50" s="244" t="s">
        <v>235</v>
      </c>
      <c r="CS50" s="244" t="s">
        <v>235</v>
      </c>
      <c r="CT50" s="244" t="s">
        <v>235</v>
      </c>
      <c r="CU50" s="244" t="s">
        <v>235</v>
      </c>
      <c r="CV50" s="244" t="s">
        <v>235</v>
      </c>
      <c r="CW50" s="244" t="s">
        <v>235</v>
      </c>
      <c r="CX50" s="244" t="s">
        <v>235</v>
      </c>
      <c r="CY50" s="244" t="s">
        <v>235</v>
      </c>
      <c r="CZ50" s="244" t="s">
        <v>235</v>
      </c>
      <c r="DA50" s="244" t="s">
        <v>235</v>
      </c>
      <c r="DB50" s="244" t="s">
        <v>235</v>
      </c>
      <c r="DC50" s="244" t="s">
        <v>235</v>
      </c>
      <c r="DD50" s="244" t="s">
        <v>235</v>
      </c>
      <c r="DE50" s="244" t="s">
        <v>235</v>
      </c>
      <c r="DF50" s="244" t="s">
        <v>235</v>
      </c>
      <c r="DG50" s="244" t="s">
        <v>235</v>
      </c>
      <c r="DH50" s="244" t="s">
        <v>235</v>
      </c>
      <c r="DI50" s="244" t="s">
        <v>235</v>
      </c>
      <c r="DJ50" s="244" t="s">
        <v>235</v>
      </c>
      <c r="DK50" s="244" t="s">
        <v>235</v>
      </c>
      <c r="DL50" s="244" t="s">
        <v>235</v>
      </c>
      <c r="DM50" s="244" t="s">
        <v>235</v>
      </c>
      <c r="DN50" s="244" t="s">
        <v>235</v>
      </c>
      <c r="DO50" s="244" t="s">
        <v>235</v>
      </c>
      <c r="DP50" s="244" t="s">
        <v>235</v>
      </c>
      <c r="DQ50" s="244" t="s">
        <v>235</v>
      </c>
      <c r="DR50" s="88" t="s">
        <v>235</v>
      </c>
      <c r="DS50" s="88" t="s">
        <v>235</v>
      </c>
      <c r="DT50" s="88" t="s">
        <v>235</v>
      </c>
      <c r="DU50" s="88" t="s">
        <v>235</v>
      </c>
      <c r="DV50" s="88" t="s">
        <v>235</v>
      </c>
      <c r="DW50" s="244" t="s">
        <v>235</v>
      </c>
      <c r="DX50" s="88" t="s">
        <v>235</v>
      </c>
      <c r="DY50" s="244" t="s">
        <v>235</v>
      </c>
      <c r="DZ50" s="88" t="s">
        <v>235</v>
      </c>
      <c r="EA50" s="88" t="s">
        <v>235</v>
      </c>
      <c r="EB50" s="88" t="s">
        <v>235</v>
      </c>
      <c r="EC50" s="88" t="s">
        <v>235</v>
      </c>
      <c r="ED50" s="88" t="s">
        <v>235</v>
      </c>
      <c r="EE50" s="88" t="s">
        <v>235</v>
      </c>
      <c r="EF50" s="88" t="s">
        <v>235</v>
      </c>
      <c r="EG50" s="88" t="s">
        <v>235</v>
      </c>
      <c r="EH50" s="88" t="s">
        <v>235</v>
      </c>
      <c r="EI50" s="88" t="s">
        <v>235</v>
      </c>
      <c r="EJ50" s="88" t="s">
        <v>235</v>
      </c>
      <c r="EK50" s="88" t="s">
        <v>235</v>
      </c>
      <c r="EL50" s="88" t="s">
        <v>235</v>
      </c>
      <c r="EM50" s="88" t="s">
        <v>235</v>
      </c>
      <c r="EN50" s="88" t="s">
        <v>235</v>
      </c>
      <c r="EO50" s="88" t="s">
        <v>235</v>
      </c>
      <c r="EP50" s="88" t="s">
        <v>235</v>
      </c>
      <c r="EQ50" s="88" t="s">
        <v>235</v>
      </c>
      <c r="ER50" s="88" t="s">
        <v>235</v>
      </c>
      <c r="ES50" s="88" t="s">
        <v>235</v>
      </c>
      <c r="ET50" s="88" t="s">
        <v>235</v>
      </c>
      <c r="EU50" s="88" t="s">
        <v>235</v>
      </c>
      <c r="EV50" s="88" t="s">
        <v>235</v>
      </c>
      <c r="EW50" s="88" t="s">
        <v>235</v>
      </c>
      <c r="EX50" s="88" t="s">
        <v>235</v>
      </c>
      <c r="EY50" s="88" t="s">
        <v>235</v>
      </c>
      <c r="EZ50" s="88" t="s">
        <v>235</v>
      </c>
      <c r="FA50" s="88" t="s">
        <v>235</v>
      </c>
      <c r="FB50" s="88" t="s">
        <v>235</v>
      </c>
      <c r="FC50" s="88" t="s">
        <v>235</v>
      </c>
      <c r="FD50" s="88" t="s">
        <v>235</v>
      </c>
      <c r="FE50" s="88" t="s">
        <v>235</v>
      </c>
      <c r="FF50" s="88" t="s">
        <v>235</v>
      </c>
      <c r="FG50" s="88" t="s">
        <v>235</v>
      </c>
      <c r="FH50" s="88" t="s">
        <v>235</v>
      </c>
    </row>
    <row r="51" spans="1:164" ht="18" customHeight="1" x14ac:dyDescent="0.3">
      <c r="A51" s="248"/>
      <c r="B51" s="248"/>
      <c r="C51" s="233"/>
      <c r="D51" s="463"/>
      <c r="E51" s="466"/>
      <c r="F51" s="490"/>
      <c r="G51" s="452"/>
      <c r="H51" s="457"/>
      <c r="I51" s="452"/>
      <c r="J51" s="492"/>
      <c r="K51" s="494"/>
      <c r="L51" s="454"/>
      <c r="M51" s="495"/>
      <c r="N51" s="488"/>
      <c r="O51" s="460"/>
      <c r="P51" s="470"/>
      <c r="Q51" s="479"/>
      <c r="R51" s="96" t="s">
        <v>333</v>
      </c>
      <c r="S51" s="96" t="s">
        <v>231</v>
      </c>
      <c r="T51" s="96" t="s">
        <v>231</v>
      </c>
      <c r="U51" s="96" t="s">
        <v>231</v>
      </c>
      <c r="V51" s="96">
        <v>99</v>
      </c>
      <c r="W51" s="473"/>
      <c r="X51" s="123">
        <v>67</v>
      </c>
      <c r="Y51" s="485"/>
      <c r="Z51" s="123">
        <v>56</v>
      </c>
      <c r="AA51" s="469"/>
      <c r="AB51" s="72" t="s">
        <v>231</v>
      </c>
      <c r="AC51" s="481"/>
      <c r="AD51" s="99" t="str">
        <f>"Race:
White: "&amp;TEXT(83/V51,"0.0%")&amp;"
Black: "&amp;TEXT(11/V51,"0.0%")&amp;"
Asian: "&amp;TEXT(1/V51,"0.0%")&amp;"
ISS Stage:
1: "&amp;TEXT(18/V51,"0.0%")&amp;"
2: "&amp;TEXT(51/V51,"0.0%")&amp;"
3: "&amp;TEXT(30/V51,"0.0%")&amp;"
Unknown: "&amp;TEXT(0/V51,"0.0%")&amp;"
High Cytogenetic Risk: "&amp;TEXT(47/V51,"0.0%")&amp;"
Prior therapies:
Bortezomib: "&amp;TEXT(97/V51,"0.0%")&amp;"
Carfilzomib: "&amp;TEXT(64/V51,"0.0%")&amp;"
Lenalidomide: "&amp;TEXT(99/V51,"0.0%")&amp;"
Pomalidomide: "&amp;TEXT(84/V51,"0.0%")&amp;"
Daratumumab: "&amp;TEXT(96/V51,"0.0%")&amp;"
Isatuximab: "&amp;TEXT(2/V51,"0.0%")&amp;"
Refractory disease: "&amp;TEXT(99/V51,"0.0%")&amp;"
Median prior LOT: 6
Number of prior LOT:
≤4L: 17%
&gt;4L: 83%"</f>
        <v>Race:
White: 83.8%
Black: 11.1%
Asian: 1.0%
ISS Stage:
1: 18.2%
2: 51.5%
3: 30.3%
Unknown: 0.0%
High Cytogenetic Risk: 47.5%
Prior therapies:
Bortezomib: 98.0%
Carfilzomib: 64.6%
Lenalidomide: 100.0%
Pomalidomide: 84.8%
Daratumumab: 97.0%
Isatuximab: 2.0%
Refractory disease: 100.0%
Median prior LOT: 6
Number of prior LOT:
≤4L: 17%
&gt;4L: 83%</v>
      </c>
      <c r="AE51" s="99" t="e">
        <f>"Race:
White: "&amp;TEXT(83/W51,"0.0%")&amp;"
Black: "&amp;TEXT(11/W51,"0.0%")&amp;"
Asian: "&amp;TEXT(1/W51,"0.0%")&amp;"
ISS Stage:
1: "&amp;TEXT(18/W51,"0.0%")&amp;"
2: "&amp;TEXT(51/W51,"0.0%")&amp;"
3: "&amp;TEXT(30/W51,"0.0%")&amp;"
Unknown: "&amp;TEXT(0/W51,"0.0%")&amp;"
High Cytogenetic Risk: "&amp;TEXT(47/W51,"0.0%")&amp;"
Prior therapies:
Bortezomib: "&amp;TEXT(97/W51,"0.0%")&amp;"
Carfilzomib: "&amp;TEXT(64/W51,"0.0%")&amp;"
Lenalidomide: "&amp;TEXT(99/W51,"0.0%")&amp;"
Pomalidomide: "&amp;TEXT(84/W51,"0.0%")&amp;"
Daratumumab: "&amp;TEXT(96/W51,"0.0%")&amp;"
Isatuximab: "&amp;TEXT(2/W51,"0.0%")&amp;"
Refractory disease: "&amp;TEXT(99/W51,"0.0%")&amp;"
Median prior LOT: 6
Number of prior LOT:
≤4L: 17%
&gt;4L: 83%"</f>
        <v>#DIV/0!</v>
      </c>
      <c r="AF51" s="473"/>
      <c r="AG51" s="473"/>
      <c r="AH51" s="473"/>
      <c r="AI51" s="199">
        <v>99</v>
      </c>
      <c r="AJ51" s="457"/>
      <c r="AK51" s="102">
        <v>13.8</v>
      </c>
      <c r="AL51" s="127">
        <v>1</v>
      </c>
      <c r="AM51" s="127" t="s">
        <v>231</v>
      </c>
      <c r="AN51" s="75" t="s">
        <v>231</v>
      </c>
      <c r="AO51" s="75" t="s">
        <v>231</v>
      </c>
      <c r="AP51" s="75" t="s">
        <v>231</v>
      </c>
      <c r="AQ51" s="75" t="s">
        <v>231</v>
      </c>
      <c r="AR51" s="103" t="s">
        <v>334</v>
      </c>
      <c r="AS51" s="94">
        <v>12</v>
      </c>
      <c r="AT51" s="457"/>
      <c r="AU51" s="101">
        <v>99</v>
      </c>
      <c r="AV51" s="474"/>
      <c r="AW51" s="104">
        <v>3.9</v>
      </c>
      <c r="AX51" s="104">
        <v>2</v>
      </c>
      <c r="AY51" s="104">
        <v>5.8</v>
      </c>
      <c r="AZ51" s="124" t="s">
        <v>231</v>
      </c>
      <c r="BA51" s="102" t="s">
        <v>231</v>
      </c>
      <c r="BB51" s="124" t="s">
        <v>231</v>
      </c>
      <c r="BC51" s="102" t="s">
        <v>231</v>
      </c>
      <c r="BD51" s="77" t="s">
        <v>231</v>
      </c>
      <c r="BE51" s="77" t="s">
        <v>231</v>
      </c>
      <c r="BF51" s="77" t="s">
        <v>231</v>
      </c>
      <c r="BG51" s="77" t="s">
        <v>231</v>
      </c>
      <c r="BH51" s="108">
        <v>99</v>
      </c>
      <c r="BI51" s="108">
        <v>35</v>
      </c>
      <c r="BJ51" s="81" t="s">
        <v>231</v>
      </c>
      <c r="BK51" s="125">
        <v>3</v>
      </c>
      <c r="BL51" s="81" t="s">
        <v>231</v>
      </c>
      <c r="BM51" s="107" t="s">
        <v>231</v>
      </c>
      <c r="BN51" s="81" t="s">
        <v>231</v>
      </c>
      <c r="BO51" s="126" t="s">
        <v>336</v>
      </c>
      <c r="BP51" s="126" t="s">
        <v>336</v>
      </c>
      <c r="BQ51" s="101">
        <v>99</v>
      </c>
      <c r="BR51" s="101">
        <v>83</v>
      </c>
      <c r="BS51" s="112" t="s">
        <v>231</v>
      </c>
      <c r="BT51" s="72">
        <v>47</v>
      </c>
      <c r="BU51" s="80" t="str">
        <f>"Treatment discontinuation due to AEs: "&amp;TEXT(12/BQ51,"0.0%")</f>
        <v>Treatment discontinuation due to AEs: 12.1%</v>
      </c>
      <c r="BV51" s="80" t="str">
        <f>"Treatment discontinuation due to AEs: "&amp;TEXT(12/BR51,"0.0%")</f>
        <v>Treatment discontinuation due to AEs: 14.5%</v>
      </c>
      <c r="BW51" s="476"/>
      <c r="BX51" s="476"/>
      <c r="BY51" s="470"/>
      <c r="BZ51" s="470"/>
      <c r="CA51" s="470"/>
      <c r="CB51" s="470"/>
      <c r="CC51" s="470"/>
      <c r="CD51" s="470"/>
      <c r="CE51" s="470"/>
      <c r="CF51" s="470"/>
      <c r="CG51" s="470"/>
      <c r="CH51" s="470"/>
      <c r="CI51" s="470"/>
      <c r="CJ51" s="470"/>
      <c r="CK51" s="470"/>
      <c r="CL51" s="470"/>
      <c r="CM51" s="332"/>
      <c r="CN51" s="332"/>
      <c r="CO51" s="332"/>
      <c r="CP51" s="332"/>
      <c r="CQ51" s="332"/>
      <c r="CR51" s="332"/>
      <c r="CS51" s="332"/>
      <c r="CT51" s="332"/>
      <c r="CU51" s="332"/>
      <c r="CV51" s="332"/>
      <c r="CW51" s="332"/>
      <c r="CX51" s="332"/>
      <c r="CY51" s="332"/>
      <c r="CZ51" s="470"/>
      <c r="DA51" s="470"/>
      <c r="DB51" s="470"/>
      <c r="DC51" s="470"/>
      <c r="DD51" s="470"/>
      <c r="DE51" s="470"/>
      <c r="DF51" s="470"/>
      <c r="DG51" s="470"/>
      <c r="DH51" s="470"/>
      <c r="DI51" s="470"/>
      <c r="DJ51" s="470"/>
      <c r="DK51" s="245"/>
      <c r="DL51" s="245"/>
      <c r="DM51" s="245"/>
      <c r="DN51" s="245"/>
      <c r="DO51" s="245"/>
      <c r="DP51" s="245"/>
      <c r="DQ51" s="245"/>
      <c r="DR51" s="88" t="s">
        <v>235</v>
      </c>
      <c r="DS51" s="88" t="s">
        <v>235</v>
      </c>
      <c r="DT51" s="88" t="s">
        <v>235</v>
      </c>
      <c r="DU51" s="88" t="s">
        <v>235</v>
      </c>
      <c r="DV51" s="88" t="s">
        <v>235</v>
      </c>
      <c r="DW51" s="245"/>
      <c r="DX51" s="88" t="s">
        <v>235</v>
      </c>
      <c r="DY51" s="245"/>
      <c r="DZ51" s="88" t="s">
        <v>235</v>
      </c>
      <c r="EA51" s="88" t="s">
        <v>235</v>
      </c>
      <c r="EB51" s="88" t="s">
        <v>235</v>
      </c>
      <c r="EC51" s="88" t="s">
        <v>235</v>
      </c>
      <c r="ED51" s="88" t="s">
        <v>235</v>
      </c>
      <c r="EE51" s="88" t="s">
        <v>235</v>
      </c>
      <c r="EF51" s="88" t="s">
        <v>235</v>
      </c>
      <c r="EG51" s="88" t="s">
        <v>235</v>
      </c>
      <c r="EH51" s="88" t="s">
        <v>235</v>
      </c>
      <c r="EI51" s="88" t="s">
        <v>235</v>
      </c>
      <c r="EJ51" s="88" t="s">
        <v>235</v>
      </c>
      <c r="EK51" s="88" t="s">
        <v>235</v>
      </c>
      <c r="EL51" s="88" t="s">
        <v>235</v>
      </c>
      <c r="EM51" s="88" t="s">
        <v>235</v>
      </c>
      <c r="EN51" s="88" t="s">
        <v>235</v>
      </c>
      <c r="EO51" s="88" t="s">
        <v>235</v>
      </c>
      <c r="EP51" s="88" t="s">
        <v>235</v>
      </c>
      <c r="EQ51" s="88" t="s">
        <v>235</v>
      </c>
      <c r="ER51" s="88" t="s">
        <v>235</v>
      </c>
      <c r="ES51" s="88" t="s">
        <v>235</v>
      </c>
      <c r="ET51" s="88" t="s">
        <v>235</v>
      </c>
      <c r="EU51" s="88" t="s">
        <v>235</v>
      </c>
      <c r="EV51" s="88" t="s">
        <v>235</v>
      </c>
      <c r="EW51" s="88" t="s">
        <v>235</v>
      </c>
      <c r="EX51" s="88" t="s">
        <v>235</v>
      </c>
      <c r="EY51" s="88" t="s">
        <v>235</v>
      </c>
      <c r="EZ51" s="88" t="s">
        <v>235</v>
      </c>
      <c r="FA51" s="88" t="s">
        <v>235</v>
      </c>
      <c r="FB51" s="88" t="s">
        <v>235</v>
      </c>
      <c r="FC51" s="88" t="s">
        <v>235</v>
      </c>
      <c r="FD51" s="88" t="s">
        <v>235</v>
      </c>
      <c r="FE51" s="88" t="s">
        <v>235</v>
      </c>
      <c r="FF51" s="88" t="s">
        <v>235</v>
      </c>
      <c r="FG51" s="88" t="s">
        <v>235</v>
      </c>
      <c r="FH51" s="88" t="s">
        <v>235</v>
      </c>
    </row>
    <row r="52" spans="1:164" ht="18" customHeight="1" x14ac:dyDescent="0.3">
      <c r="A52" s="248"/>
      <c r="B52" s="248"/>
      <c r="C52" s="233"/>
      <c r="D52" s="463"/>
      <c r="E52" s="466"/>
      <c r="F52" s="490"/>
      <c r="G52" s="452"/>
      <c r="H52" s="457"/>
      <c r="I52" s="452"/>
      <c r="J52" s="492"/>
      <c r="K52" s="494"/>
      <c r="L52" s="454"/>
      <c r="M52" s="495"/>
      <c r="N52" s="488"/>
      <c r="O52" s="460"/>
      <c r="P52" s="470"/>
      <c r="Q52" s="479"/>
      <c r="R52" s="70" t="s">
        <v>235</v>
      </c>
      <c r="S52" s="70" t="s">
        <v>235</v>
      </c>
      <c r="T52" s="70" t="s">
        <v>235</v>
      </c>
      <c r="U52" s="70" t="s">
        <v>235</v>
      </c>
      <c r="V52" s="71" t="s">
        <v>235</v>
      </c>
      <c r="W52" s="473"/>
      <c r="X52" s="71" t="s">
        <v>235</v>
      </c>
      <c r="Y52" s="485"/>
      <c r="Z52" s="71" t="s">
        <v>235</v>
      </c>
      <c r="AA52" s="469"/>
      <c r="AB52" s="71" t="s">
        <v>235</v>
      </c>
      <c r="AC52" s="481"/>
      <c r="AD52" s="122" t="s">
        <v>235</v>
      </c>
      <c r="AE52" s="122" t="s">
        <v>235</v>
      </c>
      <c r="AF52" s="473"/>
      <c r="AG52" s="473"/>
      <c r="AH52" s="473"/>
      <c r="AI52" s="82" t="s">
        <v>235</v>
      </c>
      <c r="AJ52" s="457"/>
      <c r="AK52" s="75" t="s">
        <v>235</v>
      </c>
      <c r="AL52" s="75" t="s">
        <v>235</v>
      </c>
      <c r="AM52" s="75" t="s">
        <v>235</v>
      </c>
      <c r="AN52" s="75" t="s">
        <v>235</v>
      </c>
      <c r="AO52" s="75" t="s">
        <v>235</v>
      </c>
      <c r="AP52" s="75" t="s">
        <v>235</v>
      </c>
      <c r="AQ52" s="75" t="s">
        <v>235</v>
      </c>
      <c r="AR52" s="75" t="s">
        <v>235</v>
      </c>
      <c r="AS52" s="94" t="s">
        <v>235</v>
      </c>
      <c r="AT52" s="457"/>
      <c r="AU52" s="75" t="s">
        <v>235</v>
      </c>
      <c r="AV52" s="474"/>
      <c r="AW52" s="75" t="s">
        <v>235</v>
      </c>
      <c r="AX52" s="75" t="s">
        <v>235</v>
      </c>
      <c r="AY52" s="75" t="s">
        <v>235</v>
      </c>
      <c r="AZ52" s="82" t="s">
        <v>235</v>
      </c>
      <c r="BA52" s="75" t="s">
        <v>235</v>
      </c>
      <c r="BB52" s="82" t="s">
        <v>235</v>
      </c>
      <c r="BC52" s="75" t="s">
        <v>235</v>
      </c>
      <c r="BD52" s="77" t="s">
        <v>235</v>
      </c>
      <c r="BE52" s="77" t="s">
        <v>235</v>
      </c>
      <c r="BF52" s="77" t="s">
        <v>235</v>
      </c>
      <c r="BG52" s="77" t="s">
        <v>235</v>
      </c>
      <c r="BH52" s="75" t="s">
        <v>235</v>
      </c>
      <c r="BI52" s="75" t="s">
        <v>235</v>
      </c>
      <c r="BJ52" s="82" t="s">
        <v>235</v>
      </c>
      <c r="BK52" s="82" t="s">
        <v>235</v>
      </c>
      <c r="BL52" s="82" t="s">
        <v>235</v>
      </c>
      <c r="BM52" s="75" t="s">
        <v>235</v>
      </c>
      <c r="BN52" s="82" t="s">
        <v>235</v>
      </c>
      <c r="BO52" s="75" t="s">
        <v>235</v>
      </c>
      <c r="BP52" s="75" t="s">
        <v>235</v>
      </c>
      <c r="BQ52" s="75" t="s">
        <v>235</v>
      </c>
      <c r="BR52" s="75" t="s">
        <v>235</v>
      </c>
      <c r="BS52" s="94" t="s">
        <v>235</v>
      </c>
      <c r="BT52" s="75" t="s">
        <v>235</v>
      </c>
      <c r="BU52" s="75" t="s">
        <v>235</v>
      </c>
      <c r="BV52" s="75" t="s">
        <v>235</v>
      </c>
      <c r="BW52" s="476"/>
      <c r="BX52" s="476"/>
      <c r="BY52" s="470"/>
      <c r="BZ52" s="470"/>
      <c r="CA52" s="470"/>
      <c r="CB52" s="470"/>
      <c r="CC52" s="470"/>
      <c r="CD52" s="470"/>
      <c r="CE52" s="470"/>
      <c r="CF52" s="470"/>
      <c r="CG52" s="470"/>
      <c r="CH52" s="470"/>
      <c r="CI52" s="470"/>
      <c r="CJ52" s="470"/>
      <c r="CK52" s="470"/>
      <c r="CL52" s="470"/>
      <c r="CM52" s="332"/>
      <c r="CN52" s="332"/>
      <c r="CO52" s="332"/>
      <c r="CP52" s="332"/>
      <c r="CQ52" s="332"/>
      <c r="CR52" s="332"/>
      <c r="CS52" s="332"/>
      <c r="CT52" s="332"/>
      <c r="CU52" s="332"/>
      <c r="CV52" s="332"/>
      <c r="CW52" s="332"/>
      <c r="CX52" s="332"/>
      <c r="CY52" s="332"/>
      <c r="CZ52" s="470"/>
      <c r="DA52" s="470"/>
      <c r="DB52" s="470"/>
      <c r="DC52" s="470"/>
      <c r="DD52" s="470"/>
      <c r="DE52" s="470"/>
      <c r="DF52" s="470"/>
      <c r="DG52" s="470"/>
      <c r="DH52" s="470"/>
      <c r="DI52" s="470"/>
      <c r="DJ52" s="470"/>
      <c r="DK52" s="245"/>
      <c r="DL52" s="245"/>
      <c r="DM52" s="245"/>
      <c r="DN52" s="245"/>
      <c r="DO52" s="245"/>
      <c r="DP52" s="245"/>
      <c r="DQ52" s="245"/>
      <c r="DR52" s="88" t="s">
        <v>235</v>
      </c>
      <c r="DS52" s="88" t="s">
        <v>235</v>
      </c>
      <c r="DT52" s="88" t="s">
        <v>235</v>
      </c>
      <c r="DU52" s="88" t="s">
        <v>235</v>
      </c>
      <c r="DV52" s="88" t="s">
        <v>235</v>
      </c>
      <c r="DW52" s="245"/>
      <c r="DX52" s="88" t="s">
        <v>235</v>
      </c>
      <c r="DY52" s="245"/>
      <c r="DZ52" s="88" t="s">
        <v>235</v>
      </c>
      <c r="EA52" s="88" t="s">
        <v>235</v>
      </c>
      <c r="EB52" s="88" t="s">
        <v>235</v>
      </c>
      <c r="EC52" s="88" t="s">
        <v>235</v>
      </c>
      <c r="ED52" s="88" t="s">
        <v>235</v>
      </c>
      <c r="EE52" s="88" t="s">
        <v>235</v>
      </c>
      <c r="EF52" s="88" t="s">
        <v>235</v>
      </c>
      <c r="EG52" s="88" t="s">
        <v>235</v>
      </c>
      <c r="EH52" s="88" t="s">
        <v>235</v>
      </c>
      <c r="EI52" s="88" t="s">
        <v>235</v>
      </c>
      <c r="EJ52" s="88" t="s">
        <v>235</v>
      </c>
      <c r="EK52" s="88" t="s">
        <v>235</v>
      </c>
      <c r="EL52" s="88" t="s">
        <v>235</v>
      </c>
      <c r="EM52" s="88" t="s">
        <v>235</v>
      </c>
      <c r="EN52" s="88" t="s">
        <v>235</v>
      </c>
      <c r="EO52" s="88" t="s">
        <v>235</v>
      </c>
      <c r="EP52" s="88" t="s">
        <v>235</v>
      </c>
      <c r="EQ52" s="88" t="s">
        <v>235</v>
      </c>
      <c r="ER52" s="88" t="s">
        <v>235</v>
      </c>
      <c r="ES52" s="88" t="s">
        <v>235</v>
      </c>
      <c r="ET52" s="88" t="s">
        <v>235</v>
      </c>
      <c r="EU52" s="88" t="s">
        <v>235</v>
      </c>
      <c r="EV52" s="88" t="s">
        <v>235</v>
      </c>
      <c r="EW52" s="88" t="s">
        <v>235</v>
      </c>
      <c r="EX52" s="88" t="s">
        <v>235</v>
      </c>
      <c r="EY52" s="88" t="s">
        <v>235</v>
      </c>
      <c r="EZ52" s="88" t="s">
        <v>235</v>
      </c>
      <c r="FA52" s="88" t="s">
        <v>235</v>
      </c>
      <c r="FB52" s="88" t="s">
        <v>235</v>
      </c>
      <c r="FC52" s="88" t="s">
        <v>235</v>
      </c>
      <c r="FD52" s="88" t="s">
        <v>235</v>
      </c>
      <c r="FE52" s="88" t="s">
        <v>235</v>
      </c>
      <c r="FF52" s="88" t="s">
        <v>235</v>
      </c>
      <c r="FG52" s="88" t="s">
        <v>235</v>
      </c>
      <c r="FH52" s="88" t="s">
        <v>235</v>
      </c>
    </row>
    <row r="53" spans="1:164" ht="18" customHeight="1" x14ac:dyDescent="0.3">
      <c r="A53" s="249"/>
      <c r="B53" s="249"/>
      <c r="C53" s="234"/>
      <c r="D53" s="464"/>
      <c r="E53" s="467"/>
      <c r="F53" s="490"/>
      <c r="G53" s="452"/>
      <c r="H53" s="457"/>
      <c r="I53" s="452"/>
      <c r="J53" s="492"/>
      <c r="K53" s="494"/>
      <c r="L53" s="455"/>
      <c r="M53" s="495"/>
      <c r="N53" s="488"/>
      <c r="O53" s="461"/>
      <c r="P53" s="471"/>
      <c r="Q53" s="480"/>
      <c r="R53" s="70" t="s">
        <v>235</v>
      </c>
      <c r="S53" s="70" t="s">
        <v>235</v>
      </c>
      <c r="T53" s="70" t="s">
        <v>235</v>
      </c>
      <c r="U53" s="70" t="s">
        <v>235</v>
      </c>
      <c r="V53" s="71" t="s">
        <v>235</v>
      </c>
      <c r="W53" s="473"/>
      <c r="X53" s="71" t="s">
        <v>235</v>
      </c>
      <c r="Y53" s="485"/>
      <c r="Z53" s="71" t="s">
        <v>235</v>
      </c>
      <c r="AA53" s="469"/>
      <c r="AB53" s="71" t="s">
        <v>235</v>
      </c>
      <c r="AC53" s="481"/>
      <c r="AD53" s="122" t="s">
        <v>235</v>
      </c>
      <c r="AE53" s="122" t="s">
        <v>235</v>
      </c>
      <c r="AF53" s="473"/>
      <c r="AG53" s="473"/>
      <c r="AH53" s="473"/>
      <c r="AI53" s="82" t="s">
        <v>235</v>
      </c>
      <c r="AJ53" s="457"/>
      <c r="AK53" s="75" t="s">
        <v>235</v>
      </c>
      <c r="AL53" s="75" t="s">
        <v>235</v>
      </c>
      <c r="AM53" s="75" t="s">
        <v>235</v>
      </c>
      <c r="AN53" s="75" t="s">
        <v>235</v>
      </c>
      <c r="AO53" s="75" t="s">
        <v>235</v>
      </c>
      <c r="AP53" s="75" t="s">
        <v>235</v>
      </c>
      <c r="AQ53" s="75" t="s">
        <v>235</v>
      </c>
      <c r="AR53" s="75" t="s">
        <v>235</v>
      </c>
      <c r="AS53" s="94" t="s">
        <v>235</v>
      </c>
      <c r="AT53" s="457"/>
      <c r="AU53" s="75" t="s">
        <v>235</v>
      </c>
      <c r="AV53" s="474"/>
      <c r="AW53" s="75" t="s">
        <v>235</v>
      </c>
      <c r="AX53" s="75" t="s">
        <v>235</v>
      </c>
      <c r="AY53" s="75" t="s">
        <v>235</v>
      </c>
      <c r="AZ53" s="82" t="s">
        <v>235</v>
      </c>
      <c r="BA53" s="75" t="s">
        <v>235</v>
      </c>
      <c r="BB53" s="82" t="s">
        <v>235</v>
      </c>
      <c r="BC53" s="75" t="s">
        <v>235</v>
      </c>
      <c r="BD53" s="77" t="s">
        <v>235</v>
      </c>
      <c r="BE53" s="77" t="s">
        <v>235</v>
      </c>
      <c r="BF53" s="77" t="s">
        <v>235</v>
      </c>
      <c r="BG53" s="77" t="s">
        <v>235</v>
      </c>
      <c r="BH53" s="75" t="s">
        <v>235</v>
      </c>
      <c r="BI53" s="75" t="s">
        <v>235</v>
      </c>
      <c r="BJ53" s="82" t="s">
        <v>235</v>
      </c>
      <c r="BK53" s="82" t="s">
        <v>235</v>
      </c>
      <c r="BL53" s="82" t="s">
        <v>235</v>
      </c>
      <c r="BM53" s="75" t="s">
        <v>235</v>
      </c>
      <c r="BN53" s="82" t="s">
        <v>235</v>
      </c>
      <c r="BO53" s="75" t="s">
        <v>235</v>
      </c>
      <c r="BP53" s="75" t="s">
        <v>235</v>
      </c>
      <c r="BQ53" s="75" t="s">
        <v>235</v>
      </c>
      <c r="BR53" s="75" t="s">
        <v>235</v>
      </c>
      <c r="BS53" s="94" t="s">
        <v>235</v>
      </c>
      <c r="BT53" s="75" t="s">
        <v>235</v>
      </c>
      <c r="BU53" s="75" t="s">
        <v>235</v>
      </c>
      <c r="BV53" s="75" t="s">
        <v>235</v>
      </c>
      <c r="BW53" s="477"/>
      <c r="BX53" s="477"/>
      <c r="BY53" s="471"/>
      <c r="BZ53" s="471"/>
      <c r="CA53" s="471"/>
      <c r="CB53" s="471"/>
      <c r="CC53" s="471"/>
      <c r="CD53" s="471"/>
      <c r="CE53" s="471"/>
      <c r="CF53" s="471"/>
      <c r="CG53" s="471"/>
      <c r="CH53" s="471"/>
      <c r="CI53" s="471"/>
      <c r="CJ53" s="471"/>
      <c r="CK53" s="471"/>
      <c r="CL53" s="471"/>
      <c r="CM53" s="333"/>
      <c r="CN53" s="333"/>
      <c r="CO53" s="333"/>
      <c r="CP53" s="333"/>
      <c r="CQ53" s="333"/>
      <c r="CR53" s="333"/>
      <c r="CS53" s="333"/>
      <c r="CT53" s="333"/>
      <c r="CU53" s="333"/>
      <c r="CV53" s="333"/>
      <c r="CW53" s="333"/>
      <c r="CX53" s="333"/>
      <c r="CY53" s="333"/>
      <c r="CZ53" s="471"/>
      <c r="DA53" s="471"/>
      <c r="DB53" s="471"/>
      <c r="DC53" s="471"/>
      <c r="DD53" s="471"/>
      <c r="DE53" s="471"/>
      <c r="DF53" s="471"/>
      <c r="DG53" s="471"/>
      <c r="DH53" s="471"/>
      <c r="DI53" s="471"/>
      <c r="DJ53" s="471"/>
      <c r="DK53" s="246"/>
      <c r="DL53" s="246"/>
      <c r="DM53" s="246"/>
      <c r="DN53" s="246"/>
      <c r="DO53" s="246"/>
      <c r="DP53" s="246"/>
      <c r="DQ53" s="246"/>
      <c r="DR53" s="88" t="s">
        <v>235</v>
      </c>
      <c r="DS53" s="88" t="s">
        <v>235</v>
      </c>
      <c r="DT53" s="88" t="s">
        <v>235</v>
      </c>
      <c r="DU53" s="88" t="s">
        <v>235</v>
      </c>
      <c r="DV53" s="88" t="s">
        <v>235</v>
      </c>
      <c r="DW53" s="246"/>
      <c r="DX53" s="88" t="s">
        <v>235</v>
      </c>
      <c r="DY53" s="246"/>
      <c r="DZ53" s="88" t="s">
        <v>235</v>
      </c>
      <c r="EA53" s="88" t="s">
        <v>235</v>
      </c>
      <c r="EB53" s="88" t="s">
        <v>235</v>
      </c>
      <c r="EC53" s="88" t="s">
        <v>235</v>
      </c>
      <c r="ED53" s="88" t="s">
        <v>235</v>
      </c>
      <c r="EE53" s="88" t="s">
        <v>235</v>
      </c>
      <c r="EF53" s="88" t="s">
        <v>235</v>
      </c>
      <c r="EG53" s="88" t="s">
        <v>235</v>
      </c>
      <c r="EH53" s="88" t="s">
        <v>235</v>
      </c>
      <c r="EI53" s="88" t="s">
        <v>235</v>
      </c>
      <c r="EJ53" s="88" t="s">
        <v>235</v>
      </c>
      <c r="EK53" s="88" t="s">
        <v>235</v>
      </c>
      <c r="EL53" s="88" t="s">
        <v>235</v>
      </c>
      <c r="EM53" s="88" t="s">
        <v>235</v>
      </c>
      <c r="EN53" s="88" t="s">
        <v>235</v>
      </c>
      <c r="EO53" s="88" t="s">
        <v>235</v>
      </c>
      <c r="EP53" s="88" t="s">
        <v>235</v>
      </c>
      <c r="EQ53" s="88" t="s">
        <v>235</v>
      </c>
      <c r="ER53" s="88" t="s">
        <v>235</v>
      </c>
      <c r="ES53" s="88" t="s">
        <v>235</v>
      </c>
      <c r="ET53" s="88" t="s">
        <v>235</v>
      </c>
      <c r="EU53" s="88" t="s">
        <v>235</v>
      </c>
      <c r="EV53" s="88" t="s">
        <v>235</v>
      </c>
      <c r="EW53" s="88" t="s">
        <v>235</v>
      </c>
      <c r="EX53" s="88" t="s">
        <v>235</v>
      </c>
      <c r="EY53" s="88" t="s">
        <v>235</v>
      </c>
      <c r="EZ53" s="88" t="s">
        <v>235</v>
      </c>
      <c r="FA53" s="88" t="s">
        <v>235</v>
      </c>
      <c r="FB53" s="88" t="s">
        <v>235</v>
      </c>
      <c r="FC53" s="88" t="s">
        <v>235</v>
      </c>
      <c r="FD53" s="88" t="s">
        <v>235</v>
      </c>
      <c r="FE53" s="88" t="s">
        <v>235</v>
      </c>
      <c r="FF53" s="88" t="s">
        <v>235</v>
      </c>
      <c r="FG53" s="88" t="s">
        <v>235</v>
      </c>
      <c r="FH53" s="88" t="s">
        <v>235</v>
      </c>
    </row>
    <row r="54" spans="1:164" ht="18" customHeight="1" x14ac:dyDescent="0.3">
      <c r="A54" s="205">
        <v>9</v>
      </c>
      <c r="B54" s="205">
        <v>15</v>
      </c>
      <c r="C54" s="204" t="s">
        <v>217</v>
      </c>
      <c r="D54" s="208" t="s">
        <v>337</v>
      </c>
      <c r="E54" s="75" t="s">
        <v>730</v>
      </c>
      <c r="F54" s="215" t="s">
        <v>338</v>
      </c>
      <c r="G54" s="206" t="s">
        <v>339</v>
      </c>
      <c r="H54" s="75" t="s">
        <v>281</v>
      </c>
      <c r="I54" s="206" t="s">
        <v>340</v>
      </c>
      <c r="J54" s="72" t="s">
        <v>341</v>
      </c>
      <c r="K54" s="214" t="s">
        <v>342</v>
      </c>
      <c r="L54" s="93" t="s">
        <v>225</v>
      </c>
      <c r="M54" s="118" t="s">
        <v>343</v>
      </c>
      <c r="N54" s="75" t="s">
        <v>227</v>
      </c>
      <c r="O54" s="213" t="s">
        <v>344</v>
      </c>
      <c r="P54" s="203" t="s">
        <v>229</v>
      </c>
      <c r="Q54" s="212">
        <v>1</v>
      </c>
      <c r="R54" s="128" t="s">
        <v>236</v>
      </c>
      <c r="S54" s="128" t="s">
        <v>231</v>
      </c>
      <c r="T54" s="128" t="s">
        <v>231</v>
      </c>
      <c r="U54" s="128" t="s">
        <v>231</v>
      </c>
      <c r="V54" s="129">
        <v>682</v>
      </c>
      <c r="W54" s="209">
        <f>V54</f>
        <v>682</v>
      </c>
      <c r="X54" s="129">
        <v>66</v>
      </c>
      <c r="Y54" s="209">
        <f>X54</f>
        <v>66</v>
      </c>
      <c r="Z54" s="129">
        <v>381</v>
      </c>
      <c r="AA54" s="209">
        <f>Z54</f>
        <v>381</v>
      </c>
      <c r="AB54" s="98">
        <v>614</v>
      </c>
      <c r="AC54" s="210">
        <f>AB54</f>
        <v>614</v>
      </c>
      <c r="AD54" s="99" t="str">
        <f>"ECOG PS:
2-3: "&amp;TEXT(68/W54,"0.0%")&amp;"
ISS Stage:
1-2: "&amp;TEXT(414/W54,"0.0%")&amp;"
3: "&amp;TEXT(236/W54,"0.0%")&amp;"
Missing: "&amp;TEXT(32/W54,"0.0%")&amp;"
Prior SCT: "&amp;TEXT(451/W54,"0.0%")&amp;"
Prior therapies:
Bortezomib: "&amp;TEXT(682/W54,"0.0%")&amp;"
Lenalidomide: "&amp;TEXT(682/W54,"0.0%")&amp;"
Dexamethasone: "&amp;TEXT(666/W54,"0.0%")&amp;"
Thalidomide: "&amp;TEXT(372/W54,"0.0%")&amp;"
Carfilzomib: "&amp;TEXT(24/W54,"0.0%")&amp;"
Median prior LOT: 5
Number of prior LOT, ≥3L: 93.4%"</f>
        <v>ECOG PS:
2-3: 10.0%
ISS Stage:
1-2: 60.7%
3: 34.6%
Missing: 4.7%
Prior SCT: 66.1%
Prior therapies:
Bortezomib: 100.0%
Lenalidomide: 100.0%
Dexamethasone: 97.7%
Thalidomide: 54.5%
Carfilzomib: 3.5%
Median prior LOT: 5
Number of prior LOT, ≥3L: 93.4%</v>
      </c>
      <c r="AE54" s="99" t="str">
        <f>"ECOG PS:
2-3: "&amp;TEXT(68/X54,"0.0%")&amp;"
ISS Stage:
1-2: "&amp;TEXT(414/X54,"0.0%")&amp;"
3: "&amp;TEXT(236/X54,"0.0%")&amp;"
Missing: "&amp;TEXT(32/X54,"0.0%")&amp;"
Prior SCT: "&amp;TEXT(451/X54,"0.0%")&amp;"
Prior therapies:
Bortezomib: "&amp;TEXT(682/X54,"0.0%")&amp;"
Lenalidomide: "&amp;TEXT(682/X54,"0.0%")&amp;"
Dexamethasone: "&amp;TEXT(666/X54,"0.0%")&amp;"
Thalidomide: "&amp;TEXT(372/X54,"0.0%")&amp;"
Carfilzomib: "&amp;TEXT(24/X54,"0.0%")&amp;"
Median prior LOT: 5
Number of prior LOT, ≥3L: 93.4%"</f>
        <v>ECOG PS:
2-3: 103.0%
ISS Stage:
1-2: 627.3%
3: 357.6%
Missing: 48.5%
Prior SCT: 683.3%
Prior therapies:
Bortezomib: 1033.3%
Lenalidomide: 1033.3%
Dexamethasone: 1009.1%
Thalidomide: 563.6%
Carfilzomib: 36.4%
Median prior LOT: 5
Number of prior LOT, ≥3L: 93.4%</v>
      </c>
      <c r="AF54" s="71" t="s">
        <v>345</v>
      </c>
      <c r="AG54" s="71" t="s">
        <v>345</v>
      </c>
      <c r="AH54" s="71" t="s">
        <v>345</v>
      </c>
      <c r="AI54" s="135">
        <v>682</v>
      </c>
      <c r="AJ54" s="75">
        <v>682</v>
      </c>
      <c r="AK54" s="129">
        <v>11.9</v>
      </c>
      <c r="AL54" s="129">
        <v>10.6</v>
      </c>
      <c r="AM54" s="75">
        <v>13.4</v>
      </c>
      <c r="AN54" s="75" t="s">
        <v>231</v>
      </c>
      <c r="AO54" s="75" t="s">
        <v>231</v>
      </c>
      <c r="AP54" s="75" t="s">
        <v>231</v>
      </c>
      <c r="AQ54" s="75" t="s">
        <v>231</v>
      </c>
      <c r="AR54" s="75" t="s">
        <v>231</v>
      </c>
      <c r="AS54" s="94" t="s">
        <v>231</v>
      </c>
      <c r="AT54" s="75" t="s">
        <v>233</v>
      </c>
      <c r="AU54" s="129">
        <v>682</v>
      </c>
      <c r="AV54" s="211">
        <v>682</v>
      </c>
      <c r="AW54" s="129">
        <v>4.5999999999999996</v>
      </c>
      <c r="AX54" s="129">
        <v>3.9</v>
      </c>
      <c r="AY54" s="129">
        <v>4.9000000000000004</v>
      </c>
      <c r="AZ54" s="124" t="s">
        <v>231</v>
      </c>
      <c r="BA54" s="102" t="s">
        <v>231</v>
      </c>
      <c r="BB54" s="124" t="s">
        <v>231</v>
      </c>
      <c r="BC54" s="102" t="s">
        <v>231</v>
      </c>
      <c r="BD54" s="77" t="s">
        <v>231</v>
      </c>
      <c r="BE54" s="77" t="s">
        <v>231</v>
      </c>
      <c r="BF54" s="77" t="s">
        <v>231</v>
      </c>
      <c r="BG54" s="77" t="s">
        <v>231</v>
      </c>
      <c r="BH54" s="129">
        <v>682</v>
      </c>
      <c r="BI54" s="130">
        <f>32.6%*BH54</f>
        <v>222.33200000000002</v>
      </c>
      <c r="BJ54" s="131" t="s">
        <v>231</v>
      </c>
      <c r="BK54" s="131">
        <f>BH54*0.6%</f>
        <v>4.0920000000000005</v>
      </c>
      <c r="BL54" s="131" t="s">
        <v>231</v>
      </c>
      <c r="BM54" s="72" t="s">
        <v>231</v>
      </c>
      <c r="BN54" s="131" t="s">
        <v>231</v>
      </c>
      <c r="BO54" s="132" t="s">
        <v>346</v>
      </c>
      <c r="BP54" s="132" t="s">
        <v>346</v>
      </c>
      <c r="BQ54" s="129">
        <v>676</v>
      </c>
      <c r="BR54" s="129" t="s">
        <v>231</v>
      </c>
      <c r="BS54" s="112" t="s">
        <v>231</v>
      </c>
      <c r="BT54" s="130">
        <f>BQ54*62.9%</f>
        <v>425.20400000000001</v>
      </c>
      <c r="BU54" s="75" t="s">
        <v>231</v>
      </c>
      <c r="BV54" s="75" t="s">
        <v>231</v>
      </c>
      <c r="BW54" s="207" t="s">
        <v>235</v>
      </c>
      <c r="BX54" s="207" t="s">
        <v>235</v>
      </c>
      <c r="BY54" s="203" t="s">
        <v>235</v>
      </c>
      <c r="BZ54" s="203" t="s">
        <v>235</v>
      </c>
      <c r="CA54" s="203" t="s">
        <v>235</v>
      </c>
      <c r="CB54" s="203" t="s">
        <v>235</v>
      </c>
      <c r="CC54" s="203" t="s">
        <v>235</v>
      </c>
      <c r="CD54" s="203" t="s">
        <v>235</v>
      </c>
      <c r="CE54" s="203" t="s">
        <v>235</v>
      </c>
      <c r="CF54" s="203" t="s">
        <v>235</v>
      </c>
      <c r="CG54" s="203" t="s">
        <v>235</v>
      </c>
      <c r="CH54" s="203" t="s">
        <v>235</v>
      </c>
      <c r="CI54" s="203" t="s">
        <v>235</v>
      </c>
      <c r="CJ54" s="203" t="s">
        <v>235</v>
      </c>
      <c r="CK54" s="203" t="s">
        <v>235</v>
      </c>
      <c r="CL54" s="203" t="s">
        <v>235</v>
      </c>
      <c r="CM54" s="203" t="s">
        <v>235</v>
      </c>
      <c r="CN54" s="203" t="s">
        <v>235</v>
      </c>
      <c r="CO54" s="203" t="s">
        <v>235</v>
      </c>
      <c r="CP54" s="203" t="s">
        <v>235</v>
      </c>
      <c r="CQ54" s="203" t="s">
        <v>235</v>
      </c>
      <c r="CR54" s="203" t="s">
        <v>235</v>
      </c>
      <c r="CS54" s="203" t="s">
        <v>235</v>
      </c>
      <c r="CT54" s="203" t="s">
        <v>235</v>
      </c>
      <c r="CU54" s="203" t="s">
        <v>235</v>
      </c>
      <c r="CV54" s="203" t="s">
        <v>235</v>
      </c>
      <c r="CW54" s="203" t="s">
        <v>235</v>
      </c>
      <c r="CX54" s="203" t="s">
        <v>235</v>
      </c>
      <c r="CY54" s="203" t="s">
        <v>235</v>
      </c>
      <c r="CZ54" s="203" t="s">
        <v>235</v>
      </c>
      <c r="DA54" s="203" t="s">
        <v>235</v>
      </c>
      <c r="DB54" s="203" t="s">
        <v>235</v>
      </c>
      <c r="DC54" s="203" t="s">
        <v>235</v>
      </c>
      <c r="DD54" s="203" t="s">
        <v>235</v>
      </c>
      <c r="DE54" s="203" t="s">
        <v>235</v>
      </c>
      <c r="DF54" s="203" t="s">
        <v>235</v>
      </c>
      <c r="DG54" s="203" t="s">
        <v>235</v>
      </c>
      <c r="DH54" s="203" t="s">
        <v>235</v>
      </c>
      <c r="DI54" s="203" t="s">
        <v>235</v>
      </c>
      <c r="DJ54" s="203" t="s">
        <v>235</v>
      </c>
      <c r="DK54" s="203" t="s">
        <v>235</v>
      </c>
      <c r="DL54" s="203" t="s">
        <v>235</v>
      </c>
      <c r="DM54" s="203" t="s">
        <v>235</v>
      </c>
      <c r="DN54" s="203" t="s">
        <v>235</v>
      </c>
      <c r="DO54" s="203" t="s">
        <v>235</v>
      </c>
      <c r="DP54" s="203" t="s">
        <v>235</v>
      </c>
      <c r="DQ54" s="203" t="s">
        <v>235</v>
      </c>
      <c r="DR54" s="88" t="s">
        <v>235</v>
      </c>
      <c r="DS54" s="88" t="s">
        <v>235</v>
      </c>
      <c r="DT54" s="88" t="s">
        <v>235</v>
      </c>
      <c r="DU54" s="88" t="s">
        <v>235</v>
      </c>
      <c r="DV54" s="88" t="s">
        <v>235</v>
      </c>
      <c r="DW54" s="203" t="s">
        <v>235</v>
      </c>
      <c r="DX54" s="88" t="s">
        <v>235</v>
      </c>
      <c r="DY54" s="203" t="s">
        <v>235</v>
      </c>
      <c r="DZ54" s="88" t="s">
        <v>235</v>
      </c>
      <c r="EA54" s="88" t="s">
        <v>235</v>
      </c>
      <c r="EB54" s="88" t="s">
        <v>235</v>
      </c>
      <c r="EC54" s="88" t="s">
        <v>235</v>
      </c>
      <c r="ED54" s="88" t="s">
        <v>235</v>
      </c>
      <c r="EE54" s="88" t="s">
        <v>235</v>
      </c>
      <c r="EF54" s="88" t="s">
        <v>235</v>
      </c>
      <c r="EG54" s="88" t="s">
        <v>235</v>
      </c>
      <c r="EH54" s="88" t="s">
        <v>235</v>
      </c>
      <c r="EI54" s="88" t="s">
        <v>235</v>
      </c>
      <c r="EJ54" s="88" t="s">
        <v>235</v>
      </c>
      <c r="EK54" s="88" t="s">
        <v>235</v>
      </c>
      <c r="EL54" s="88" t="s">
        <v>235</v>
      </c>
      <c r="EM54" s="88" t="s">
        <v>235</v>
      </c>
      <c r="EN54" s="88" t="s">
        <v>235</v>
      </c>
      <c r="EO54" s="88" t="s">
        <v>235</v>
      </c>
      <c r="EP54" s="88" t="s">
        <v>235</v>
      </c>
      <c r="EQ54" s="88" t="s">
        <v>235</v>
      </c>
      <c r="ER54" s="88" t="s">
        <v>235</v>
      </c>
      <c r="ES54" s="88" t="s">
        <v>235</v>
      </c>
      <c r="ET54" s="88" t="s">
        <v>235</v>
      </c>
      <c r="EU54" s="88" t="s">
        <v>235</v>
      </c>
      <c r="EV54" s="88" t="s">
        <v>235</v>
      </c>
      <c r="EW54" s="88" t="s">
        <v>235</v>
      </c>
      <c r="EX54" s="88" t="s">
        <v>235</v>
      </c>
      <c r="EY54" s="88" t="s">
        <v>235</v>
      </c>
      <c r="EZ54" s="88" t="s">
        <v>235</v>
      </c>
      <c r="FA54" s="88" t="s">
        <v>235</v>
      </c>
      <c r="FB54" s="88" t="s">
        <v>235</v>
      </c>
      <c r="FC54" s="88" t="s">
        <v>235</v>
      </c>
      <c r="FD54" s="88" t="s">
        <v>235</v>
      </c>
      <c r="FE54" s="88" t="s">
        <v>235</v>
      </c>
      <c r="FF54" s="88" t="s">
        <v>235</v>
      </c>
      <c r="FG54" s="88" t="s">
        <v>235</v>
      </c>
      <c r="FH54" s="88" t="s">
        <v>235</v>
      </c>
    </row>
    <row r="55" spans="1:164" ht="18" customHeight="1" x14ac:dyDescent="0.3">
      <c r="A55" s="247">
        <v>10</v>
      </c>
      <c r="B55" s="247">
        <v>16</v>
      </c>
      <c r="C55" s="219" t="s">
        <v>217</v>
      </c>
      <c r="D55" s="462" t="s">
        <v>347</v>
      </c>
      <c r="E55" s="465" t="s">
        <v>730</v>
      </c>
      <c r="F55" s="468" t="s">
        <v>348</v>
      </c>
      <c r="G55" s="452" t="s">
        <v>349</v>
      </c>
      <c r="H55" s="457" t="s">
        <v>281</v>
      </c>
      <c r="I55" s="452" t="s">
        <v>350</v>
      </c>
      <c r="J55" s="266" t="s">
        <v>351</v>
      </c>
      <c r="K55" s="451" t="s">
        <v>352</v>
      </c>
      <c r="L55" s="453" t="s">
        <v>225</v>
      </c>
      <c r="M55" s="456" t="s">
        <v>353</v>
      </c>
      <c r="N55" s="457" t="s">
        <v>227</v>
      </c>
      <c r="O55" s="459" t="s">
        <v>354</v>
      </c>
      <c r="P55" s="465" t="s">
        <v>274</v>
      </c>
      <c r="Q55" s="478">
        <v>1</v>
      </c>
      <c r="R55" s="118" t="s">
        <v>236</v>
      </c>
      <c r="S55" s="118" t="s">
        <v>231</v>
      </c>
      <c r="T55" s="118" t="s">
        <v>231</v>
      </c>
      <c r="U55" s="118" t="s">
        <v>231</v>
      </c>
      <c r="V55" s="80">
        <v>81</v>
      </c>
      <c r="W55" s="481">
        <f>V55</f>
        <v>81</v>
      </c>
      <c r="X55" s="72">
        <v>72</v>
      </c>
      <c r="Y55" s="481">
        <f>X55</f>
        <v>72</v>
      </c>
      <c r="Z55" s="72">
        <v>49</v>
      </c>
      <c r="AA55" s="481">
        <f>Z55</f>
        <v>49</v>
      </c>
      <c r="AB55" s="98">
        <v>62</v>
      </c>
      <c r="AC55" s="482">
        <f>AB55</f>
        <v>62</v>
      </c>
      <c r="AD55" s="99" t="str">
        <f>"ECOG PS:
2: "&amp;TEXT(19/W55,"0.0%")&amp;"
ISS Stage:
1: "&amp;TEXT(0/W55,"0.0%")&amp;"
2: "&amp;TEXT(9/W55,"0.0%")&amp;"
3: "&amp;TEXT(72/W55,"0.0%")&amp;"
Prior SCT: "&amp;TEXT(20/W55,"0.0%")&amp;"
Prior therapies:
Bortezomib: "&amp;TEXT(79/W55,"0.0%")&amp;"
Lenalidomide: "&amp;TEXT(81/W55,"0.0%")&amp;"
Thalidomide: "&amp;TEXT(32/W55,"0.0%")&amp;"
Carfilzomib: "&amp;TEXT(4/W55,"0.0%")&amp;"
Ixazomib: "&amp;TEXT(2/W55,"0.0%")&amp;"
Cyclophosphamide: "&amp;TEXT(51/W55,"0.0%")&amp;"
Melphalan: "&amp;TEXT(43/W55,"0.0%")&amp;"
Median prior LOT: 4"</f>
        <v>ECOG PS:
2: 23.5%
ISS Stage:
1: 0.0%
2: 11.1%
3: 88.9%
Prior SCT: 24.7%
Prior therapies:
Bortezomib: 97.5%
Lenalidomide: 100.0%
Thalidomide: 39.5%
Carfilzomib: 4.9%
Ixazomib: 2.5%
Cyclophosphamide: 63.0%
Melphalan: 53.1%
Median prior LOT: 4</v>
      </c>
      <c r="AE55" s="99" t="str">
        <f>"ECOG PS:
2: "&amp;TEXT(19/X55,"0.0%")&amp;"
ISS Stage:
1: "&amp;TEXT(0/X55,"0.0%")&amp;"
2: "&amp;TEXT(9/X55,"0.0%")&amp;"
3: "&amp;TEXT(72/X55,"0.0%")&amp;"
Prior SCT: "&amp;TEXT(20/X55,"0.0%")&amp;"
Prior therapies:
Bortezomib: "&amp;TEXT(79/X55,"0.0%")&amp;"
Lenalidomide: "&amp;TEXT(81/X55,"0.0%")&amp;"
Thalidomide: "&amp;TEXT(32/X55,"0.0%")&amp;"
Carfilzomib: "&amp;TEXT(4/X55,"0.0%")&amp;"
Ixazomib: "&amp;TEXT(2/X55,"0.0%")&amp;"
Cyclophosphamide: "&amp;TEXT(51/X55,"0.0%")&amp;"
Melphalan: "&amp;TEXT(43/X55,"0.0%")&amp;"
Median prior LOT: 4"</f>
        <v>ECOG PS:
2: 26.4%
ISS Stage:
1: 0.0%
2: 12.5%
3: 100.0%
Prior SCT: 27.8%
Prior therapies:
Bortezomib: 109.7%
Lenalidomide: 112.5%
Thalidomide: 44.4%
Carfilzomib: 5.6%
Ixazomib: 2.8%
Cyclophosphamide: 70.8%
Melphalan: 59.7%
Median prior LOT: 4</v>
      </c>
      <c r="AF55" s="472" t="s">
        <v>320</v>
      </c>
      <c r="AG55" s="472" t="s">
        <v>320</v>
      </c>
      <c r="AH55" s="472" t="s">
        <v>320</v>
      </c>
      <c r="AI55" s="98">
        <v>81</v>
      </c>
      <c r="AJ55" s="457">
        <v>81</v>
      </c>
      <c r="AK55" s="106">
        <v>9.6999999999999993</v>
      </c>
      <c r="AL55" s="133">
        <v>7.13</v>
      </c>
      <c r="AM55" s="75">
        <v>13.35</v>
      </c>
      <c r="AN55" s="75" t="s">
        <v>231</v>
      </c>
      <c r="AO55" s="75" t="s">
        <v>231</v>
      </c>
      <c r="AP55" s="75" t="s">
        <v>231</v>
      </c>
      <c r="AQ55" s="75" t="s">
        <v>231</v>
      </c>
      <c r="AR55" s="75" t="s">
        <v>231</v>
      </c>
      <c r="AS55" s="94" t="s">
        <v>231</v>
      </c>
      <c r="AT55" s="457" t="s">
        <v>233</v>
      </c>
      <c r="AU55" s="72">
        <v>81</v>
      </c>
      <c r="AV55" s="474">
        <v>81</v>
      </c>
      <c r="AW55" s="106">
        <v>5.2</v>
      </c>
      <c r="AX55" s="109">
        <v>3.72</v>
      </c>
      <c r="AY55" s="109">
        <v>6.51</v>
      </c>
      <c r="AZ55" s="124" t="s">
        <v>231</v>
      </c>
      <c r="BA55" s="102" t="s">
        <v>231</v>
      </c>
      <c r="BB55" s="124" t="s">
        <v>231</v>
      </c>
      <c r="BC55" s="102" t="s">
        <v>231</v>
      </c>
      <c r="BD55" s="77" t="s">
        <v>231</v>
      </c>
      <c r="BE55" s="77" t="s">
        <v>231</v>
      </c>
      <c r="BF55" s="77" t="s">
        <v>231</v>
      </c>
      <c r="BG55" s="77" t="s">
        <v>231</v>
      </c>
      <c r="BH55" s="80">
        <v>81</v>
      </c>
      <c r="BI55" s="80">
        <v>26</v>
      </c>
      <c r="BJ55" s="131" t="s">
        <v>231</v>
      </c>
      <c r="BK55" s="81">
        <v>0</v>
      </c>
      <c r="BL55" s="131" t="s">
        <v>231</v>
      </c>
      <c r="BM55" s="72">
        <v>16</v>
      </c>
      <c r="BN55" s="131" t="s">
        <v>231</v>
      </c>
      <c r="BO55" s="132" t="s">
        <v>355</v>
      </c>
      <c r="BP55" s="132" t="s">
        <v>355</v>
      </c>
      <c r="BQ55" s="72">
        <v>81</v>
      </c>
      <c r="BR55" s="72" t="s">
        <v>231</v>
      </c>
      <c r="BS55" s="112" t="s">
        <v>231</v>
      </c>
      <c r="BT55" s="134" t="s">
        <v>231</v>
      </c>
      <c r="BU55" s="80" t="str">
        <f>"Treatment discontinuation due to AEs: "&amp;TEXT(14/BQ55,"0.0%")</f>
        <v>Treatment discontinuation due to AEs: 17.3%</v>
      </c>
      <c r="BV55" s="80" t="e">
        <f>"Treatment discontinuation due to AEs: "&amp;TEXT(14/BR55,"0.0%")</f>
        <v>#VALUE!</v>
      </c>
      <c r="BW55" s="475" t="s">
        <v>235</v>
      </c>
      <c r="BX55" s="475" t="s">
        <v>235</v>
      </c>
      <c r="BY55" s="244" t="s">
        <v>235</v>
      </c>
      <c r="BZ55" s="244" t="s">
        <v>235</v>
      </c>
      <c r="CA55" s="244" t="s">
        <v>235</v>
      </c>
      <c r="CB55" s="244" t="s">
        <v>235</v>
      </c>
      <c r="CC55" s="244" t="s">
        <v>235</v>
      </c>
      <c r="CD55" s="244" t="s">
        <v>235</v>
      </c>
      <c r="CE55" s="244" t="s">
        <v>235</v>
      </c>
      <c r="CF55" s="244" t="s">
        <v>235</v>
      </c>
      <c r="CG55" s="244" t="s">
        <v>235</v>
      </c>
      <c r="CH55" s="244" t="s">
        <v>235</v>
      </c>
      <c r="CI55" s="244" t="s">
        <v>235</v>
      </c>
      <c r="CJ55" s="244" t="s">
        <v>235</v>
      </c>
      <c r="CK55" s="244" t="s">
        <v>235</v>
      </c>
      <c r="CL55" s="244" t="s">
        <v>235</v>
      </c>
      <c r="CM55" s="244" t="s">
        <v>235</v>
      </c>
      <c r="CN55" s="244" t="s">
        <v>235</v>
      </c>
      <c r="CO55" s="244" t="s">
        <v>235</v>
      </c>
      <c r="CP55" s="244" t="s">
        <v>235</v>
      </c>
      <c r="CQ55" s="244" t="s">
        <v>235</v>
      </c>
      <c r="CR55" s="244" t="s">
        <v>235</v>
      </c>
      <c r="CS55" s="244" t="s">
        <v>235</v>
      </c>
      <c r="CT55" s="244" t="s">
        <v>235</v>
      </c>
      <c r="CU55" s="244" t="s">
        <v>235</v>
      </c>
      <c r="CV55" s="244" t="s">
        <v>235</v>
      </c>
      <c r="CW55" s="244" t="s">
        <v>235</v>
      </c>
      <c r="CX55" s="244" t="s">
        <v>235</v>
      </c>
      <c r="CY55" s="244" t="s">
        <v>235</v>
      </c>
      <c r="CZ55" s="244" t="s">
        <v>235</v>
      </c>
      <c r="DA55" s="244" t="s">
        <v>235</v>
      </c>
      <c r="DB55" s="244" t="s">
        <v>235</v>
      </c>
      <c r="DC55" s="244" t="s">
        <v>235</v>
      </c>
      <c r="DD55" s="244" t="s">
        <v>235</v>
      </c>
      <c r="DE55" s="244" t="s">
        <v>235</v>
      </c>
      <c r="DF55" s="244" t="s">
        <v>235</v>
      </c>
      <c r="DG55" s="244" t="s">
        <v>235</v>
      </c>
      <c r="DH55" s="244" t="s">
        <v>235</v>
      </c>
      <c r="DI55" s="244" t="s">
        <v>235</v>
      </c>
      <c r="DJ55" s="244" t="s">
        <v>235</v>
      </c>
      <c r="DK55" s="244" t="s">
        <v>235</v>
      </c>
      <c r="DL55" s="244" t="s">
        <v>235</v>
      </c>
      <c r="DM55" s="244" t="s">
        <v>235</v>
      </c>
      <c r="DN55" s="244" t="s">
        <v>235</v>
      </c>
      <c r="DO55" s="244" t="s">
        <v>235</v>
      </c>
      <c r="DP55" s="244" t="s">
        <v>235</v>
      </c>
      <c r="DQ55" s="244" t="s">
        <v>235</v>
      </c>
      <c r="DR55" s="88" t="s">
        <v>235</v>
      </c>
      <c r="DS55" s="88" t="s">
        <v>235</v>
      </c>
      <c r="DT55" s="88" t="s">
        <v>235</v>
      </c>
      <c r="DU55" s="88" t="s">
        <v>235</v>
      </c>
      <c r="DV55" s="88" t="s">
        <v>235</v>
      </c>
      <c r="DW55" s="244" t="s">
        <v>235</v>
      </c>
      <c r="DX55" s="88" t="s">
        <v>235</v>
      </c>
      <c r="DY55" s="244" t="s">
        <v>235</v>
      </c>
      <c r="DZ55" s="88" t="s">
        <v>235</v>
      </c>
      <c r="EA55" s="88" t="s">
        <v>235</v>
      </c>
      <c r="EB55" s="88" t="s">
        <v>235</v>
      </c>
      <c r="EC55" s="88" t="s">
        <v>235</v>
      </c>
      <c r="ED55" s="88" t="s">
        <v>235</v>
      </c>
      <c r="EE55" s="88" t="s">
        <v>235</v>
      </c>
      <c r="EF55" s="88" t="s">
        <v>235</v>
      </c>
      <c r="EG55" s="88" t="s">
        <v>235</v>
      </c>
      <c r="EH55" s="88" t="s">
        <v>235</v>
      </c>
      <c r="EI55" s="88" t="s">
        <v>235</v>
      </c>
      <c r="EJ55" s="88" t="s">
        <v>235</v>
      </c>
      <c r="EK55" s="88" t="s">
        <v>235</v>
      </c>
      <c r="EL55" s="88" t="s">
        <v>235</v>
      </c>
      <c r="EM55" s="88" t="s">
        <v>235</v>
      </c>
      <c r="EN55" s="88" t="s">
        <v>235</v>
      </c>
      <c r="EO55" s="88" t="s">
        <v>235</v>
      </c>
      <c r="EP55" s="88" t="s">
        <v>235</v>
      </c>
      <c r="EQ55" s="88" t="s">
        <v>235</v>
      </c>
      <c r="ER55" s="88" t="s">
        <v>235</v>
      </c>
      <c r="ES55" s="88" t="s">
        <v>235</v>
      </c>
      <c r="ET55" s="88" t="s">
        <v>235</v>
      </c>
      <c r="EU55" s="88" t="s">
        <v>235</v>
      </c>
      <c r="EV55" s="88" t="s">
        <v>235</v>
      </c>
      <c r="EW55" s="88" t="s">
        <v>235</v>
      </c>
      <c r="EX55" s="88" t="s">
        <v>235</v>
      </c>
      <c r="EY55" s="88" t="s">
        <v>235</v>
      </c>
      <c r="EZ55" s="88" t="s">
        <v>235</v>
      </c>
      <c r="FA55" s="88" t="s">
        <v>235</v>
      </c>
      <c r="FB55" s="88" t="s">
        <v>235</v>
      </c>
      <c r="FC55" s="88" t="s">
        <v>235</v>
      </c>
      <c r="FD55" s="88" t="s">
        <v>235</v>
      </c>
      <c r="FE55" s="88" t="s">
        <v>235</v>
      </c>
      <c r="FF55" s="88" t="s">
        <v>235</v>
      </c>
      <c r="FG55" s="88" t="s">
        <v>235</v>
      </c>
      <c r="FH55" s="88" t="s">
        <v>235</v>
      </c>
    </row>
    <row r="56" spans="1:164" ht="18" customHeight="1" x14ac:dyDescent="0.3">
      <c r="A56" s="248"/>
      <c r="B56" s="248"/>
      <c r="C56" s="233"/>
      <c r="D56" s="463"/>
      <c r="E56" s="466"/>
      <c r="F56" s="468"/>
      <c r="G56" s="452"/>
      <c r="H56" s="469"/>
      <c r="I56" s="452"/>
      <c r="J56" s="266"/>
      <c r="K56" s="452"/>
      <c r="L56" s="454"/>
      <c r="M56" s="456"/>
      <c r="N56" s="458"/>
      <c r="O56" s="460"/>
      <c r="P56" s="466"/>
      <c r="Q56" s="479"/>
      <c r="R56" s="70" t="s">
        <v>235</v>
      </c>
      <c r="S56" s="70" t="s">
        <v>235</v>
      </c>
      <c r="T56" s="70" t="s">
        <v>235</v>
      </c>
      <c r="U56" s="70" t="s">
        <v>235</v>
      </c>
      <c r="V56" s="71" t="s">
        <v>235</v>
      </c>
      <c r="W56" s="481"/>
      <c r="X56" s="71" t="s">
        <v>235</v>
      </c>
      <c r="Y56" s="481"/>
      <c r="Z56" s="71" t="s">
        <v>235</v>
      </c>
      <c r="AA56" s="481"/>
      <c r="AB56" s="71" t="s">
        <v>235</v>
      </c>
      <c r="AC56" s="483"/>
      <c r="AD56" s="94" t="s">
        <v>235</v>
      </c>
      <c r="AE56" s="94" t="s">
        <v>235</v>
      </c>
      <c r="AF56" s="473"/>
      <c r="AG56" s="473"/>
      <c r="AH56" s="473"/>
      <c r="AI56" s="82" t="s">
        <v>235</v>
      </c>
      <c r="AJ56" s="457"/>
      <c r="AK56" s="75" t="s">
        <v>235</v>
      </c>
      <c r="AL56" s="75" t="s">
        <v>235</v>
      </c>
      <c r="AM56" s="75" t="s">
        <v>235</v>
      </c>
      <c r="AN56" s="75" t="s">
        <v>235</v>
      </c>
      <c r="AO56" s="75" t="s">
        <v>235</v>
      </c>
      <c r="AP56" s="75" t="s">
        <v>235</v>
      </c>
      <c r="AQ56" s="75" t="s">
        <v>235</v>
      </c>
      <c r="AR56" s="75" t="s">
        <v>235</v>
      </c>
      <c r="AS56" s="94" t="s">
        <v>235</v>
      </c>
      <c r="AT56" s="457"/>
      <c r="AU56" s="75" t="s">
        <v>235</v>
      </c>
      <c r="AV56" s="474"/>
      <c r="AW56" s="75" t="s">
        <v>235</v>
      </c>
      <c r="AX56" s="75" t="s">
        <v>235</v>
      </c>
      <c r="AY56" s="75" t="s">
        <v>235</v>
      </c>
      <c r="AZ56" s="82" t="s">
        <v>235</v>
      </c>
      <c r="BA56" s="75" t="s">
        <v>235</v>
      </c>
      <c r="BB56" s="82" t="s">
        <v>235</v>
      </c>
      <c r="BC56" s="75" t="s">
        <v>235</v>
      </c>
      <c r="BD56" s="77" t="s">
        <v>235</v>
      </c>
      <c r="BE56" s="77" t="s">
        <v>235</v>
      </c>
      <c r="BF56" s="77" t="s">
        <v>235</v>
      </c>
      <c r="BG56" s="77" t="s">
        <v>235</v>
      </c>
      <c r="BH56" s="75" t="s">
        <v>235</v>
      </c>
      <c r="BI56" s="75" t="s">
        <v>235</v>
      </c>
      <c r="BJ56" s="75" t="s">
        <v>235</v>
      </c>
      <c r="BK56" s="82" t="s">
        <v>235</v>
      </c>
      <c r="BL56" s="75" t="s">
        <v>235</v>
      </c>
      <c r="BM56" s="75" t="s">
        <v>235</v>
      </c>
      <c r="BN56" s="75" t="s">
        <v>235</v>
      </c>
      <c r="BO56" s="83" t="s">
        <v>235</v>
      </c>
      <c r="BP56" s="83" t="s">
        <v>235</v>
      </c>
      <c r="BQ56" s="75" t="s">
        <v>235</v>
      </c>
      <c r="BR56" s="75" t="s">
        <v>235</v>
      </c>
      <c r="BS56" s="94" t="s">
        <v>235</v>
      </c>
      <c r="BT56" s="75" t="s">
        <v>235</v>
      </c>
      <c r="BU56" s="75" t="s">
        <v>235</v>
      </c>
      <c r="BV56" s="75" t="s">
        <v>235</v>
      </c>
      <c r="BW56" s="476"/>
      <c r="BX56" s="476"/>
      <c r="BY56" s="470"/>
      <c r="BZ56" s="470"/>
      <c r="CA56" s="470"/>
      <c r="CB56" s="470"/>
      <c r="CC56" s="470"/>
      <c r="CD56" s="470"/>
      <c r="CE56" s="470"/>
      <c r="CF56" s="470"/>
      <c r="CG56" s="470"/>
      <c r="CH56" s="470"/>
      <c r="CI56" s="470"/>
      <c r="CJ56" s="470"/>
      <c r="CK56" s="470"/>
      <c r="CL56" s="470"/>
      <c r="CM56" s="332"/>
      <c r="CN56" s="332"/>
      <c r="CO56" s="332"/>
      <c r="CP56" s="332"/>
      <c r="CQ56" s="332"/>
      <c r="CR56" s="332"/>
      <c r="CS56" s="332"/>
      <c r="CT56" s="332"/>
      <c r="CU56" s="332"/>
      <c r="CV56" s="332"/>
      <c r="CW56" s="332"/>
      <c r="CX56" s="332"/>
      <c r="CY56" s="332"/>
      <c r="CZ56" s="470"/>
      <c r="DA56" s="470"/>
      <c r="DB56" s="470"/>
      <c r="DC56" s="470"/>
      <c r="DD56" s="470"/>
      <c r="DE56" s="470"/>
      <c r="DF56" s="470"/>
      <c r="DG56" s="470"/>
      <c r="DH56" s="470"/>
      <c r="DI56" s="470"/>
      <c r="DJ56" s="470"/>
      <c r="DK56" s="245"/>
      <c r="DL56" s="245"/>
      <c r="DM56" s="245"/>
      <c r="DN56" s="245"/>
      <c r="DO56" s="245"/>
      <c r="DP56" s="245"/>
      <c r="DQ56" s="245"/>
      <c r="DR56" s="88" t="s">
        <v>235</v>
      </c>
      <c r="DS56" s="88" t="s">
        <v>235</v>
      </c>
      <c r="DT56" s="88" t="s">
        <v>235</v>
      </c>
      <c r="DU56" s="88" t="s">
        <v>235</v>
      </c>
      <c r="DV56" s="88" t="s">
        <v>235</v>
      </c>
      <c r="DW56" s="245"/>
      <c r="DX56" s="88" t="s">
        <v>235</v>
      </c>
      <c r="DY56" s="245"/>
      <c r="DZ56" s="88" t="s">
        <v>235</v>
      </c>
      <c r="EA56" s="88" t="s">
        <v>235</v>
      </c>
      <c r="EB56" s="88" t="s">
        <v>235</v>
      </c>
      <c r="EC56" s="88" t="s">
        <v>235</v>
      </c>
      <c r="ED56" s="88" t="s">
        <v>235</v>
      </c>
      <c r="EE56" s="88" t="s">
        <v>235</v>
      </c>
      <c r="EF56" s="88" t="s">
        <v>235</v>
      </c>
      <c r="EG56" s="88" t="s">
        <v>235</v>
      </c>
      <c r="EH56" s="88" t="s">
        <v>235</v>
      </c>
      <c r="EI56" s="88" t="s">
        <v>235</v>
      </c>
      <c r="EJ56" s="88" t="s">
        <v>235</v>
      </c>
      <c r="EK56" s="88" t="s">
        <v>235</v>
      </c>
      <c r="EL56" s="88" t="s">
        <v>235</v>
      </c>
      <c r="EM56" s="88" t="s">
        <v>235</v>
      </c>
      <c r="EN56" s="88" t="s">
        <v>235</v>
      </c>
      <c r="EO56" s="88" t="s">
        <v>235</v>
      </c>
      <c r="EP56" s="88" t="s">
        <v>235</v>
      </c>
      <c r="EQ56" s="88" t="s">
        <v>235</v>
      </c>
      <c r="ER56" s="88" t="s">
        <v>235</v>
      </c>
      <c r="ES56" s="88" t="s">
        <v>235</v>
      </c>
      <c r="ET56" s="88" t="s">
        <v>235</v>
      </c>
      <c r="EU56" s="88" t="s">
        <v>235</v>
      </c>
      <c r="EV56" s="88" t="s">
        <v>235</v>
      </c>
      <c r="EW56" s="88" t="s">
        <v>235</v>
      </c>
      <c r="EX56" s="88" t="s">
        <v>235</v>
      </c>
      <c r="EY56" s="88" t="s">
        <v>235</v>
      </c>
      <c r="EZ56" s="88" t="s">
        <v>235</v>
      </c>
      <c r="FA56" s="88" t="s">
        <v>235</v>
      </c>
      <c r="FB56" s="88" t="s">
        <v>235</v>
      </c>
      <c r="FC56" s="88" t="s">
        <v>235</v>
      </c>
      <c r="FD56" s="88" t="s">
        <v>235</v>
      </c>
      <c r="FE56" s="88" t="s">
        <v>235</v>
      </c>
      <c r="FF56" s="88" t="s">
        <v>235</v>
      </c>
      <c r="FG56" s="88" t="s">
        <v>235</v>
      </c>
      <c r="FH56" s="88" t="s">
        <v>235</v>
      </c>
    </row>
    <row r="57" spans="1:164" ht="18" customHeight="1" x14ac:dyDescent="0.3">
      <c r="A57" s="248"/>
      <c r="B57" s="248"/>
      <c r="C57" s="233"/>
      <c r="D57" s="463"/>
      <c r="E57" s="466"/>
      <c r="F57" s="468"/>
      <c r="G57" s="452"/>
      <c r="H57" s="469"/>
      <c r="I57" s="452"/>
      <c r="J57" s="266"/>
      <c r="K57" s="452"/>
      <c r="L57" s="454"/>
      <c r="M57" s="456"/>
      <c r="N57" s="458"/>
      <c r="O57" s="460"/>
      <c r="P57" s="466"/>
      <c r="Q57" s="479"/>
      <c r="R57" s="70" t="s">
        <v>235</v>
      </c>
      <c r="S57" s="70" t="s">
        <v>235</v>
      </c>
      <c r="T57" s="70" t="s">
        <v>235</v>
      </c>
      <c r="U57" s="70" t="s">
        <v>235</v>
      </c>
      <c r="V57" s="71" t="s">
        <v>235</v>
      </c>
      <c r="W57" s="481"/>
      <c r="X57" s="71" t="s">
        <v>235</v>
      </c>
      <c r="Y57" s="481"/>
      <c r="Z57" s="71" t="s">
        <v>235</v>
      </c>
      <c r="AA57" s="481"/>
      <c r="AB57" s="71" t="s">
        <v>235</v>
      </c>
      <c r="AC57" s="483"/>
      <c r="AD57" s="94" t="s">
        <v>235</v>
      </c>
      <c r="AE57" s="94" t="s">
        <v>235</v>
      </c>
      <c r="AF57" s="473"/>
      <c r="AG57" s="473"/>
      <c r="AH57" s="473"/>
      <c r="AI57" s="82" t="s">
        <v>235</v>
      </c>
      <c r="AJ57" s="457"/>
      <c r="AK57" s="75" t="s">
        <v>235</v>
      </c>
      <c r="AL57" s="75" t="s">
        <v>235</v>
      </c>
      <c r="AM57" s="75" t="s">
        <v>235</v>
      </c>
      <c r="AN57" s="75" t="s">
        <v>235</v>
      </c>
      <c r="AO57" s="75" t="s">
        <v>235</v>
      </c>
      <c r="AP57" s="75" t="s">
        <v>235</v>
      </c>
      <c r="AQ57" s="75" t="s">
        <v>235</v>
      </c>
      <c r="AR57" s="75" t="s">
        <v>235</v>
      </c>
      <c r="AS57" s="94" t="s">
        <v>235</v>
      </c>
      <c r="AT57" s="457"/>
      <c r="AU57" s="75" t="s">
        <v>235</v>
      </c>
      <c r="AV57" s="474"/>
      <c r="AW57" s="75" t="s">
        <v>235</v>
      </c>
      <c r="AX57" s="75" t="s">
        <v>235</v>
      </c>
      <c r="AY57" s="75" t="s">
        <v>235</v>
      </c>
      <c r="AZ57" s="82" t="s">
        <v>235</v>
      </c>
      <c r="BA57" s="75" t="s">
        <v>235</v>
      </c>
      <c r="BB57" s="82" t="s">
        <v>235</v>
      </c>
      <c r="BC57" s="75" t="s">
        <v>235</v>
      </c>
      <c r="BD57" s="77" t="s">
        <v>235</v>
      </c>
      <c r="BE57" s="77" t="s">
        <v>235</v>
      </c>
      <c r="BF57" s="77" t="s">
        <v>235</v>
      </c>
      <c r="BG57" s="77" t="s">
        <v>235</v>
      </c>
      <c r="BH57" s="75" t="s">
        <v>235</v>
      </c>
      <c r="BI57" s="75" t="s">
        <v>235</v>
      </c>
      <c r="BJ57" s="75" t="s">
        <v>235</v>
      </c>
      <c r="BK57" s="82" t="s">
        <v>235</v>
      </c>
      <c r="BL57" s="75" t="s">
        <v>235</v>
      </c>
      <c r="BM57" s="75" t="s">
        <v>235</v>
      </c>
      <c r="BN57" s="75" t="s">
        <v>235</v>
      </c>
      <c r="BO57" s="83" t="s">
        <v>235</v>
      </c>
      <c r="BP57" s="83" t="s">
        <v>235</v>
      </c>
      <c r="BQ57" s="75" t="s">
        <v>235</v>
      </c>
      <c r="BR57" s="75" t="s">
        <v>235</v>
      </c>
      <c r="BS57" s="94" t="s">
        <v>235</v>
      </c>
      <c r="BT57" s="75" t="s">
        <v>235</v>
      </c>
      <c r="BU57" s="75" t="s">
        <v>235</v>
      </c>
      <c r="BV57" s="75" t="s">
        <v>235</v>
      </c>
      <c r="BW57" s="476"/>
      <c r="BX57" s="476"/>
      <c r="BY57" s="470"/>
      <c r="BZ57" s="470"/>
      <c r="CA57" s="470"/>
      <c r="CB57" s="470"/>
      <c r="CC57" s="470"/>
      <c r="CD57" s="470"/>
      <c r="CE57" s="470"/>
      <c r="CF57" s="470"/>
      <c r="CG57" s="470"/>
      <c r="CH57" s="470"/>
      <c r="CI57" s="470"/>
      <c r="CJ57" s="470"/>
      <c r="CK57" s="470"/>
      <c r="CL57" s="470"/>
      <c r="CM57" s="332"/>
      <c r="CN57" s="332"/>
      <c r="CO57" s="332"/>
      <c r="CP57" s="332"/>
      <c r="CQ57" s="332"/>
      <c r="CR57" s="332"/>
      <c r="CS57" s="332"/>
      <c r="CT57" s="332"/>
      <c r="CU57" s="332"/>
      <c r="CV57" s="332"/>
      <c r="CW57" s="332"/>
      <c r="CX57" s="332"/>
      <c r="CY57" s="332"/>
      <c r="CZ57" s="470"/>
      <c r="DA57" s="470"/>
      <c r="DB57" s="470"/>
      <c r="DC57" s="470"/>
      <c r="DD57" s="470"/>
      <c r="DE57" s="470"/>
      <c r="DF57" s="470"/>
      <c r="DG57" s="470"/>
      <c r="DH57" s="470"/>
      <c r="DI57" s="470"/>
      <c r="DJ57" s="470"/>
      <c r="DK57" s="245"/>
      <c r="DL57" s="245"/>
      <c r="DM57" s="245"/>
      <c r="DN57" s="245"/>
      <c r="DO57" s="245"/>
      <c r="DP57" s="245"/>
      <c r="DQ57" s="245"/>
      <c r="DR57" s="88" t="s">
        <v>235</v>
      </c>
      <c r="DS57" s="88" t="s">
        <v>235</v>
      </c>
      <c r="DT57" s="88" t="s">
        <v>235</v>
      </c>
      <c r="DU57" s="88" t="s">
        <v>235</v>
      </c>
      <c r="DV57" s="88" t="s">
        <v>235</v>
      </c>
      <c r="DW57" s="245"/>
      <c r="DX57" s="88" t="s">
        <v>235</v>
      </c>
      <c r="DY57" s="245"/>
      <c r="DZ57" s="88" t="s">
        <v>235</v>
      </c>
      <c r="EA57" s="88" t="s">
        <v>235</v>
      </c>
      <c r="EB57" s="88" t="s">
        <v>235</v>
      </c>
      <c r="EC57" s="88" t="s">
        <v>235</v>
      </c>
      <c r="ED57" s="88" t="s">
        <v>235</v>
      </c>
      <c r="EE57" s="88" t="s">
        <v>235</v>
      </c>
      <c r="EF57" s="88" t="s">
        <v>235</v>
      </c>
      <c r="EG57" s="88" t="s">
        <v>235</v>
      </c>
      <c r="EH57" s="88" t="s">
        <v>235</v>
      </c>
      <c r="EI57" s="88" t="s">
        <v>235</v>
      </c>
      <c r="EJ57" s="88" t="s">
        <v>235</v>
      </c>
      <c r="EK57" s="88" t="s">
        <v>235</v>
      </c>
      <c r="EL57" s="88" t="s">
        <v>235</v>
      </c>
      <c r="EM57" s="88" t="s">
        <v>235</v>
      </c>
      <c r="EN57" s="88" t="s">
        <v>235</v>
      </c>
      <c r="EO57" s="88" t="s">
        <v>235</v>
      </c>
      <c r="EP57" s="88" t="s">
        <v>235</v>
      </c>
      <c r="EQ57" s="88" t="s">
        <v>235</v>
      </c>
      <c r="ER57" s="88" t="s">
        <v>235</v>
      </c>
      <c r="ES57" s="88" t="s">
        <v>235</v>
      </c>
      <c r="ET57" s="88" t="s">
        <v>235</v>
      </c>
      <c r="EU57" s="88" t="s">
        <v>235</v>
      </c>
      <c r="EV57" s="88" t="s">
        <v>235</v>
      </c>
      <c r="EW57" s="88" t="s">
        <v>235</v>
      </c>
      <c r="EX57" s="88" t="s">
        <v>235</v>
      </c>
      <c r="EY57" s="88" t="s">
        <v>235</v>
      </c>
      <c r="EZ57" s="88" t="s">
        <v>235</v>
      </c>
      <c r="FA57" s="88" t="s">
        <v>235</v>
      </c>
      <c r="FB57" s="88" t="s">
        <v>235</v>
      </c>
      <c r="FC57" s="88" t="s">
        <v>235</v>
      </c>
      <c r="FD57" s="88" t="s">
        <v>235</v>
      </c>
      <c r="FE57" s="88" t="s">
        <v>235</v>
      </c>
      <c r="FF57" s="88" t="s">
        <v>235</v>
      </c>
      <c r="FG57" s="88" t="s">
        <v>235</v>
      </c>
      <c r="FH57" s="88" t="s">
        <v>235</v>
      </c>
    </row>
    <row r="58" spans="1:164" ht="18" customHeight="1" x14ac:dyDescent="0.3">
      <c r="A58" s="249"/>
      <c r="B58" s="249"/>
      <c r="C58" s="234"/>
      <c r="D58" s="464"/>
      <c r="E58" s="467"/>
      <c r="F58" s="468"/>
      <c r="G58" s="452"/>
      <c r="H58" s="469"/>
      <c r="I58" s="452"/>
      <c r="J58" s="266"/>
      <c r="K58" s="452"/>
      <c r="L58" s="455"/>
      <c r="M58" s="456"/>
      <c r="N58" s="458"/>
      <c r="O58" s="461"/>
      <c r="P58" s="467"/>
      <c r="Q58" s="480"/>
      <c r="R58" s="70" t="s">
        <v>235</v>
      </c>
      <c r="S58" s="70" t="s">
        <v>235</v>
      </c>
      <c r="T58" s="70" t="s">
        <v>235</v>
      </c>
      <c r="U58" s="70" t="s">
        <v>235</v>
      </c>
      <c r="V58" s="71" t="s">
        <v>235</v>
      </c>
      <c r="W58" s="481"/>
      <c r="X58" s="71" t="s">
        <v>235</v>
      </c>
      <c r="Y58" s="481"/>
      <c r="Z58" s="71" t="s">
        <v>235</v>
      </c>
      <c r="AA58" s="481"/>
      <c r="AB58" s="71" t="s">
        <v>235</v>
      </c>
      <c r="AC58" s="484"/>
      <c r="AD58" s="94" t="s">
        <v>235</v>
      </c>
      <c r="AE58" s="94" t="s">
        <v>235</v>
      </c>
      <c r="AF58" s="473"/>
      <c r="AG58" s="473"/>
      <c r="AH58" s="473"/>
      <c r="AI58" s="82" t="s">
        <v>235</v>
      </c>
      <c r="AJ58" s="457"/>
      <c r="AK58" s="75" t="s">
        <v>235</v>
      </c>
      <c r="AL58" s="75" t="s">
        <v>235</v>
      </c>
      <c r="AM58" s="75" t="s">
        <v>235</v>
      </c>
      <c r="AN58" s="75" t="s">
        <v>235</v>
      </c>
      <c r="AO58" s="75" t="s">
        <v>235</v>
      </c>
      <c r="AP58" s="75" t="s">
        <v>235</v>
      </c>
      <c r="AQ58" s="75" t="s">
        <v>235</v>
      </c>
      <c r="AR58" s="75" t="s">
        <v>235</v>
      </c>
      <c r="AS58" s="94" t="s">
        <v>235</v>
      </c>
      <c r="AT58" s="457"/>
      <c r="AU58" s="75" t="s">
        <v>235</v>
      </c>
      <c r="AV58" s="474"/>
      <c r="AW58" s="75" t="s">
        <v>235</v>
      </c>
      <c r="AX58" s="75" t="s">
        <v>235</v>
      </c>
      <c r="AY58" s="75" t="s">
        <v>235</v>
      </c>
      <c r="AZ58" s="82" t="s">
        <v>235</v>
      </c>
      <c r="BA58" s="75" t="s">
        <v>235</v>
      </c>
      <c r="BB58" s="82" t="s">
        <v>235</v>
      </c>
      <c r="BC58" s="75" t="s">
        <v>235</v>
      </c>
      <c r="BD58" s="77" t="s">
        <v>235</v>
      </c>
      <c r="BE58" s="77" t="s">
        <v>235</v>
      </c>
      <c r="BF58" s="77" t="s">
        <v>235</v>
      </c>
      <c r="BG58" s="77" t="s">
        <v>235</v>
      </c>
      <c r="BH58" s="75" t="s">
        <v>235</v>
      </c>
      <c r="BI58" s="75" t="s">
        <v>235</v>
      </c>
      <c r="BJ58" s="75" t="s">
        <v>235</v>
      </c>
      <c r="BK58" s="82" t="s">
        <v>235</v>
      </c>
      <c r="BL58" s="75" t="s">
        <v>235</v>
      </c>
      <c r="BM58" s="75" t="s">
        <v>235</v>
      </c>
      <c r="BN58" s="75" t="s">
        <v>235</v>
      </c>
      <c r="BO58" s="90" t="s">
        <v>235</v>
      </c>
      <c r="BP58" s="90" t="s">
        <v>235</v>
      </c>
      <c r="BQ58" s="75" t="s">
        <v>235</v>
      </c>
      <c r="BR58" s="75" t="s">
        <v>235</v>
      </c>
      <c r="BS58" s="94" t="s">
        <v>235</v>
      </c>
      <c r="BT58" s="75" t="s">
        <v>235</v>
      </c>
      <c r="BU58" s="75" t="s">
        <v>235</v>
      </c>
      <c r="BV58" s="75" t="s">
        <v>235</v>
      </c>
      <c r="BW58" s="477"/>
      <c r="BX58" s="477"/>
      <c r="BY58" s="471"/>
      <c r="BZ58" s="471"/>
      <c r="CA58" s="471"/>
      <c r="CB58" s="471"/>
      <c r="CC58" s="471"/>
      <c r="CD58" s="471"/>
      <c r="CE58" s="471"/>
      <c r="CF58" s="471"/>
      <c r="CG58" s="471"/>
      <c r="CH58" s="471"/>
      <c r="CI58" s="471"/>
      <c r="CJ58" s="471"/>
      <c r="CK58" s="471"/>
      <c r="CL58" s="471"/>
      <c r="CM58" s="333"/>
      <c r="CN58" s="333"/>
      <c r="CO58" s="333"/>
      <c r="CP58" s="333"/>
      <c r="CQ58" s="333"/>
      <c r="CR58" s="333"/>
      <c r="CS58" s="333"/>
      <c r="CT58" s="333"/>
      <c r="CU58" s="333"/>
      <c r="CV58" s="333"/>
      <c r="CW58" s="333"/>
      <c r="CX58" s="333"/>
      <c r="CY58" s="333"/>
      <c r="CZ58" s="471"/>
      <c r="DA58" s="471"/>
      <c r="DB58" s="471"/>
      <c r="DC58" s="471"/>
      <c r="DD58" s="471"/>
      <c r="DE58" s="471"/>
      <c r="DF58" s="471"/>
      <c r="DG58" s="471"/>
      <c r="DH58" s="471"/>
      <c r="DI58" s="471"/>
      <c r="DJ58" s="471"/>
      <c r="DK58" s="246"/>
      <c r="DL58" s="246"/>
      <c r="DM58" s="246"/>
      <c r="DN58" s="246"/>
      <c r="DO58" s="246"/>
      <c r="DP58" s="246"/>
      <c r="DQ58" s="246"/>
      <c r="DR58" s="88" t="s">
        <v>235</v>
      </c>
      <c r="DS58" s="88" t="s">
        <v>235</v>
      </c>
      <c r="DT58" s="88" t="s">
        <v>235</v>
      </c>
      <c r="DU58" s="88" t="s">
        <v>235</v>
      </c>
      <c r="DV58" s="88" t="s">
        <v>235</v>
      </c>
      <c r="DW58" s="246"/>
      <c r="DX58" s="88" t="s">
        <v>235</v>
      </c>
      <c r="DY58" s="246"/>
      <c r="DZ58" s="88" t="s">
        <v>235</v>
      </c>
      <c r="EA58" s="88" t="s">
        <v>235</v>
      </c>
      <c r="EB58" s="88" t="s">
        <v>235</v>
      </c>
      <c r="EC58" s="88" t="s">
        <v>235</v>
      </c>
      <c r="ED58" s="88" t="s">
        <v>235</v>
      </c>
      <c r="EE58" s="88" t="s">
        <v>235</v>
      </c>
      <c r="EF58" s="88" t="s">
        <v>235</v>
      </c>
      <c r="EG58" s="88" t="s">
        <v>235</v>
      </c>
      <c r="EH58" s="88" t="s">
        <v>235</v>
      </c>
      <c r="EI58" s="88" t="s">
        <v>235</v>
      </c>
      <c r="EJ58" s="88" t="s">
        <v>235</v>
      </c>
      <c r="EK58" s="88" t="s">
        <v>235</v>
      </c>
      <c r="EL58" s="88" t="s">
        <v>235</v>
      </c>
      <c r="EM58" s="88" t="s">
        <v>235</v>
      </c>
      <c r="EN58" s="88" t="s">
        <v>235</v>
      </c>
      <c r="EO58" s="88" t="s">
        <v>235</v>
      </c>
      <c r="EP58" s="88" t="s">
        <v>235</v>
      </c>
      <c r="EQ58" s="88" t="s">
        <v>235</v>
      </c>
      <c r="ER58" s="88" t="s">
        <v>235</v>
      </c>
      <c r="ES58" s="88" t="s">
        <v>235</v>
      </c>
      <c r="ET58" s="88" t="s">
        <v>235</v>
      </c>
      <c r="EU58" s="88" t="s">
        <v>235</v>
      </c>
      <c r="EV58" s="88" t="s">
        <v>235</v>
      </c>
      <c r="EW58" s="88" t="s">
        <v>235</v>
      </c>
      <c r="EX58" s="88" t="s">
        <v>235</v>
      </c>
      <c r="EY58" s="88" t="s">
        <v>235</v>
      </c>
      <c r="EZ58" s="88" t="s">
        <v>235</v>
      </c>
      <c r="FA58" s="88" t="s">
        <v>235</v>
      </c>
      <c r="FB58" s="88" t="s">
        <v>235</v>
      </c>
      <c r="FC58" s="88" t="s">
        <v>235</v>
      </c>
      <c r="FD58" s="88" t="s">
        <v>235</v>
      </c>
      <c r="FE58" s="88" t="s">
        <v>235</v>
      </c>
      <c r="FF58" s="88" t="s">
        <v>235</v>
      </c>
      <c r="FG58" s="88" t="s">
        <v>235</v>
      </c>
      <c r="FH58" s="88" t="s">
        <v>235</v>
      </c>
    </row>
    <row r="59" spans="1:164" ht="16.5" customHeight="1" x14ac:dyDescent="0.3">
      <c r="A59" s="247">
        <v>1</v>
      </c>
      <c r="B59" s="247" t="s">
        <v>216</v>
      </c>
      <c r="C59" s="219" t="s">
        <v>319</v>
      </c>
      <c r="D59" s="225" t="s">
        <v>376</v>
      </c>
      <c r="E59" s="309" t="s">
        <v>377</v>
      </c>
      <c r="F59" s="259" t="s">
        <v>378</v>
      </c>
      <c r="G59" s="259" t="s">
        <v>379</v>
      </c>
      <c r="H59" s="225" t="s">
        <v>380</v>
      </c>
      <c r="I59" s="259" t="s">
        <v>381</v>
      </c>
      <c r="J59" s="337" t="s">
        <v>367</v>
      </c>
      <c r="K59" s="338" t="s">
        <v>382</v>
      </c>
      <c r="L59" s="264" t="s">
        <v>225</v>
      </c>
      <c r="M59" s="264" t="s">
        <v>368</v>
      </c>
      <c r="N59" s="225" t="s">
        <v>331</v>
      </c>
      <c r="O59" s="264" t="s">
        <v>369</v>
      </c>
      <c r="P59" s="225" t="s">
        <v>733</v>
      </c>
      <c r="Q59" s="264">
        <v>1</v>
      </c>
      <c r="R59" s="136" t="s">
        <v>366</v>
      </c>
      <c r="S59" s="136" t="s">
        <v>231</v>
      </c>
      <c r="T59" s="136" t="s">
        <v>231</v>
      </c>
      <c r="U59" s="136" t="s">
        <v>231</v>
      </c>
      <c r="V59" s="177">
        <v>128</v>
      </c>
      <c r="W59" s="264">
        <f>V59</f>
        <v>128</v>
      </c>
      <c r="X59" s="177">
        <v>61</v>
      </c>
      <c r="Y59" s="264">
        <f>X59</f>
        <v>61</v>
      </c>
      <c r="Z59" s="138">
        <v>76</v>
      </c>
      <c r="AA59" s="264">
        <f>Z59</f>
        <v>76</v>
      </c>
      <c r="AB59" s="139">
        <f>(45%*V59)+(53%*V59)</f>
        <v>125.44</v>
      </c>
      <c r="AC59" s="348">
        <f>AB59</f>
        <v>125.44</v>
      </c>
      <c r="AD59" s="99" t="str">
        <f>"ECOG PS:
2: "&amp;TEXT(3/V59,"0%")&amp;"
ISS Stage:
1: "&amp;TEXT(14/125,"0.0%")&amp;"
2: "&amp;TEXT(90/125,"0.0%")&amp;"
3: "&amp;TEXT(20/125,"0.0%")&amp;"
High Cytogenetic Risk: "&amp;TEXT(45/111,"0.0%")&amp;"
Refractory disease: "&amp;TEXT(128/V59,"0.0%")&amp;"
Median prior LOT: 6"</f>
        <v>ECOG PS:
2: 2%
ISS Stage:
1: 11.2%
2: 72.0%
3: 16.0%
High Cytogenetic Risk: 40.5%
Refractory disease: 100.0%
Median prior LOT: 6</v>
      </c>
      <c r="AE59" s="99" t="str">
        <f>"ECOG PS:
2: "&amp;TEXT(3/W59,"0%")&amp;"
ISS Stage:
1: "&amp;TEXT(14/125,"0.0%")&amp;"
2: "&amp;TEXT(90/125,"0.0%")&amp;"
3: "&amp;TEXT(20/125,"0.0%")&amp;"
High Cytogenetic Risk: "&amp;TEXT(45/111,"0.0%")&amp;"
Refractory disease: "&amp;TEXT(128/W59,"0.0%")&amp;"
Median prior LOT: 6"</f>
        <v>ECOG PS:
2: 2%
ISS Stage:
1: 11.2%
2: 72.0%
3: 16.0%
High Cytogenetic Risk: 40.5%
Refractory disease: 100.0%
Median prior LOT: 6</v>
      </c>
      <c r="AF59" s="266" t="s">
        <v>235</v>
      </c>
      <c r="AG59" s="266" t="s">
        <v>235</v>
      </c>
      <c r="AH59" s="266" t="s">
        <v>235</v>
      </c>
      <c r="AI59" s="98" t="s">
        <v>235</v>
      </c>
      <c r="AJ59" s="235" t="s">
        <v>235</v>
      </c>
      <c r="AK59" s="72" t="s">
        <v>235</v>
      </c>
      <c r="AL59" s="72" t="s">
        <v>235</v>
      </c>
      <c r="AM59" s="72" t="s">
        <v>235</v>
      </c>
      <c r="AN59" s="72" t="s">
        <v>235</v>
      </c>
      <c r="AO59" s="72" t="s">
        <v>235</v>
      </c>
      <c r="AP59" s="72" t="s">
        <v>235</v>
      </c>
      <c r="AQ59" s="72" t="s">
        <v>235</v>
      </c>
      <c r="AR59" s="72" t="s">
        <v>235</v>
      </c>
      <c r="AS59" s="72" t="s">
        <v>235</v>
      </c>
      <c r="AT59" s="235" t="s">
        <v>235</v>
      </c>
      <c r="AU59" s="72" t="s">
        <v>235</v>
      </c>
      <c r="AV59" s="235" t="s">
        <v>235</v>
      </c>
      <c r="AW59" s="72" t="s">
        <v>235</v>
      </c>
      <c r="AX59" s="72" t="s">
        <v>235</v>
      </c>
      <c r="AY59" s="72" t="s">
        <v>235</v>
      </c>
      <c r="AZ59" s="72" t="s">
        <v>235</v>
      </c>
      <c r="BA59" s="72" t="s">
        <v>235</v>
      </c>
      <c r="BB59" s="72" t="s">
        <v>235</v>
      </c>
      <c r="BC59" s="72" t="s">
        <v>235</v>
      </c>
      <c r="BD59" s="72" t="s">
        <v>235</v>
      </c>
      <c r="BE59" s="72" t="s">
        <v>235</v>
      </c>
      <c r="BF59" s="72" t="s">
        <v>235</v>
      </c>
      <c r="BG59" s="72" t="s">
        <v>235</v>
      </c>
      <c r="BH59" s="72" t="s">
        <v>235</v>
      </c>
      <c r="BI59" s="72" t="s">
        <v>235</v>
      </c>
      <c r="BJ59" s="72" t="s">
        <v>235</v>
      </c>
      <c r="BK59" s="72" t="s">
        <v>235</v>
      </c>
      <c r="BL59" s="72" t="s">
        <v>235</v>
      </c>
      <c r="BM59" s="72" t="s">
        <v>235</v>
      </c>
      <c r="BN59" s="72" t="s">
        <v>235</v>
      </c>
      <c r="BO59" s="72" t="s">
        <v>235</v>
      </c>
      <c r="BP59" s="72" t="s">
        <v>235</v>
      </c>
      <c r="BQ59" s="72" t="s">
        <v>235</v>
      </c>
      <c r="BR59" s="72" t="s">
        <v>235</v>
      </c>
      <c r="BS59" s="72" t="s">
        <v>235</v>
      </c>
      <c r="BT59" s="72" t="s">
        <v>235</v>
      </c>
      <c r="BU59" s="72" t="s">
        <v>235</v>
      </c>
      <c r="BV59" s="72" t="s">
        <v>235</v>
      </c>
      <c r="BW59" s="238" t="s">
        <v>383</v>
      </c>
      <c r="BX59" s="347" t="s">
        <v>384</v>
      </c>
      <c r="BY59" s="264" t="s">
        <v>385</v>
      </c>
      <c r="BZ59" s="264" t="s">
        <v>385</v>
      </c>
      <c r="CA59" s="264" t="s">
        <v>385</v>
      </c>
      <c r="CB59" s="264" t="s">
        <v>385</v>
      </c>
      <c r="CC59" s="264" t="s">
        <v>386</v>
      </c>
      <c r="CD59" s="311" t="s">
        <v>387</v>
      </c>
      <c r="CE59" s="311" t="s">
        <v>387</v>
      </c>
      <c r="CF59" s="311" t="s">
        <v>387</v>
      </c>
      <c r="CG59" s="312" t="s">
        <v>388</v>
      </c>
      <c r="CH59" s="250" t="s">
        <v>600</v>
      </c>
      <c r="CI59" s="219" t="s">
        <v>231</v>
      </c>
      <c r="CJ59" s="219" t="s">
        <v>601</v>
      </c>
      <c r="CK59" s="219" t="s">
        <v>601</v>
      </c>
      <c r="CL59" s="219" t="s">
        <v>601</v>
      </c>
      <c r="CM59" s="219" t="s">
        <v>235</v>
      </c>
      <c r="CN59" s="219" t="s">
        <v>235</v>
      </c>
      <c r="CO59" s="219" t="s">
        <v>235</v>
      </c>
      <c r="CP59" s="219" t="s">
        <v>235</v>
      </c>
      <c r="CQ59" s="219" t="s">
        <v>235</v>
      </c>
      <c r="CR59" s="219" t="s">
        <v>235</v>
      </c>
      <c r="CS59" s="219" t="s">
        <v>235</v>
      </c>
      <c r="CT59" s="219" t="s">
        <v>235</v>
      </c>
      <c r="CU59" s="219" t="s">
        <v>235</v>
      </c>
      <c r="CV59" s="219" t="s">
        <v>235</v>
      </c>
      <c r="CW59" s="219" t="s">
        <v>235</v>
      </c>
      <c r="CX59" s="219" t="s">
        <v>235</v>
      </c>
      <c r="CY59" s="219" t="s">
        <v>235</v>
      </c>
      <c r="CZ59" s="219" t="s">
        <v>235</v>
      </c>
      <c r="DA59" s="219" t="s">
        <v>235</v>
      </c>
      <c r="DB59" s="219" t="s">
        <v>235</v>
      </c>
      <c r="DC59" s="219" t="s">
        <v>235</v>
      </c>
      <c r="DD59" s="219" t="s">
        <v>235</v>
      </c>
      <c r="DE59" s="219" t="s">
        <v>235</v>
      </c>
      <c r="DF59" s="219" t="s">
        <v>235</v>
      </c>
      <c r="DG59" s="219" t="s">
        <v>235</v>
      </c>
      <c r="DH59" s="219" t="s">
        <v>235</v>
      </c>
      <c r="DI59" s="219" t="s">
        <v>235</v>
      </c>
      <c r="DJ59" s="219" t="s">
        <v>235</v>
      </c>
      <c r="DK59" s="244" t="s">
        <v>235</v>
      </c>
      <c r="DL59" s="244" t="s">
        <v>235</v>
      </c>
      <c r="DM59" s="244" t="s">
        <v>235</v>
      </c>
      <c r="DN59" s="244" t="s">
        <v>235</v>
      </c>
      <c r="DO59" s="244" t="s">
        <v>235</v>
      </c>
      <c r="DP59" s="244" t="s">
        <v>235</v>
      </c>
      <c r="DQ59" s="244" t="s">
        <v>235</v>
      </c>
      <c r="DR59" s="88" t="s">
        <v>235</v>
      </c>
      <c r="DS59" s="88" t="s">
        <v>235</v>
      </c>
      <c r="DT59" s="88" t="s">
        <v>235</v>
      </c>
      <c r="DU59" s="88" t="s">
        <v>235</v>
      </c>
      <c r="DV59" s="88" t="s">
        <v>235</v>
      </c>
      <c r="DW59" s="244" t="s">
        <v>235</v>
      </c>
      <c r="DX59" s="88" t="s">
        <v>235</v>
      </c>
      <c r="DY59" s="244" t="s">
        <v>235</v>
      </c>
      <c r="DZ59" s="88" t="s">
        <v>235</v>
      </c>
      <c r="EA59" s="88" t="s">
        <v>235</v>
      </c>
      <c r="EB59" s="88" t="s">
        <v>235</v>
      </c>
      <c r="EC59" s="88" t="s">
        <v>235</v>
      </c>
      <c r="ED59" s="88" t="s">
        <v>235</v>
      </c>
      <c r="EE59" s="88" t="s">
        <v>235</v>
      </c>
      <c r="EF59" s="88" t="s">
        <v>235</v>
      </c>
      <c r="EG59" s="88" t="s">
        <v>235</v>
      </c>
      <c r="EH59" s="88" t="s">
        <v>235</v>
      </c>
      <c r="EI59" s="88" t="s">
        <v>235</v>
      </c>
      <c r="EJ59" s="88" t="s">
        <v>235</v>
      </c>
      <c r="EK59" s="88" t="s">
        <v>235</v>
      </c>
      <c r="EL59" s="88" t="s">
        <v>235</v>
      </c>
      <c r="EM59" s="88" t="s">
        <v>235</v>
      </c>
      <c r="EN59" s="88" t="s">
        <v>235</v>
      </c>
      <c r="EO59" s="88" t="s">
        <v>235</v>
      </c>
      <c r="EP59" s="88" t="s">
        <v>235</v>
      </c>
      <c r="EQ59" s="88" t="s">
        <v>235</v>
      </c>
      <c r="ER59" s="88" t="s">
        <v>235</v>
      </c>
      <c r="ES59" s="88" t="s">
        <v>235</v>
      </c>
      <c r="ET59" s="88" t="s">
        <v>235</v>
      </c>
      <c r="EU59" s="88" t="s">
        <v>235</v>
      </c>
      <c r="EV59" s="88" t="s">
        <v>235</v>
      </c>
      <c r="EW59" s="88" t="s">
        <v>235</v>
      </c>
      <c r="EX59" s="88" t="s">
        <v>235</v>
      </c>
      <c r="EY59" s="88" t="s">
        <v>235</v>
      </c>
      <c r="EZ59" s="88" t="s">
        <v>235</v>
      </c>
      <c r="FA59" s="88" t="s">
        <v>235</v>
      </c>
      <c r="FB59" s="88" t="s">
        <v>235</v>
      </c>
      <c r="FC59" s="88" t="s">
        <v>235</v>
      </c>
      <c r="FD59" s="88" t="s">
        <v>235</v>
      </c>
      <c r="FE59" s="88" t="s">
        <v>235</v>
      </c>
      <c r="FF59" s="88" t="s">
        <v>235</v>
      </c>
      <c r="FG59" s="88" t="s">
        <v>235</v>
      </c>
      <c r="FH59" s="88" t="s">
        <v>235</v>
      </c>
    </row>
    <row r="60" spans="1:164" ht="16.5" customHeight="1" x14ac:dyDescent="0.3">
      <c r="A60" s="248"/>
      <c r="B60" s="248"/>
      <c r="C60" s="233"/>
      <c r="D60" s="223"/>
      <c r="E60" s="225"/>
      <c r="F60" s="304"/>
      <c r="G60" s="231"/>
      <c r="H60" s="256"/>
      <c r="I60" s="259"/>
      <c r="J60" s="242"/>
      <c r="K60" s="304"/>
      <c r="L60" s="242"/>
      <c r="M60" s="242"/>
      <c r="N60" s="242"/>
      <c r="O60" s="264"/>
      <c r="P60" s="256"/>
      <c r="Q60" s="242"/>
      <c r="R60" s="137" t="s">
        <v>235</v>
      </c>
      <c r="S60" s="137" t="s">
        <v>235</v>
      </c>
      <c r="T60" s="137" t="s">
        <v>235</v>
      </c>
      <c r="U60" s="137" t="s">
        <v>235</v>
      </c>
      <c r="V60" s="137" t="s">
        <v>235</v>
      </c>
      <c r="W60" s="242"/>
      <c r="X60" s="137" t="s">
        <v>235</v>
      </c>
      <c r="Y60" s="242"/>
      <c r="Z60" s="137" t="s">
        <v>235</v>
      </c>
      <c r="AA60" s="242"/>
      <c r="AB60" s="137" t="s">
        <v>235</v>
      </c>
      <c r="AC60" s="242"/>
      <c r="AD60" s="140" t="s">
        <v>235</v>
      </c>
      <c r="AE60" s="140" t="s">
        <v>235</v>
      </c>
      <c r="AF60" s="266"/>
      <c r="AG60" s="266"/>
      <c r="AH60" s="266"/>
      <c r="AI60" s="98" t="s">
        <v>235</v>
      </c>
      <c r="AJ60" s="236"/>
      <c r="AK60" s="72" t="s">
        <v>235</v>
      </c>
      <c r="AL60" s="72" t="s">
        <v>235</v>
      </c>
      <c r="AM60" s="72" t="s">
        <v>235</v>
      </c>
      <c r="AN60" s="72" t="s">
        <v>235</v>
      </c>
      <c r="AO60" s="72" t="s">
        <v>235</v>
      </c>
      <c r="AP60" s="72" t="s">
        <v>235</v>
      </c>
      <c r="AQ60" s="72" t="s">
        <v>235</v>
      </c>
      <c r="AR60" s="72" t="s">
        <v>235</v>
      </c>
      <c r="AS60" s="72" t="s">
        <v>235</v>
      </c>
      <c r="AT60" s="236"/>
      <c r="AU60" s="72" t="s">
        <v>235</v>
      </c>
      <c r="AV60" s="236"/>
      <c r="AW60" s="72" t="s">
        <v>235</v>
      </c>
      <c r="AX60" s="72" t="s">
        <v>235</v>
      </c>
      <c r="AY60" s="72" t="s">
        <v>235</v>
      </c>
      <c r="AZ60" s="72" t="s">
        <v>235</v>
      </c>
      <c r="BA60" s="72" t="s">
        <v>235</v>
      </c>
      <c r="BB60" s="72" t="s">
        <v>235</v>
      </c>
      <c r="BC60" s="72" t="s">
        <v>235</v>
      </c>
      <c r="BD60" s="72" t="s">
        <v>235</v>
      </c>
      <c r="BE60" s="72" t="s">
        <v>235</v>
      </c>
      <c r="BF60" s="72" t="s">
        <v>235</v>
      </c>
      <c r="BG60" s="72" t="s">
        <v>235</v>
      </c>
      <c r="BH60" s="72" t="s">
        <v>235</v>
      </c>
      <c r="BI60" s="72" t="s">
        <v>235</v>
      </c>
      <c r="BJ60" s="72" t="s">
        <v>235</v>
      </c>
      <c r="BK60" s="72" t="s">
        <v>235</v>
      </c>
      <c r="BL60" s="72" t="s">
        <v>235</v>
      </c>
      <c r="BM60" s="72" t="s">
        <v>235</v>
      </c>
      <c r="BN60" s="72" t="s">
        <v>235</v>
      </c>
      <c r="BO60" s="72" t="s">
        <v>235</v>
      </c>
      <c r="BP60" s="72" t="s">
        <v>235</v>
      </c>
      <c r="BQ60" s="72" t="s">
        <v>235</v>
      </c>
      <c r="BR60" s="72" t="s">
        <v>235</v>
      </c>
      <c r="BS60" s="72" t="s">
        <v>235</v>
      </c>
      <c r="BT60" s="72" t="s">
        <v>235</v>
      </c>
      <c r="BU60" s="72" t="s">
        <v>235</v>
      </c>
      <c r="BV60" s="72" t="s">
        <v>235</v>
      </c>
      <c r="BW60" s="238"/>
      <c r="BX60" s="238"/>
      <c r="BY60" s="242"/>
      <c r="BZ60" s="242"/>
      <c r="CA60" s="242"/>
      <c r="CB60" s="242"/>
      <c r="CC60" s="242"/>
      <c r="CD60" s="228"/>
      <c r="CE60" s="228"/>
      <c r="CF60" s="228"/>
      <c r="CG60" s="304"/>
      <c r="CH60" s="251"/>
      <c r="CI60" s="220"/>
      <c r="CJ60" s="220"/>
      <c r="CK60" s="220"/>
      <c r="CL60" s="220"/>
      <c r="CM60" s="220"/>
      <c r="CN60" s="220"/>
      <c r="CO60" s="220"/>
      <c r="CP60" s="220"/>
      <c r="CQ60" s="220"/>
      <c r="CR60" s="220"/>
      <c r="CS60" s="220"/>
      <c r="CT60" s="220"/>
      <c r="CU60" s="220"/>
      <c r="CV60" s="220"/>
      <c r="CW60" s="220"/>
      <c r="CX60" s="220"/>
      <c r="CY60" s="220"/>
      <c r="CZ60" s="233"/>
      <c r="DA60" s="233"/>
      <c r="DB60" s="233"/>
      <c r="DC60" s="233"/>
      <c r="DD60" s="233"/>
      <c r="DE60" s="233"/>
      <c r="DF60" s="233"/>
      <c r="DG60" s="233"/>
      <c r="DH60" s="233"/>
      <c r="DI60" s="233"/>
      <c r="DJ60" s="233"/>
      <c r="DK60" s="245"/>
      <c r="DL60" s="245"/>
      <c r="DM60" s="245"/>
      <c r="DN60" s="245"/>
      <c r="DO60" s="245"/>
      <c r="DP60" s="245"/>
      <c r="DQ60" s="245"/>
      <c r="DR60" s="88" t="s">
        <v>235</v>
      </c>
      <c r="DS60" s="88" t="s">
        <v>235</v>
      </c>
      <c r="DT60" s="88" t="s">
        <v>235</v>
      </c>
      <c r="DU60" s="88" t="s">
        <v>235</v>
      </c>
      <c r="DV60" s="88" t="s">
        <v>235</v>
      </c>
      <c r="DW60" s="245"/>
      <c r="DX60" s="88" t="s">
        <v>235</v>
      </c>
      <c r="DY60" s="245"/>
      <c r="DZ60" s="88" t="s">
        <v>235</v>
      </c>
      <c r="EA60" s="88" t="s">
        <v>235</v>
      </c>
      <c r="EB60" s="88" t="s">
        <v>235</v>
      </c>
      <c r="EC60" s="88" t="s">
        <v>235</v>
      </c>
      <c r="ED60" s="88" t="s">
        <v>235</v>
      </c>
      <c r="EE60" s="88" t="s">
        <v>235</v>
      </c>
      <c r="EF60" s="88" t="s">
        <v>235</v>
      </c>
      <c r="EG60" s="88" t="s">
        <v>235</v>
      </c>
      <c r="EH60" s="88" t="s">
        <v>235</v>
      </c>
      <c r="EI60" s="88" t="s">
        <v>235</v>
      </c>
      <c r="EJ60" s="88" t="s">
        <v>235</v>
      </c>
      <c r="EK60" s="88" t="s">
        <v>235</v>
      </c>
      <c r="EL60" s="88" t="s">
        <v>235</v>
      </c>
      <c r="EM60" s="88" t="s">
        <v>235</v>
      </c>
      <c r="EN60" s="88" t="s">
        <v>235</v>
      </c>
      <c r="EO60" s="88" t="s">
        <v>235</v>
      </c>
      <c r="EP60" s="88" t="s">
        <v>235</v>
      </c>
      <c r="EQ60" s="88" t="s">
        <v>235</v>
      </c>
      <c r="ER60" s="88" t="s">
        <v>235</v>
      </c>
      <c r="ES60" s="88" t="s">
        <v>235</v>
      </c>
      <c r="ET60" s="88" t="s">
        <v>235</v>
      </c>
      <c r="EU60" s="88" t="s">
        <v>235</v>
      </c>
      <c r="EV60" s="88" t="s">
        <v>235</v>
      </c>
      <c r="EW60" s="88" t="s">
        <v>235</v>
      </c>
      <c r="EX60" s="88" t="s">
        <v>235</v>
      </c>
      <c r="EY60" s="88" t="s">
        <v>235</v>
      </c>
      <c r="EZ60" s="88" t="s">
        <v>235</v>
      </c>
      <c r="FA60" s="88" t="s">
        <v>235</v>
      </c>
      <c r="FB60" s="88" t="s">
        <v>235</v>
      </c>
      <c r="FC60" s="88" t="s">
        <v>235</v>
      </c>
      <c r="FD60" s="88" t="s">
        <v>235</v>
      </c>
      <c r="FE60" s="88" t="s">
        <v>235</v>
      </c>
      <c r="FF60" s="88" t="s">
        <v>235</v>
      </c>
      <c r="FG60" s="88" t="s">
        <v>235</v>
      </c>
      <c r="FH60" s="88" t="s">
        <v>235</v>
      </c>
    </row>
    <row r="61" spans="1:164" ht="16.5" customHeight="1" x14ac:dyDescent="0.3">
      <c r="A61" s="248"/>
      <c r="B61" s="248"/>
      <c r="C61" s="233"/>
      <c r="D61" s="223"/>
      <c r="E61" s="225"/>
      <c r="F61" s="304"/>
      <c r="G61" s="231"/>
      <c r="H61" s="256"/>
      <c r="I61" s="259"/>
      <c r="J61" s="242"/>
      <c r="K61" s="304"/>
      <c r="L61" s="242"/>
      <c r="M61" s="242"/>
      <c r="N61" s="242"/>
      <c r="O61" s="264"/>
      <c r="P61" s="256"/>
      <c r="Q61" s="242"/>
      <c r="R61" s="137" t="s">
        <v>235</v>
      </c>
      <c r="S61" s="137" t="s">
        <v>235</v>
      </c>
      <c r="T61" s="137" t="s">
        <v>235</v>
      </c>
      <c r="U61" s="137" t="s">
        <v>235</v>
      </c>
      <c r="V61" s="137" t="s">
        <v>235</v>
      </c>
      <c r="W61" s="242"/>
      <c r="X61" s="137" t="s">
        <v>235</v>
      </c>
      <c r="Y61" s="242"/>
      <c r="Z61" s="137" t="s">
        <v>235</v>
      </c>
      <c r="AA61" s="242"/>
      <c r="AB61" s="137" t="s">
        <v>235</v>
      </c>
      <c r="AC61" s="242"/>
      <c r="AD61" s="140" t="s">
        <v>235</v>
      </c>
      <c r="AE61" s="140" t="s">
        <v>235</v>
      </c>
      <c r="AF61" s="266"/>
      <c r="AG61" s="266"/>
      <c r="AH61" s="266"/>
      <c r="AI61" s="98" t="s">
        <v>235</v>
      </c>
      <c r="AJ61" s="236"/>
      <c r="AK61" s="72" t="s">
        <v>235</v>
      </c>
      <c r="AL61" s="72" t="s">
        <v>235</v>
      </c>
      <c r="AM61" s="72" t="s">
        <v>235</v>
      </c>
      <c r="AN61" s="72" t="s">
        <v>235</v>
      </c>
      <c r="AO61" s="72" t="s">
        <v>235</v>
      </c>
      <c r="AP61" s="72" t="s">
        <v>235</v>
      </c>
      <c r="AQ61" s="72" t="s">
        <v>235</v>
      </c>
      <c r="AR61" s="72" t="s">
        <v>235</v>
      </c>
      <c r="AS61" s="72" t="s">
        <v>235</v>
      </c>
      <c r="AT61" s="236"/>
      <c r="AU61" s="72" t="s">
        <v>235</v>
      </c>
      <c r="AV61" s="236"/>
      <c r="AW61" s="72" t="s">
        <v>235</v>
      </c>
      <c r="AX61" s="72" t="s">
        <v>235</v>
      </c>
      <c r="AY61" s="72" t="s">
        <v>235</v>
      </c>
      <c r="AZ61" s="72" t="s">
        <v>235</v>
      </c>
      <c r="BA61" s="72" t="s">
        <v>235</v>
      </c>
      <c r="BB61" s="72" t="s">
        <v>235</v>
      </c>
      <c r="BC61" s="72" t="s">
        <v>235</v>
      </c>
      <c r="BD61" s="72" t="s">
        <v>235</v>
      </c>
      <c r="BE61" s="72" t="s">
        <v>235</v>
      </c>
      <c r="BF61" s="72" t="s">
        <v>235</v>
      </c>
      <c r="BG61" s="72" t="s">
        <v>235</v>
      </c>
      <c r="BH61" s="72" t="s">
        <v>235</v>
      </c>
      <c r="BI61" s="72" t="s">
        <v>235</v>
      </c>
      <c r="BJ61" s="72" t="s">
        <v>235</v>
      </c>
      <c r="BK61" s="72" t="s">
        <v>235</v>
      </c>
      <c r="BL61" s="72" t="s">
        <v>235</v>
      </c>
      <c r="BM61" s="72" t="s">
        <v>235</v>
      </c>
      <c r="BN61" s="72" t="s">
        <v>235</v>
      </c>
      <c r="BO61" s="72" t="s">
        <v>235</v>
      </c>
      <c r="BP61" s="72" t="s">
        <v>235</v>
      </c>
      <c r="BQ61" s="72" t="s">
        <v>235</v>
      </c>
      <c r="BR61" s="72" t="s">
        <v>235</v>
      </c>
      <c r="BS61" s="72" t="s">
        <v>235</v>
      </c>
      <c r="BT61" s="72" t="s">
        <v>235</v>
      </c>
      <c r="BU61" s="72" t="s">
        <v>235</v>
      </c>
      <c r="BV61" s="72" t="s">
        <v>235</v>
      </c>
      <c r="BW61" s="238"/>
      <c r="BX61" s="238"/>
      <c r="BY61" s="242"/>
      <c r="BZ61" s="242"/>
      <c r="CA61" s="242"/>
      <c r="CB61" s="242"/>
      <c r="CC61" s="242"/>
      <c r="CD61" s="228"/>
      <c r="CE61" s="228"/>
      <c r="CF61" s="228"/>
      <c r="CG61" s="304"/>
      <c r="CH61" s="251"/>
      <c r="CI61" s="220"/>
      <c r="CJ61" s="220"/>
      <c r="CK61" s="220"/>
      <c r="CL61" s="220"/>
      <c r="CM61" s="220"/>
      <c r="CN61" s="220"/>
      <c r="CO61" s="220"/>
      <c r="CP61" s="220"/>
      <c r="CQ61" s="220"/>
      <c r="CR61" s="220"/>
      <c r="CS61" s="220"/>
      <c r="CT61" s="220"/>
      <c r="CU61" s="220"/>
      <c r="CV61" s="220"/>
      <c r="CW61" s="220"/>
      <c r="CX61" s="220"/>
      <c r="CY61" s="220"/>
      <c r="CZ61" s="233"/>
      <c r="DA61" s="233"/>
      <c r="DB61" s="233"/>
      <c r="DC61" s="233"/>
      <c r="DD61" s="233"/>
      <c r="DE61" s="233"/>
      <c r="DF61" s="233"/>
      <c r="DG61" s="233"/>
      <c r="DH61" s="233"/>
      <c r="DI61" s="233"/>
      <c r="DJ61" s="233"/>
      <c r="DK61" s="245"/>
      <c r="DL61" s="245"/>
      <c r="DM61" s="245"/>
      <c r="DN61" s="245"/>
      <c r="DO61" s="245"/>
      <c r="DP61" s="245"/>
      <c r="DQ61" s="245"/>
      <c r="DR61" s="88" t="s">
        <v>235</v>
      </c>
      <c r="DS61" s="88" t="s">
        <v>235</v>
      </c>
      <c r="DT61" s="88" t="s">
        <v>235</v>
      </c>
      <c r="DU61" s="88" t="s">
        <v>235</v>
      </c>
      <c r="DV61" s="88" t="s">
        <v>235</v>
      </c>
      <c r="DW61" s="245"/>
      <c r="DX61" s="88" t="s">
        <v>235</v>
      </c>
      <c r="DY61" s="245"/>
      <c r="DZ61" s="88" t="s">
        <v>235</v>
      </c>
      <c r="EA61" s="88" t="s">
        <v>235</v>
      </c>
      <c r="EB61" s="88" t="s">
        <v>235</v>
      </c>
      <c r="EC61" s="88" t="s">
        <v>235</v>
      </c>
      <c r="ED61" s="88" t="s">
        <v>235</v>
      </c>
      <c r="EE61" s="88" t="s">
        <v>235</v>
      </c>
      <c r="EF61" s="88" t="s">
        <v>235</v>
      </c>
      <c r="EG61" s="88" t="s">
        <v>235</v>
      </c>
      <c r="EH61" s="88" t="s">
        <v>235</v>
      </c>
      <c r="EI61" s="88" t="s">
        <v>235</v>
      </c>
      <c r="EJ61" s="88" t="s">
        <v>235</v>
      </c>
      <c r="EK61" s="88" t="s">
        <v>235</v>
      </c>
      <c r="EL61" s="88" t="s">
        <v>235</v>
      </c>
      <c r="EM61" s="88" t="s">
        <v>235</v>
      </c>
      <c r="EN61" s="88" t="s">
        <v>235</v>
      </c>
      <c r="EO61" s="88" t="s">
        <v>235</v>
      </c>
      <c r="EP61" s="88" t="s">
        <v>235</v>
      </c>
      <c r="EQ61" s="88" t="s">
        <v>235</v>
      </c>
      <c r="ER61" s="88" t="s">
        <v>235</v>
      </c>
      <c r="ES61" s="88" t="s">
        <v>235</v>
      </c>
      <c r="ET61" s="88" t="s">
        <v>235</v>
      </c>
      <c r="EU61" s="88" t="s">
        <v>235</v>
      </c>
      <c r="EV61" s="88" t="s">
        <v>235</v>
      </c>
      <c r="EW61" s="88" t="s">
        <v>235</v>
      </c>
      <c r="EX61" s="88" t="s">
        <v>235</v>
      </c>
      <c r="EY61" s="88" t="s">
        <v>235</v>
      </c>
      <c r="EZ61" s="88" t="s">
        <v>235</v>
      </c>
      <c r="FA61" s="88" t="s">
        <v>235</v>
      </c>
      <c r="FB61" s="88" t="s">
        <v>235</v>
      </c>
      <c r="FC61" s="88" t="s">
        <v>235</v>
      </c>
      <c r="FD61" s="88" t="s">
        <v>235</v>
      </c>
      <c r="FE61" s="88" t="s">
        <v>235</v>
      </c>
      <c r="FF61" s="88" t="s">
        <v>235</v>
      </c>
      <c r="FG61" s="88" t="s">
        <v>235</v>
      </c>
      <c r="FH61" s="88" t="s">
        <v>235</v>
      </c>
    </row>
    <row r="62" spans="1:164" ht="16.5" customHeight="1" x14ac:dyDescent="0.3">
      <c r="A62" s="249"/>
      <c r="B62" s="249"/>
      <c r="C62" s="234"/>
      <c r="D62" s="224"/>
      <c r="E62" s="226"/>
      <c r="F62" s="305"/>
      <c r="G62" s="232"/>
      <c r="H62" s="257"/>
      <c r="I62" s="260"/>
      <c r="J62" s="243"/>
      <c r="K62" s="305"/>
      <c r="L62" s="243"/>
      <c r="M62" s="243"/>
      <c r="N62" s="243"/>
      <c r="O62" s="265"/>
      <c r="P62" s="257"/>
      <c r="Q62" s="243"/>
      <c r="R62" s="137" t="s">
        <v>235</v>
      </c>
      <c r="S62" s="137" t="s">
        <v>235</v>
      </c>
      <c r="T62" s="137" t="s">
        <v>235</v>
      </c>
      <c r="U62" s="137" t="s">
        <v>235</v>
      </c>
      <c r="V62" s="137" t="s">
        <v>235</v>
      </c>
      <c r="W62" s="243"/>
      <c r="X62" s="137" t="s">
        <v>235</v>
      </c>
      <c r="Y62" s="243"/>
      <c r="Z62" s="137" t="s">
        <v>235</v>
      </c>
      <c r="AA62" s="243"/>
      <c r="AB62" s="137" t="s">
        <v>235</v>
      </c>
      <c r="AC62" s="243"/>
      <c r="AD62" s="140" t="s">
        <v>235</v>
      </c>
      <c r="AE62" s="140" t="s">
        <v>235</v>
      </c>
      <c r="AF62" s="266"/>
      <c r="AG62" s="266"/>
      <c r="AH62" s="266"/>
      <c r="AI62" s="98" t="s">
        <v>235</v>
      </c>
      <c r="AJ62" s="236"/>
      <c r="AK62" s="72" t="s">
        <v>235</v>
      </c>
      <c r="AL62" s="72" t="s">
        <v>235</v>
      </c>
      <c r="AM62" s="72" t="s">
        <v>235</v>
      </c>
      <c r="AN62" s="72" t="s">
        <v>235</v>
      </c>
      <c r="AO62" s="72" t="s">
        <v>235</v>
      </c>
      <c r="AP62" s="72" t="s">
        <v>235</v>
      </c>
      <c r="AQ62" s="72" t="s">
        <v>235</v>
      </c>
      <c r="AR62" s="72" t="s">
        <v>235</v>
      </c>
      <c r="AS62" s="72" t="s">
        <v>235</v>
      </c>
      <c r="AT62" s="236"/>
      <c r="AU62" s="72" t="s">
        <v>235</v>
      </c>
      <c r="AV62" s="236"/>
      <c r="AW62" s="72" t="s">
        <v>235</v>
      </c>
      <c r="AX62" s="72" t="s">
        <v>235</v>
      </c>
      <c r="AY62" s="72" t="s">
        <v>235</v>
      </c>
      <c r="AZ62" s="72" t="s">
        <v>235</v>
      </c>
      <c r="BA62" s="72" t="s">
        <v>235</v>
      </c>
      <c r="BB62" s="72" t="s">
        <v>235</v>
      </c>
      <c r="BC62" s="72" t="s">
        <v>235</v>
      </c>
      <c r="BD62" s="72" t="s">
        <v>235</v>
      </c>
      <c r="BE62" s="72" t="s">
        <v>235</v>
      </c>
      <c r="BF62" s="72" t="s">
        <v>235</v>
      </c>
      <c r="BG62" s="72" t="s">
        <v>235</v>
      </c>
      <c r="BH62" s="72" t="s">
        <v>235</v>
      </c>
      <c r="BI62" s="72" t="s">
        <v>235</v>
      </c>
      <c r="BJ62" s="72" t="s">
        <v>235</v>
      </c>
      <c r="BK62" s="72" t="s">
        <v>235</v>
      </c>
      <c r="BL62" s="72" t="s">
        <v>235</v>
      </c>
      <c r="BM62" s="72" t="s">
        <v>235</v>
      </c>
      <c r="BN62" s="72" t="s">
        <v>235</v>
      </c>
      <c r="BO62" s="72" t="s">
        <v>235</v>
      </c>
      <c r="BP62" s="72" t="s">
        <v>235</v>
      </c>
      <c r="BQ62" s="72" t="s">
        <v>235</v>
      </c>
      <c r="BR62" s="72" t="s">
        <v>235</v>
      </c>
      <c r="BS62" s="72" t="s">
        <v>235</v>
      </c>
      <c r="BT62" s="72" t="s">
        <v>235</v>
      </c>
      <c r="BU62" s="72" t="s">
        <v>235</v>
      </c>
      <c r="BV62" s="72" t="s">
        <v>235</v>
      </c>
      <c r="BW62" s="239"/>
      <c r="BX62" s="239"/>
      <c r="BY62" s="243"/>
      <c r="BZ62" s="243"/>
      <c r="CA62" s="243"/>
      <c r="CB62" s="243"/>
      <c r="CC62" s="243"/>
      <c r="CD62" s="229"/>
      <c r="CE62" s="229"/>
      <c r="CF62" s="229"/>
      <c r="CG62" s="305"/>
      <c r="CH62" s="252"/>
      <c r="CI62" s="221"/>
      <c r="CJ62" s="221"/>
      <c r="CK62" s="221"/>
      <c r="CL62" s="221"/>
      <c r="CM62" s="221"/>
      <c r="CN62" s="221"/>
      <c r="CO62" s="221"/>
      <c r="CP62" s="221"/>
      <c r="CQ62" s="221"/>
      <c r="CR62" s="221"/>
      <c r="CS62" s="221"/>
      <c r="CT62" s="221"/>
      <c r="CU62" s="221"/>
      <c r="CV62" s="221"/>
      <c r="CW62" s="221"/>
      <c r="CX62" s="221"/>
      <c r="CY62" s="221"/>
      <c r="CZ62" s="234"/>
      <c r="DA62" s="234"/>
      <c r="DB62" s="234"/>
      <c r="DC62" s="234"/>
      <c r="DD62" s="234"/>
      <c r="DE62" s="234"/>
      <c r="DF62" s="234"/>
      <c r="DG62" s="234"/>
      <c r="DH62" s="234"/>
      <c r="DI62" s="234"/>
      <c r="DJ62" s="234"/>
      <c r="DK62" s="246"/>
      <c r="DL62" s="246"/>
      <c r="DM62" s="246"/>
      <c r="DN62" s="246"/>
      <c r="DO62" s="246"/>
      <c r="DP62" s="246"/>
      <c r="DQ62" s="246"/>
      <c r="DR62" s="88" t="s">
        <v>235</v>
      </c>
      <c r="DS62" s="88" t="s">
        <v>235</v>
      </c>
      <c r="DT62" s="88" t="s">
        <v>235</v>
      </c>
      <c r="DU62" s="88" t="s">
        <v>235</v>
      </c>
      <c r="DV62" s="88" t="s">
        <v>235</v>
      </c>
      <c r="DW62" s="246"/>
      <c r="DX62" s="88" t="s">
        <v>235</v>
      </c>
      <c r="DY62" s="246"/>
      <c r="DZ62" s="88" t="s">
        <v>235</v>
      </c>
      <c r="EA62" s="88" t="s">
        <v>235</v>
      </c>
      <c r="EB62" s="88" t="s">
        <v>235</v>
      </c>
      <c r="EC62" s="88" t="s">
        <v>235</v>
      </c>
      <c r="ED62" s="88" t="s">
        <v>235</v>
      </c>
      <c r="EE62" s="88" t="s">
        <v>235</v>
      </c>
      <c r="EF62" s="88" t="s">
        <v>235</v>
      </c>
      <c r="EG62" s="88" t="s">
        <v>235</v>
      </c>
      <c r="EH62" s="88" t="s">
        <v>235</v>
      </c>
      <c r="EI62" s="88" t="s">
        <v>235</v>
      </c>
      <c r="EJ62" s="88" t="s">
        <v>235</v>
      </c>
      <c r="EK62" s="88" t="s">
        <v>235</v>
      </c>
      <c r="EL62" s="88" t="s">
        <v>235</v>
      </c>
      <c r="EM62" s="88" t="s">
        <v>235</v>
      </c>
      <c r="EN62" s="88" t="s">
        <v>235</v>
      </c>
      <c r="EO62" s="88" t="s">
        <v>235</v>
      </c>
      <c r="EP62" s="88" t="s">
        <v>235</v>
      </c>
      <c r="EQ62" s="88" t="s">
        <v>235</v>
      </c>
      <c r="ER62" s="88" t="s">
        <v>235</v>
      </c>
      <c r="ES62" s="88" t="s">
        <v>235</v>
      </c>
      <c r="ET62" s="88" t="s">
        <v>235</v>
      </c>
      <c r="EU62" s="88" t="s">
        <v>235</v>
      </c>
      <c r="EV62" s="88" t="s">
        <v>235</v>
      </c>
      <c r="EW62" s="88" t="s">
        <v>235</v>
      </c>
      <c r="EX62" s="88" t="s">
        <v>235</v>
      </c>
      <c r="EY62" s="88" t="s">
        <v>235</v>
      </c>
      <c r="EZ62" s="88" t="s">
        <v>235</v>
      </c>
      <c r="FA62" s="88" t="s">
        <v>235</v>
      </c>
      <c r="FB62" s="88" t="s">
        <v>235</v>
      </c>
      <c r="FC62" s="88" t="s">
        <v>235</v>
      </c>
      <c r="FD62" s="88" t="s">
        <v>235</v>
      </c>
      <c r="FE62" s="88" t="s">
        <v>235</v>
      </c>
      <c r="FF62" s="88" t="s">
        <v>235</v>
      </c>
      <c r="FG62" s="88" t="s">
        <v>235</v>
      </c>
      <c r="FH62" s="88" t="s">
        <v>235</v>
      </c>
    </row>
    <row r="63" spans="1:164" ht="16.5" customHeight="1" x14ac:dyDescent="0.3">
      <c r="A63" s="247">
        <v>1</v>
      </c>
      <c r="B63" s="247" t="s">
        <v>216</v>
      </c>
      <c r="C63" s="219" t="s">
        <v>238</v>
      </c>
      <c r="D63" s="225" t="s">
        <v>376</v>
      </c>
      <c r="E63" s="222" t="s">
        <v>377</v>
      </c>
      <c r="F63" s="259" t="s">
        <v>378</v>
      </c>
      <c r="G63" s="259" t="s">
        <v>379</v>
      </c>
      <c r="H63" s="225" t="s">
        <v>380</v>
      </c>
      <c r="I63" s="259" t="s">
        <v>381</v>
      </c>
      <c r="J63" s="337" t="s">
        <v>367</v>
      </c>
      <c r="K63" s="338" t="s">
        <v>382</v>
      </c>
      <c r="L63" s="264" t="s">
        <v>225</v>
      </c>
      <c r="M63" s="264" t="s">
        <v>368</v>
      </c>
      <c r="N63" s="225" t="s">
        <v>331</v>
      </c>
      <c r="O63" s="264" t="s">
        <v>369</v>
      </c>
      <c r="P63" s="225" t="s">
        <v>229</v>
      </c>
      <c r="Q63" s="264">
        <v>1</v>
      </c>
      <c r="R63" s="136" t="s">
        <v>366</v>
      </c>
      <c r="S63" s="136" t="s">
        <v>231</v>
      </c>
      <c r="T63" s="136" t="s">
        <v>231</v>
      </c>
      <c r="U63" s="136" t="s">
        <v>231</v>
      </c>
      <c r="V63" s="177">
        <v>128</v>
      </c>
      <c r="W63" s="264">
        <f>V63</f>
        <v>128</v>
      </c>
      <c r="X63" s="177">
        <v>61</v>
      </c>
      <c r="Y63" s="264">
        <f>X63</f>
        <v>61</v>
      </c>
      <c r="Z63" s="138">
        <v>76</v>
      </c>
      <c r="AA63" s="264">
        <f>Z63</f>
        <v>76</v>
      </c>
      <c r="AB63" s="139">
        <f>(45%*V63)+(53%*V63)</f>
        <v>125.44</v>
      </c>
      <c r="AC63" s="348">
        <f>AB63</f>
        <v>125.44</v>
      </c>
      <c r="AD63" s="99" t="str">
        <f>"ECOG PS:
2: "&amp;TEXT(3/V63,"0%")&amp;"
ISS Stage:
1: "&amp;TEXT(14/125,"0.0%")&amp;"
2: "&amp;TEXT(90/125,"0.0%")&amp;"
3: "&amp;TEXT(20/125,"0.0%")&amp;"
High Cytogenetic Risk: "&amp;TEXT(45/111,"0.0%")&amp;"
Refractory disease: "&amp;TEXT(128/V63,"0.0%")&amp;"
Median prior LOT: 6"</f>
        <v>ECOG PS:
2: 2%
ISS Stage:
1: 11.2%
2: 72.0%
3: 16.0%
High Cytogenetic Risk: 40.5%
Refractory disease: 100.0%
Median prior LOT: 6</v>
      </c>
      <c r="AE63" s="99" t="str">
        <f>"ECOG PS:
2: "&amp;TEXT(3/W63,"0%")&amp;"
ISS Stage:
1: "&amp;TEXT(14/125,"0.0%")&amp;"
2: "&amp;TEXT(90/125,"0.0%")&amp;"
3: "&amp;TEXT(20/125,"0.0%")&amp;"
High Cytogenetic Risk: "&amp;TEXT(45/111,"0.0%")&amp;"
Refractory disease: "&amp;TEXT(128/W63,"0.0%")&amp;"
Median prior LOT: 6"</f>
        <v>ECOG PS:
2: 2%
ISS Stage:
1: 11.2%
2: 72.0%
3: 16.0%
High Cytogenetic Risk: 40.5%
Refractory disease: 100.0%
Median prior LOT: 6</v>
      </c>
      <c r="AF63" s="266" t="s">
        <v>235</v>
      </c>
      <c r="AG63" s="266" t="s">
        <v>235</v>
      </c>
      <c r="AH63" s="266" t="s">
        <v>235</v>
      </c>
      <c r="AI63" s="98" t="s">
        <v>235</v>
      </c>
      <c r="AJ63" s="235" t="s">
        <v>235</v>
      </c>
      <c r="AK63" s="72" t="s">
        <v>235</v>
      </c>
      <c r="AL63" s="72" t="s">
        <v>235</v>
      </c>
      <c r="AM63" s="72" t="s">
        <v>235</v>
      </c>
      <c r="AN63" s="72" t="s">
        <v>235</v>
      </c>
      <c r="AO63" s="72" t="s">
        <v>235</v>
      </c>
      <c r="AP63" s="72" t="s">
        <v>235</v>
      </c>
      <c r="AQ63" s="72" t="s">
        <v>235</v>
      </c>
      <c r="AR63" s="72" t="s">
        <v>235</v>
      </c>
      <c r="AS63" s="72" t="s">
        <v>235</v>
      </c>
      <c r="AT63" s="235" t="s">
        <v>235</v>
      </c>
      <c r="AU63" s="72" t="s">
        <v>235</v>
      </c>
      <c r="AV63" s="235" t="s">
        <v>235</v>
      </c>
      <c r="AW63" s="72" t="s">
        <v>235</v>
      </c>
      <c r="AX63" s="72" t="s">
        <v>235</v>
      </c>
      <c r="AY63" s="72" t="s">
        <v>235</v>
      </c>
      <c r="AZ63" s="72" t="s">
        <v>235</v>
      </c>
      <c r="BA63" s="72" t="s">
        <v>235</v>
      </c>
      <c r="BB63" s="72" t="s">
        <v>235</v>
      </c>
      <c r="BC63" s="72" t="s">
        <v>235</v>
      </c>
      <c r="BD63" s="72" t="s">
        <v>235</v>
      </c>
      <c r="BE63" s="72" t="s">
        <v>235</v>
      </c>
      <c r="BF63" s="72" t="s">
        <v>235</v>
      </c>
      <c r="BG63" s="72" t="s">
        <v>235</v>
      </c>
      <c r="BH63" s="72" t="s">
        <v>235</v>
      </c>
      <c r="BI63" s="72" t="s">
        <v>235</v>
      </c>
      <c r="BJ63" s="72" t="s">
        <v>235</v>
      </c>
      <c r="BK63" s="72" t="s">
        <v>235</v>
      </c>
      <c r="BL63" s="72" t="s">
        <v>235</v>
      </c>
      <c r="BM63" s="72" t="s">
        <v>235</v>
      </c>
      <c r="BN63" s="72" t="s">
        <v>235</v>
      </c>
      <c r="BO63" s="72" t="s">
        <v>235</v>
      </c>
      <c r="BP63" s="72" t="s">
        <v>235</v>
      </c>
      <c r="BQ63" s="72" t="s">
        <v>235</v>
      </c>
      <c r="BR63" s="72" t="s">
        <v>235</v>
      </c>
      <c r="BS63" s="72" t="s">
        <v>235</v>
      </c>
      <c r="BT63" s="72" t="s">
        <v>235</v>
      </c>
      <c r="BU63" s="72" t="s">
        <v>235</v>
      </c>
      <c r="BV63" s="72" t="s">
        <v>235</v>
      </c>
      <c r="BW63" s="238" t="s">
        <v>383</v>
      </c>
      <c r="BX63" s="347" t="s">
        <v>384</v>
      </c>
      <c r="BY63" s="264" t="s">
        <v>385</v>
      </c>
      <c r="BZ63" s="264" t="s">
        <v>385</v>
      </c>
      <c r="CA63" s="264" t="s">
        <v>385</v>
      </c>
      <c r="CB63" s="264" t="s">
        <v>385</v>
      </c>
      <c r="CC63" s="264" t="s">
        <v>386</v>
      </c>
      <c r="CD63" s="311" t="s">
        <v>387</v>
      </c>
      <c r="CE63" s="311" t="s">
        <v>387</v>
      </c>
      <c r="CF63" s="311" t="s">
        <v>387</v>
      </c>
      <c r="CG63" s="312" t="s">
        <v>388</v>
      </c>
      <c r="CH63" s="250" t="s">
        <v>600</v>
      </c>
      <c r="CI63" s="219" t="s">
        <v>231</v>
      </c>
      <c r="CJ63" s="219" t="s">
        <v>601</v>
      </c>
      <c r="CK63" s="219" t="s">
        <v>601</v>
      </c>
      <c r="CL63" s="219" t="s">
        <v>601</v>
      </c>
      <c r="CM63" s="219" t="s">
        <v>235</v>
      </c>
      <c r="CN63" s="219" t="s">
        <v>235</v>
      </c>
      <c r="CO63" s="219" t="s">
        <v>235</v>
      </c>
      <c r="CP63" s="219" t="s">
        <v>235</v>
      </c>
      <c r="CQ63" s="219" t="s">
        <v>235</v>
      </c>
      <c r="CR63" s="219" t="s">
        <v>235</v>
      </c>
      <c r="CS63" s="219" t="s">
        <v>235</v>
      </c>
      <c r="CT63" s="219" t="s">
        <v>235</v>
      </c>
      <c r="CU63" s="219" t="s">
        <v>235</v>
      </c>
      <c r="CV63" s="219" t="s">
        <v>235</v>
      </c>
      <c r="CW63" s="219" t="s">
        <v>235</v>
      </c>
      <c r="CX63" s="219" t="s">
        <v>235</v>
      </c>
      <c r="CY63" s="219" t="s">
        <v>235</v>
      </c>
      <c r="CZ63" s="219" t="s">
        <v>235</v>
      </c>
      <c r="DA63" s="219" t="s">
        <v>235</v>
      </c>
      <c r="DB63" s="219" t="s">
        <v>235</v>
      </c>
      <c r="DC63" s="219" t="s">
        <v>235</v>
      </c>
      <c r="DD63" s="219" t="s">
        <v>235</v>
      </c>
      <c r="DE63" s="219" t="s">
        <v>235</v>
      </c>
      <c r="DF63" s="219" t="s">
        <v>235</v>
      </c>
      <c r="DG63" s="219" t="s">
        <v>235</v>
      </c>
      <c r="DH63" s="219" t="s">
        <v>235</v>
      </c>
      <c r="DI63" s="219" t="s">
        <v>235</v>
      </c>
      <c r="DJ63" s="219" t="s">
        <v>235</v>
      </c>
      <c r="DK63" s="244" t="s">
        <v>235</v>
      </c>
      <c r="DL63" s="244" t="s">
        <v>235</v>
      </c>
      <c r="DM63" s="244" t="s">
        <v>235</v>
      </c>
      <c r="DN63" s="244" t="s">
        <v>235</v>
      </c>
      <c r="DO63" s="244" t="s">
        <v>235</v>
      </c>
      <c r="DP63" s="244" t="s">
        <v>235</v>
      </c>
      <c r="DQ63" s="244" t="s">
        <v>235</v>
      </c>
      <c r="DR63" s="88" t="s">
        <v>235</v>
      </c>
      <c r="DS63" s="88" t="s">
        <v>235</v>
      </c>
      <c r="DT63" s="88" t="s">
        <v>235</v>
      </c>
      <c r="DU63" s="88" t="s">
        <v>235</v>
      </c>
      <c r="DV63" s="88" t="s">
        <v>235</v>
      </c>
      <c r="DW63" s="244" t="s">
        <v>235</v>
      </c>
      <c r="DX63" s="88" t="s">
        <v>235</v>
      </c>
      <c r="DY63" s="244" t="s">
        <v>235</v>
      </c>
      <c r="DZ63" s="88" t="s">
        <v>235</v>
      </c>
      <c r="EA63" s="88" t="s">
        <v>235</v>
      </c>
      <c r="EB63" s="88" t="s">
        <v>235</v>
      </c>
      <c r="EC63" s="88" t="s">
        <v>235</v>
      </c>
      <c r="ED63" s="88" t="s">
        <v>235</v>
      </c>
      <c r="EE63" s="88" t="s">
        <v>235</v>
      </c>
      <c r="EF63" s="88" t="s">
        <v>235</v>
      </c>
      <c r="EG63" s="88" t="s">
        <v>235</v>
      </c>
      <c r="EH63" s="88" t="s">
        <v>235</v>
      </c>
      <c r="EI63" s="88" t="s">
        <v>235</v>
      </c>
      <c r="EJ63" s="88" t="s">
        <v>235</v>
      </c>
      <c r="EK63" s="88" t="s">
        <v>235</v>
      </c>
      <c r="EL63" s="88" t="s">
        <v>235</v>
      </c>
      <c r="EM63" s="88" t="s">
        <v>235</v>
      </c>
      <c r="EN63" s="88" t="s">
        <v>235</v>
      </c>
      <c r="EO63" s="88" t="s">
        <v>235</v>
      </c>
      <c r="EP63" s="88" t="s">
        <v>235</v>
      </c>
      <c r="EQ63" s="88" t="s">
        <v>235</v>
      </c>
      <c r="ER63" s="88" t="s">
        <v>235</v>
      </c>
      <c r="ES63" s="88" t="s">
        <v>235</v>
      </c>
      <c r="ET63" s="88" t="s">
        <v>235</v>
      </c>
      <c r="EU63" s="88" t="s">
        <v>235</v>
      </c>
      <c r="EV63" s="88" t="s">
        <v>235</v>
      </c>
      <c r="EW63" s="88" t="s">
        <v>235</v>
      </c>
      <c r="EX63" s="88" t="s">
        <v>235</v>
      </c>
      <c r="EY63" s="88" t="s">
        <v>235</v>
      </c>
      <c r="EZ63" s="88" t="s">
        <v>235</v>
      </c>
      <c r="FA63" s="88" t="s">
        <v>235</v>
      </c>
      <c r="FB63" s="88" t="s">
        <v>235</v>
      </c>
      <c r="FC63" s="88" t="s">
        <v>235</v>
      </c>
      <c r="FD63" s="88" t="s">
        <v>235</v>
      </c>
      <c r="FE63" s="88" t="s">
        <v>235</v>
      </c>
      <c r="FF63" s="88" t="s">
        <v>235</v>
      </c>
      <c r="FG63" s="88" t="s">
        <v>235</v>
      </c>
      <c r="FH63" s="88" t="s">
        <v>235</v>
      </c>
    </row>
    <row r="64" spans="1:164" ht="16.5" customHeight="1" x14ac:dyDescent="0.3">
      <c r="A64" s="248"/>
      <c r="B64" s="248"/>
      <c r="C64" s="233"/>
      <c r="D64" s="223"/>
      <c r="E64" s="225"/>
      <c r="F64" s="304"/>
      <c r="G64" s="231"/>
      <c r="H64" s="256"/>
      <c r="I64" s="259"/>
      <c r="J64" s="242"/>
      <c r="K64" s="304"/>
      <c r="L64" s="242"/>
      <c r="M64" s="242"/>
      <c r="N64" s="242"/>
      <c r="O64" s="264"/>
      <c r="P64" s="256"/>
      <c r="Q64" s="242"/>
      <c r="R64" s="137" t="s">
        <v>235</v>
      </c>
      <c r="S64" s="137" t="s">
        <v>235</v>
      </c>
      <c r="T64" s="137" t="s">
        <v>235</v>
      </c>
      <c r="U64" s="137" t="s">
        <v>235</v>
      </c>
      <c r="V64" s="137" t="s">
        <v>235</v>
      </c>
      <c r="W64" s="242"/>
      <c r="X64" s="137" t="s">
        <v>235</v>
      </c>
      <c r="Y64" s="242"/>
      <c r="Z64" s="137" t="s">
        <v>235</v>
      </c>
      <c r="AA64" s="242"/>
      <c r="AB64" s="137" t="s">
        <v>235</v>
      </c>
      <c r="AC64" s="242"/>
      <c r="AD64" s="140" t="s">
        <v>235</v>
      </c>
      <c r="AE64" s="140" t="s">
        <v>235</v>
      </c>
      <c r="AF64" s="266"/>
      <c r="AG64" s="266"/>
      <c r="AH64" s="266"/>
      <c r="AI64" s="98" t="s">
        <v>235</v>
      </c>
      <c r="AJ64" s="236"/>
      <c r="AK64" s="72" t="s">
        <v>235</v>
      </c>
      <c r="AL64" s="72" t="s">
        <v>235</v>
      </c>
      <c r="AM64" s="72" t="s">
        <v>235</v>
      </c>
      <c r="AN64" s="72" t="s">
        <v>235</v>
      </c>
      <c r="AO64" s="72" t="s">
        <v>235</v>
      </c>
      <c r="AP64" s="72" t="s">
        <v>235</v>
      </c>
      <c r="AQ64" s="72" t="s">
        <v>235</v>
      </c>
      <c r="AR64" s="72" t="s">
        <v>235</v>
      </c>
      <c r="AS64" s="72" t="s">
        <v>235</v>
      </c>
      <c r="AT64" s="236"/>
      <c r="AU64" s="72" t="s">
        <v>235</v>
      </c>
      <c r="AV64" s="236"/>
      <c r="AW64" s="72" t="s">
        <v>235</v>
      </c>
      <c r="AX64" s="72" t="s">
        <v>235</v>
      </c>
      <c r="AY64" s="72" t="s">
        <v>235</v>
      </c>
      <c r="AZ64" s="72" t="s">
        <v>235</v>
      </c>
      <c r="BA64" s="72" t="s">
        <v>235</v>
      </c>
      <c r="BB64" s="72" t="s">
        <v>235</v>
      </c>
      <c r="BC64" s="72" t="s">
        <v>235</v>
      </c>
      <c r="BD64" s="72" t="s">
        <v>235</v>
      </c>
      <c r="BE64" s="72" t="s">
        <v>235</v>
      </c>
      <c r="BF64" s="72" t="s">
        <v>235</v>
      </c>
      <c r="BG64" s="72" t="s">
        <v>235</v>
      </c>
      <c r="BH64" s="72" t="s">
        <v>235</v>
      </c>
      <c r="BI64" s="72" t="s">
        <v>235</v>
      </c>
      <c r="BJ64" s="72" t="s">
        <v>235</v>
      </c>
      <c r="BK64" s="72" t="s">
        <v>235</v>
      </c>
      <c r="BL64" s="72" t="s">
        <v>235</v>
      </c>
      <c r="BM64" s="72" t="s">
        <v>235</v>
      </c>
      <c r="BN64" s="72" t="s">
        <v>235</v>
      </c>
      <c r="BO64" s="72" t="s">
        <v>235</v>
      </c>
      <c r="BP64" s="72" t="s">
        <v>235</v>
      </c>
      <c r="BQ64" s="72" t="s">
        <v>235</v>
      </c>
      <c r="BR64" s="72" t="s">
        <v>235</v>
      </c>
      <c r="BS64" s="72" t="s">
        <v>235</v>
      </c>
      <c r="BT64" s="72" t="s">
        <v>235</v>
      </c>
      <c r="BU64" s="72" t="s">
        <v>235</v>
      </c>
      <c r="BV64" s="72" t="s">
        <v>235</v>
      </c>
      <c r="BW64" s="238"/>
      <c r="BX64" s="238"/>
      <c r="BY64" s="242"/>
      <c r="BZ64" s="242"/>
      <c r="CA64" s="242"/>
      <c r="CB64" s="242"/>
      <c r="CC64" s="242"/>
      <c r="CD64" s="228"/>
      <c r="CE64" s="228"/>
      <c r="CF64" s="228"/>
      <c r="CG64" s="304"/>
      <c r="CH64" s="251"/>
      <c r="CI64" s="220"/>
      <c r="CJ64" s="220"/>
      <c r="CK64" s="220"/>
      <c r="CL64" s="220"/>
      <c r="CM64" s="220"/>
      <c r="CN64" s="220"/>
      <c r="CO64" s="220"/>
      <c r="CP64" s="220"/>
      <c r="CQ64" s="220"/>
      <c r="CR64" s="220"/>
      <c r="CS64" s="220"/>
      <c r="CT64" s="220"/>
      <c r="CU64" s="220"/>
      <c r="CV64" s="220"/>
      <c r="CW64" s="220"/>
      <c r="CX64" s="220"/>
      <c r="CY64" s="220"/>
      <c r="CZ64" s="233"/>
      <c r="DA64" s="233"/>
      <c r="DB64" s="233"/>
      <c r="DC64" s="233"/>
      <c r="DD64" s="233"/>
      <c r="DE64" s="233"/>
      <c r="DF64" s="233"/>
      <c r="DG64" s="233"/>
      <c r="DH64" s="233"/>
      <c r="DI64" s="233"/>
      <c r="DJ64" s="233"/>
      <c r="DK64" s="245"/>
      <c r="DL64" s="245"/>
      <c r="DM64" s="245"/>
      <c r="DN64" s="245"/>
      <c r="DO64" s="245"/>
      <c r="DP64" s="245"/>
      <c r="DQ64" s="245"/>
      <c r="DR64" s="88" t="s">
        <v>235</v>
      </c>
      <c r="DS64" s="88" t="s">
        <v>235</v>
      </c>
      <c r="DT64" s="88" t="s">
        <v>235</v>
      </c>
      <c r="DU64" s="88" t="s">
        <v>235</v>
      </c>
      <c r="DV64" s="88" t="s">
        <v>235</v>
      </c>
      <c r="DW64" s="245"/>
      <c r="DX64" s="88" t="s">
        <v>235</v>
      </c>
      <c r="DY64" s="245"/>
      <c r="DZ64" s="88" t="s">
        <v>235</v>
      </c>
      <c r="EA64" s="88" t="s">
        <v>235</v>
      </c>
      <c r="EB64" s="88" t="s">
        <v>235</v>
      </c>
      <c r="EC64" s="88" t="s">
        <v>235</v>
      </c>
      <c r="ED64" s="88" t="s">
        <v>235</v>
      </c>
      <c r="EE64" s="88" t="s">
        <v>235</v>
      </c>
      <c r="EF64" s="88" t="s">
        <v>235</v>
      </c>
      <c r="EG64" s="88" t="s">
        <v>235</v>
      </c>
      <c r="EH64" s="88" t="s">
        <v>235</v>
      </c>
      <c r="EI64" s="88" t="s">
        <v>235</v>
      </c>
      <c r="EJ64" s="88" t="s">
        <v>235</v>
      </c>
      <c r="EK64" s="88" t="s">
        <v>235</v>
      </c>
      <c r="EL64" s="88" t="s">
        <v>235</v>
      </c>
      <c r="EM64" s="88" t="s">
        <v>235</v>
      </c>
      <c r="EN64" s="88" t="s">
        <v>235</v>
      </c>
      <c r="EO64" s="88" t="s">
        <v>235</v>
      </c>
      <c r="EP64" s="88" t="s">
        <v>235</v>
      </c>
      <c r="EQ64" s="88" t="s">
        <v>235</v>
      </c>
      <c r="ER64" s="88" t="s">
        <v>235</v>
      </c>
      <c r="ES64" s="88" t="s">
        <v>235</v>
      </c>
      <c r="ET64" s="88" t="s">
        <v>235</v>
      </c>
      <c r="EU64" s="88" t="s">
        <v>235</v>
      </c>
      <c r="EV64" s="88" t="s">
        <v>235</v>
      </c>
      <c r="EW64" s="88" t="s">
        <v>235</v>
      </c>
      <c r="EX64" s="88" t="s">
        <v>235</v>
      </c>
      <c r="EY64" s="88" t="s">
        <v>235</v>
      </c>
      <c r="EZ64" s="88" t="s">
        <v>235</v>
      </c>
      <c r="FA64" s="88" t="s">
        <v>235</v>
      </c>
      <c r="FB64" s="88" t="s">
        <v>235</v>
      </c>
      <c r="FC64" s="88" t="s">
        <v>235</v>
      </c>
      <c r="FD64" s="88" t="s">
        <v>235</v>
      </c>
      <c r="FE64" s="88" t="s">
        <v>235</v>
      </c>
      <c r="FF64" s="88" t="s">
        <v>235</v>
      </c>
      <c r="FG64" s="88" t="s">
        <v>235</v>
      </c>
      <c r="FH64" s="88" t="s">
        <v>235</v>
      </c>
    </row>
    <row r="65" spans="1:164" ht="16.5" customHeight="1" x14ac:dyDescent="0.3">
      <c r="A65" s="248"/>
      <c r="B65" s="248"/>
      <c r="C65" s="233"/>
      <c r="D65" s="223"/>
      <c r="E65" s="225"/>
      <c r="F65" s="304"/>
      <c r="G65" s="231"/>
      <c r="H65" s="256"/>
      <c r="I65" s="259"/>
      <c r="J65" s="242"/>
      <c r="K65" s="304"/>
      <c r="L65" s="242"/>
      <c r="M65" s="242"/>
      <c r="N65" s="242"/>
      <c r="O65" s="264"/>
      <c r="P65" s="256"/>
      <c r="Q65" s="242"/>
      <c r="R65" s="137" t="s">
        <v>235</v>
      </c>
      <c r="S65" s="137" t="s">
        <v>235</v>
      </c>
      <c r="T65" s="137" t="s">
        <v>235</v>
      </c>
      <c r="U65" s="137" t="s">
        <v>235</v>
      </c>
      <c r="V65" s="137" t="s">
        <v>235</v>
      </c>
      <c r="W65" s="242"/>
      <c r="X65" s="137" t="s">
        <v>235</v>
      </c>
      <c r="Y65" s="242"/>
      <c r="Z65" s="137" t="s">
        <v>235</v>
      </c>
      <c r="AA65" s="242"/>
      <c r="AB65" s="137" t="s">
        <v>235</v>
      </c>
      <c r="AC65" s="242"/>
      <c r="AD65" s="140" t="s">
        <v>235</v>
      </c>
      <c r="AE65" s="140" t="s">
        <v>235</v>
      </c>
      <c r="AF65" s="266"/>
      <c r="AG65" s="266"/>
      <c r="AH65" s="266"/>
      <c r="AI65" s="98" t="s">
        <v>235</v>
      </c>
      <c r="AJ65" s="236"/>
      <c r="AK65" s="72" t="s">
        <v>235</v>
      </c>
      <c r="AL65" s="72" t="s">
        <v>235</v>
      </c>
      <c r="AM65" s="72" t="s">
        <v>235</v>
      </c>
      <c r="AN65" s="72" t="s">
        <v>235</v>
      </c>
      <c r="AO65" s="72" t="s">
        <v>235</v>
      </c>
      <c r="AP65" s="72" t="s">
        <v>235</v>
      </c>
      <c r="AQ65" s="72" t="s">
        <v>235</v>
      </c>
      <c r="AR65" s="72" t="s">
        <v>235</v>
      </c>
      <c r="AS65" s="72" t="s">
        <v>235</v>
      </c>
      <c r="AT65" s="236"/>
      <c r="AU65" s="72" t="s">
        <v>235</v>
      </c>
      <c r="AV65" s="236"/>
      <c r="AW65" s="72" t="s">
        <v>235</v>
      </c>
      <c r="AX65" s="72" t="s">
        <v>235</v>
      </c>
      <c r="AY65" s="72" t="s">
        <v>235</v>
      </c>
      <c r="AZ65" s="72" t="s">
        <v>235</v>
      </c>
      <c r="BA65" s="72" t="s">
        <v>235</v>
      </c>
      <c r="BB65" s="72" t="s">
        <v>235</v>
      </c>
      <c r="BC65" s="72" t="s">
        <v>235</v>
      </c>
      <c r="BD65" s="72" t="s">
        <v>235</v>
      </c>
      <c r="BE65" s="72" t="s">
        <v>235</v>
      </c>
      <c r="BF65" s="72" t="s">
        <v>235</v>
      </c>
      <c r="BG65" s="72" t="s">
        <v>235</v>
      </c>
      <c r="BH65" s="72" t="s">
        <v>235</v>
      </c>
      <c r="BI65" s="72" t="s">
        <v>235</v>
      </c>
      <c r="BJ65" s="72" t="s">
        <v>235</v>
      </c>
      <c r="BK65" s="72" t="s">
        <v>235</v>
      </c>
      <c r="BL65" s="72" t="s">
        <v>235</v>
      </c>
      <c r="BM65" s="72" t="s">
        <v>235</v>
      </c>
      <c r="BN65" s="72" t="s">
        <v>235</v>
      </c>
      <c r="BO65" s="72" t="s">
        <v>235</v>
      </c>
      <c r="BP65" s="72" t="s">
        <v>235</v>
      </c>
      <c r="BQ65" s="72" t="s">
        <v>235</v>
      </c>
      <c r="BR65" s="72" t="s">
        <v>235</v>
      </c>
      <c r="BS65" s="72" t="s">
        <v>235</v>
      </c>
      <c r="BT65" s="72" t="s">
        <v>235</v>
      </c>
      <c r="BU65" s="72" t="s">
        <v>235</v>
      </c>
      <c r="BV65" s="72" t="s">
        <v>235</v>
      </c>
      <c r="BW65" s="238"/>
      <c r="BX65" s="238"/>
      <c r="BY65" s="242"/>
      <c r="BZ65" s="242"/>
      <c r="CA65" s="242"/>
      <c r="CB65" s="242"/>
      <c r="CC65" s="242"/>
      <c r="CD65" s="228"/>
      <c r="CE65" s="228"/>
      <c r="CF65" s="228"/>
      <c r="CG65" s="304"/>
      <c r="CH65" s="251"/>
      <c r="CI65" s="220"/>
      <c r="CJ65" s="220"/>
      <c r="CK65" s="220"/>
      <c r="CL65" s="220"/>
      <c r="CM65" s="220"/>
      <c r="CN65" s="220"/>
      <c r="CO65" s="220"/>
      <c r="CP65" s="220"/>
      <c r="CQ65" s="220"/>
      <c r="CR65" s="220"/>
      <c r="CS65" s="220"/>
      <c r="CT65" s="220"/>
      <c r="CU65" s="220"/>
      <c r="CV65" s="220"/>
      <c r="CW65" s="220"/>
      <c r="CX65" s="220"/>
      <c r="CY65" s="220"/>
      <c r="CZ65" s="233"/>
      <c r="DA65" s="233"/>
      <c r="DB65" s="233"/>
      <c r="DC65" s="233"/>
      <c r="DD65" s="233"/>
      <c r="DE65" s="233"/>
      <c r="DF65" s="233"/>
      <c r="DG65" s="233"/>
      <c r="DH65" s="233"/>
      <c r="DI65" s="233"/>
      <c r="DJ65" s="233"/>
      <c r="DK65" s="245"/>
      <c r="DL65" s="245"/>
      <c r="DM65" s="245"/>
      <c r="DN65" s="245"/>
      <c r="DO65" s="245"/>
      <c r="DP65" s="245"/>
      <c r="DQ65" s="245"/>
      <c r="DR65" s="88" t="s">
        <v>235</v>
      </c>
      <c r="DS65" s="88" t="s">
        <v>235</v>
      </c>
      <c r="DT65" s="88" t="s">
        <v>235</v>
      </c>
      <c r="DU65" s="88" t="s">
        <v>235</v>
      </c>
      <c r="DV65" s="88" t="s">
        <v>235</v>
      </c>
      <c r="DW65" s="245"/>
      <c r="DX65" s="88" t="s">
        <v>235</v>
      </c>
      <c r="DY65" s="245"/>
      <c r="DZ65" s="88" t="s">
        <v>235</v>
      </c>
      <c r="EA65" s="88" t="s">
        <v>235</v>
      </c>
      <c r="EB65" s="88" t="s">
        <v>235</v>
      </c>
      <c r="EC65" s="88" t="s">
        <v>235</v>
      </c>
      <c r="ED65" s="88" t="s">
        <v>235</v>
      </c>
      <c r="EE65" s="88" t="s">
        <v>235</v>
      </c>
      <c r="EF65" s="88" t="s">
        <v>235</v>
      </c>
      <c r="EG65" s="88" t="s">
        <v>235</v>
      </c>
      <c r="EH65" s="88" t="s">
        <v>235</v>
      </c>
      <c r="EI65" s="88" t="s">
        <v>235</v>
      </c>
      <c r="EJ65" s="88" t="s">
        <v>235</v>
      </c>
      <c r="EK65" s="88" t="s">
        <v>235</v>
      </c>
      <c r="EL65" s="88" t="s">
        <v>235</v>
      </c>
      <c r="EM65" s="88" t="s">
        <v>235</v>
      </c>
      <c r="EN65" s="88" t="s">
        <v>235</v>
      </c>
      <c r="EO65" s="88" t="s">
        <v>235</v>
      </c>
      <c r="EP65" s="88" t="s">
        <v>235</v>
      </c>
      <c r="EQ65" s="88" t="s">
        <v>235</v>
      </c>
      <c r="ER65" s="88" t="s">
        <v>235</v>
      </c>
      <c r="ES65" s="88" t="s">
        <v>235</v>
      </c>
      <c r="ET65" s="88" t="s">
        <v>235</v>
      </c>
      <c r="EU65" s="88" t="s">
        <v>235</v>
      </c>
      <c r="EV65" s="88" t="s">
        <v>235</v>
      </c>
      <c r="EW65" s="88" t="s">
        <v>235</v>
      </c>
      <c r="EX65" s="88" t="s">
        <v>235</v>
      </c>
      <c r="EY65" s="88" t="s">
        <v>235</v>
      </c>
      <c r="EZ65" s="88" t="s">
        <v>235</v>
      </c>
      <c r="FA65" s="88" t="s">
        <v>235</v>
      </c>
      <c r="FB65" s="88" t="s">
        <v>235</v>
      </c>
      <c r="FC65" s="88" t="s">
        <v>235</v>
      </c>
      <c r="FD65" s="88" t="s">
        <v>235</v>
      </c>
      <c r="FE65" s="88" t="s">
        <v>235</v>
      </c>
      <c r="FF65" s="88" t="s">
        <v>235</v>
      </c>
      <c r="FG65" s="88" t="s">
        <v>235</v>
      </c>
      <c r="FH65" s="88" t="s">
        <v>235</v>
      </c>
    </row>
    <row r="66" spans="1:164" ht="16.5" customHeight="1" x14ac:dyDescent="0.3">
      <c r="A66" s="249"/>
      <c r="B66" s="249"/>
      <c r="C66" s="234"/>
      <c r="D66" s="224"/>
      <c r="E66" s="226"/>
      <c r="F66" s="305"/>
      <c r="G66" s="232"/>
      <c r="H66" s="257"/>
      <c r="I66" s="260"/>
      <c r="J66" s="243"/>
      <c r="K66" s="305"/>
      <c r="L66" s="243"/>
      <c r="M66" s="243"/>
      <c r="N66" s="243"/>
      <c r="O66" s="265"/>
      <c r="P66" s="257"/>
      <c r="Q66" s="243"/>
      <c r="R66" s="137" t="s">
        <v>235</v>
      </c>
      <c r="S66" s="137" t="s">
        <v>235</v>
      </c>
      <c r="T66" s="137" t="s">
        <v>235</v>
      </c>
      <c r="U66" s="137" t="s">
        <v>235</v>
      </c>
      <c r="V66" s="137" t="s">
        <v>235</v>
      </c>
      <c r="W66" s="243"/>
      <c r="X66" s="137" t="s">
        <v>235</v>
      </c>
      <c r="Y66" s="243"/>
      <c r="Z66" s="137" t="s">
        <v>235</v>
      </c>
      <c r="AA66" s="243"/>
      <c r="AB66" s="137" t="s">
        <v>235</v>
      </c>
      <c r="AC66" s="243"/>
      <c r="AD66" s="140" t="s">
        <v>235</v>
      </c>
      <c r="AE66" s="140" t="s">
        <v>235</v>
      </c>
      <c r="AF66" s="266"/>
      <c r="AG66" s="266"/>
      <c r="AH66" s="266"/>
      <c r="AI66" s="98" t="s">
        <v>235</v>
      </c>
      <c r="AJ66" s="236"/>
      <c r="AK66" s="72" t="s">
        <v>235</v>
      </c>
      <c r="AL66" s="72" t="s">
        <v>235</v>
      </c>
      <c r="AM66" s="72" t="s">
        <v>235</v>
      </c>
      <c r="AN66" s="72" t="s">
        <v>235</v>
      </c>
      <c r="AO66" s="72" t="s">
        <v>235</v>
      </c>
      <c r="AP66" s="72" t="s">
        <v>235</v>
      </c>
      <c r="AQ66" s="72" t="s">
        <v>235</v>
      </c>
      <c r="AR66" s="72" t="s">
        <v>235</v>
      </c>
      <c r="AS66" s="72" t="s">
        <v>235</v>
      </c>
      <c r="AT66" s="236"/>
      <c r="AU66" s="72" t="s">
        <v>235</v>
      </c>
      <c r="AV66" s="236"/>
      <c r="AW66" s="72" t="s">
        <v>235</v>
      </c>
      <c r="AX66" s="72" t="s">
        <v>235</v>
      </c>
      <c r="AY66" s="72" t="s">
        <v>235</v>
      </c>
      <c r="AZ66" s="72" t="s">
        <v>235</v>
      </c>
      <c r="BA66" s="72" t="s">
        <v>235</v>
      </c>
      <c r="BB66" s="72" t="s">
        <v>235</v>
      </c>
      <c r="BC66" s="72" t="s">
        <v>235</v>
      </c>
      <c r="BD66" s="72" t="s">
        <v>235</v>
      </c>
      <c r="BE66" s="72" t="s">
        <v>235</v>
      </c>
      <c r="BF66" s="72" t="s">
        <v>235</v>
      </c>
      <c r="BG66" s="72" t="s">
        <v>235</v>
      </c>
      <c r="BH66" s="72" t="s">
        <v>235</v>
      </c>
      <c r="BI66" s="72" t="s">
        <v>235</v>
      </c>
      <c r="BJ66" s="72" t="s">
        <v>235</v>
      </c>
      <c r="BK66" s="72" t="s">
        <v>235</v>
      </c>
      <c r="BL66" s="72" t="s">
        <v>235</v>
      </c>
      <c r="BM66" s="72" t="s">
        <v>235</v>
      </c>
      <c r="BN66" s="72" t="s">
        <v>235</v>
      </c>
      <c r="BO66" s="72" t="s">
        <v>235</v>
      </c>
      <c r="BP66" s="72" t="s">
        <v>235</v>
      </c>
      <c r="BQ66" s="72" t="s">
        <v>235</v>
      </c>
      <c r="BR66" s="72" t="s">
        <v>235</v>
      </c>
      <c r="BS66" s="72" t="s">
        <v>235</v>
      </c>
      <c r="BT66" s="72" t="s">
        <v>235</v>
      </c>
      <c r="BU66" s="72" t="s">
        <v>235</v>
      </c>
      <c r="BV66" s="72" t="s">
        <v>235</v>
      </c>
      <c r="BW66" s="239"/>
      <c r="BX66" s="239"/>
      <c r="BY66" s="243"/>
      <c r="BZ66" s="243"/>
      <c r="CA66" s="243"/>
      <c r="CB66" s="243"/>
      <c r="CC66" s="243"/>
      <c r="CD66" s="229"/>
      <c r="CE66" s="229"/>
      <c r="CF66" s="229"/>
      <c r="CG66" s="305"/>
      <c r="CH66" s="252"/>
      <c r="CI66" s="221"/>
      <c r="CJ66" s="221"/>
      <c r="CK66" s="221"/>
      <c r="CL66" s="221"/>
      <c r="CM66" s="221"/>
      <c r="CN66" s="221"/>
      <c r="CO66" s="221"/>
      <c r="CP66" s="221"/>
      <c r="CQ66" s="221"/>
      <c r="CR66" s="221"/>
      <c r="CS66" s="221"/>
      <c r="CT66" s="221"/>
      <c r="CU66" s="221"/>
      <c r="CV66" s="221"/>
      <c r="CW66" s="221"/>
      <c r="CX66" s="221"/>
      <c r="CY66" s="221"/>
      <c r="CZ66" s="234"/>
      <c r="DA66" s="234"/>
      <c r="DB66" s="234"/>
      <c r="DC66" s="234"/>
      <c r="DD66" s="234"/>
      <c r="DE66" s="234"/>
      <c r="DF66" s="234"/>
      <c r="DG66" s="234"/>
      <c r="DH66" s="234"/>
      <c r="DI66" s="234"/>
      <c r="DJ66" s="234"/>
      <c r="DK66" s="246"/>
      <c r="DL66" s="246"/>
      <c r="DM66" s="246"/>
      <c r="DN66" s="246"/>
      <c r="DO66" s="246"/>
      <c r="DP66" s="246"/>
      <c r="DQ66" s="246"/>
      <c r="DR66" s="88" t="s">
        <v>235</v>
      </c>
      <c r="DS66" s="88" t="s">
        <v>235</v>
      </c>
      <c r="DT66" s="88" t="s">
        <v>235</v>
      </c>
      <c r="DU66" s="88" t="s">
        <v>235</v>
      </c>
      <c r="DV66" s="88" t="s">
        <v>235</v>
      </c>
      <c r="DW66" s="246"/>
      <c r="DX66" s="88" t="s">
        <v>235</v>
      </c>
      <c r="DY66" s="246"/>
      <c r="DZ66" s="88" t="s">
        <v>235</v>
      </c>
      <c r="EA66" s="88" t="s">
        <v>235</v>
      </c>
      <c r="EB66" s="88" t="s">
        <v>235</v>
      </c>
      <c r="EC66" s="88" t="s">
        <v>235</v>
      </c>
      <c r="ED66" s="88" t="s">
        <v>235</v>
      </c>
      <c r="EE66" s="88" t="s">
        <v>235</v>
      </c>
      <c r="EF66" s="88" t="s">
        <v>235</v>
      </c>
      <c r="EG66" s="88" t="s">
        <v>235</v>
      </c>
      <c r="EH66" s="88" t="s">
        <v>235</v>
      </c>
      <c r="EI66" s="88" t="s">
        <v>235</v>
      </c>
      <c r="EJ66" s="88" t="s">
        <v>235</v>
      </c>
      <c r="EK66" s="88" t="s">
        <v>235</v>
      </c>
      <c r="EL66" s="88" t="s">
        <v>235</v>
      </c>
      <c r="EM66" s="88" t="s">
        <v>235</v>
      </c>
      <c r="EN66" s="88" t="s">
        <v>235</v>
      </c>
      <c r="EO66" s="88" t="s">
        <v>235</v>
      </c>
      <c r="EP66" s="88" t="s">
        <v>235</v>
      </c>
      <c r="EQ66" s="88" t="s">
        <v>235</v>
      </c>
      <c r="ER66" s="88" t="s">
        <v>235</v>
      </c>
      <c r="ES66" s="88" t="s">
        <v>235</v>
      </c>
      <c r="ET66" s="88" t="s">
        <v>235</v>
      </c>
      <c r="EU66" s="88" t="s">
        <v>235</v>
      </c>
      <c r="EV66" s="88" t="s">
        <v>235</v>
      </c>
      <c r="EW66" s="88" t="s">
        <v>235</v>
      </c>
      <c r="EX66" s="88" t="s">
        <v>235</v>
      </c>
      <c r="EY66" s="88" t="s">
        <v>235</v>
      </c>
      <c r="EZ66" s="88" t="s">
        <v>235</v>
      </c>
      <c r="FA66" s="88" t="s">
        <v>235</v>
      </c>
      <c r="FB66" s="88" t="s">
        <v>235</v>
      </c>
      <c r="FC66" s="88" t="s">
        <v>235</v>
      </c>
      <c r="FD66" s="88" t="s">
        <v>235</v>
      </c>
      <c r="FE66" s="88" t="s">
        <v>235</v>
      </c>
      <c r="FF66" s="88" t="s">
        <v>235</v>
      </c>
      <c r="FG66" s="88" t="s">
        <v>235</v>
      </c>
      <c r="FH66" s="88" t="s">
        <v>235</v>
      </c>
    </row>
    <row r="67" spans="1:164" ht="16.5" customHeight="1" x14ac:dyDescent="0.3">
      <c r="A67" s="247">
        <v>1</v>
      </c>
      <c r="B67" s="247" t="s">
        <v>216</v>
      </c>
      <c r="C67" s="219" t="s">
        <v>217</v>
      </c>
      <c r="D67" s="225" t="s">
        <v>621</v>
      </c>
      <c r="E67" s="222" t="s">
        <v>377</v>
      </c>
      <c r="F67" s="259" t="s">
        <v>378</v>
      </c>
      <c r="G67" s="259" t="s">
        <v>379</v>
      </c>
      <c r="H67" s="225" t="s">
        <v>380</v>
      </c>
      <c r="I67" s="259" t="s">
        <v>381</v>
      </c>
      <c r="J67" s="337" t="s">
        <v>367</v>
      </c>
      <c r="K67" s="338" t="s">
        <v>382</v>
      </c>
      <c r="L67" s="264" t="s">
        <v>225</v>
      </c>
      <c r="M67" s="264" t="s">
        <v>368</v>
      </c>
      <c r="N67" s="225" t="s">
        <v>331</v>
      </c>
      <c r="O67" s="264" t="s">
        <v>369</v>
      </c>
      <c r="P67" s="225" t="s">
        <v>229</v>
      </c>
      <c r="Q67" s="264">
        <v>1</v>
      </c>
      <c r="R67" s="136" t="s">
        <v>366</v>
      </c>
      <c r="S67" s="136" t="s">
        <v>231</v>
      </c>
      <c r="T67" s="136" t="s">
        <v>231</v>
      </c>
      <c r="U67" s="136" t="s">
        <v>231</v>
      </c>
      <c r="V67" s="177">
        <v>128</v>
      </c>
      <c r="W67" s="264">
        <f>V67</f>
        <v>128</v>
      </c>
      <c r="X67" s="177">
        <v>61</v>
      </c>
      <c r="Y67" s="264">
        <f>X67</f>
        <v>61</v>
      </c>
      <c r="Z67" s="138">
        <v>76</v>
      </c>
      <c r="AA67" s="264">
        <f>Z67</f>
        <v>76</v>
      </c>
      <c r="AB67" s="139">
        <f>(45%*V67)+(53%*V67)</f>
        <v>125.44</v>
      </c>
      <c r="AC67" s="348">
        <f>AB67</f>
        <v>125.44</v>
      </c>
      <c r="AD67" s="99" t="str">
        <f>"ECOG PS:
2: "&amp;TEXT(3/V67,"0%")&amp;"
ISS Stage:
1: "&amp;TEXT(14/125,"0.0%")&amp;"
2: "&amp;TEXT(90/125,"0.0%")&amp;"
3: "&amp;TEXT(20/125,"0.0%")&amp;"
High Cytogenetic Risk: "&amp;TEXT(45/111,"0.0%")&amp;"
Refractory disease: "&amp;TEXT(128/V67,"0.0%")&amp;"
Median prior LOT: 6"</f>
        <v>ECOG PS:
2: 2%
ISS Stage:
1: 11.2%
2: 72.0%
3: 16.0%
High Cytogenetic Risk: 40.5%
Refractory disease: 100.0%
Median prior LOT: 6</v>
      </c>
      <c r="AE67" s="99" t="str">
        <f>"ECOG PS:
2: "&amp;TEXT(3/W67,"0%")&amp;"
ISS Stage:
1: "&amp;TEXT(14/125,"0.0%")&amp;"
2: "&amp;TEXT(90/125,"0.0%")&amp;"
3: "&amp;TEXT(20/125,"0.0%")&amp;"
High Cytogenetic Risk: "&amp;TEXT(45/111,"0.0%")&amp;"
Refractory disease: "&amp;TEXT(128/W67,"0.0%")&amp;"
Median prior LOT: 6"</f>
        <v>ECOG PS:
2: 2%
ISS Stage:
1: 11.2%
2: 72.0%
3: 16.0%
High Cytogenetic Risk: 40.5%
Refractory disease: 100.0%
Median prior LOT: 6</v>
      </c>
      <c r="AF67" s="266" t="s">
        <v>235</v>
      </c>
      <c r="AG67" s="266" t="s">
        <v>235</v>
      </c>
      <c r="AH67" s="266" t="s">
        <v>235</v>
      </c>
      <c r="AI67" s="98" t="s">
        <v>235</v>
      </c>
      <c r="AJ67" s="235" t="s">
        <v>235</v>
      </c>
      <c r="AK67" s="72" t="s">
        <v>235</v>
      </c>
      <c r="AL67" s="72" t="s">
        <v>235</v>
      </c>
      <c r="AM67" s="72" t="s">
        <v>235</v>
      </c>
      <c r="AN67" s="72" t="s">
        <v>235</v>
      </c>
      <c r="AO67" s="72" t="s">
        <v>235</v>
      </c>
      <c r="AP67" s="72" t="s">
        <v>235</v>
      </c>
      <c r="AQ67" s="72" t="s">
        <v>235</v>
      </c>
      <c r="AR67" s="72" t="s">
        <v>235</v>
      </c>
      <c r="AS67" s="72" t="s">
        <v>235</v>
      </c>
      <c r="AT67" s="235" t="s">
        <v>235</v>
      </c>
      <c r="AU67" s="72" t="s">
        <v>235</v>
      </c>
      <c r="AV67" s="235" t="s">
        <v>235</v>
      </c>
      <c r="AW67" s="72" t="s">
        <v>235</v>
      </c>
      <c r="AX67" s="72" t="s">
        <v>235</v>
      </c>
      <c r="AY67" s="72" t="s">
        <v>235</v>
      </c>
      <c r="AZ67" s="72" t="s">
        <v>235</v>
      </c>
      <c r="BA67" s="72" t="s">
        <v>235</v>
      </c>
      <c r="BB67" s="72" t="s">
        <v>235</v>
      </c>
      <c r="BC67" s="72" t="s">
        <v>235</v>
      </c>
      <c r="BD67" s="72" t="s">
        <v>235</v>
      </c>
      <c r="BE67" s="72" t="s">
        <v>235</v>
      </c>
      <c r="BF67" s="72" t="s">
        <v>235</v>
      </c>
      <c r="BG67" s="72" t="s">
        <v>235</v>
      </c>
      <c r="BH67" s="72" t="s">
        <v>235</v>
      </c>
      <c r="BI67" s="72" t="s">
        <v>235</v>
      </c>
      <c r="BJ67" s="72" t="s">
        <v>235</v>
      </c>
      <c r="BK67" s="72" t="s">
        <v>235</v>
      </c>
      <c r="BL67" s="72" t="s">
        <v>235</v>
      </c>
      <c r="BM67" s="72" t="s">
        <v>235</v>
      </c>
      <c r="BN67" s="72" t="s">
        <v>235</v>
      </c>
      <c r="BO67" s="72" t="s">
        <v>235</v>
      </c>
      <c r="BP67" s="72" t="s">
        <v>235</v>
      </c>
      <c r="BQ67" s="72" t="s">
        <v>235</v>
      </c>
      <c r="BR67" s="72" t="s">
        <v>235</v>
      </c>
      <c r="BS67" s="72" t="s">
        <v>235</v>
      </c>
      <c r="BT67" s="72" t="s">
        <v>235</v>
      </c>
      <c r="BU67" s="72" t="s">
        <v>235</v>
      </c>
      <c r="BV67" s="72" t="s">
        <v>235</v>
      </c>
      <c r="BW67" s="238" t="s">
        <v>383</v>
      </c>
      <c r="BX67" s="347" t="s">
        <v>384</v>
      </c>
      <c r="BY67" s="264" t="s">
        <v>385</v>
      </c>
      <c r="BZ67" s="264" t="s">
        <v>385</v>
      </c>
      <c r="CA67" s="264" t="s">
        <v>385</v>
      </c>
      <c r="CB67" s="264" t="s">
        <v>385</v>
      </c>
      <c r="CC67" s="264" t="s">
        <v>386</v>
      </c>
      <c r="CD67" s="311" t="s">
        <v>387</v>
      </c>
      <c r="CE67" s="311" t="s">
        <v>387</v>
      </c>
      <c r="CF67" s="311" t="s">
        <v>387</v>
      </c>
      <c r="CG67" s="312" t="s">
        <v>388</v>
      </c>
      <c r="CH67" s="250" t="s">
        <v>600</v>
      </c>
      <c r="CI67" s="219" t="s">
        <v>231</v>
      </c>
      <c r="CJ67" s="219" t="s">
        <v>601</v>
      </c>
      <c r="CK67" s="219" t="s">
        <v>601</v>
      </c>
      <c r="CL67" s="219" t="s">
        <v>601</v>
      </c>
      <c r="CM67" s="219" t="s">
        <v>235</v>
      </c>
      <c r="CN67" s="219" t="s">
        <v>235</v>
      </c>
      <c r="CO67" s="219" t="s">
        <v>235</v>
      </c>
      <c r="CP67" s="219" t="s">
        <v>235</v>
      </c>
      <c r="CQ67" s="219" t="s">
        <v>235</v>
      </c>
      <c r="CR67" s="219" t="s">
        <v>235</v>
      </c>
      <c r="CS67" s="219" t="s">
        <v>235</v>
      </c>
      <c r="CT67" s="219" t="s">
        <v>235</v>
      </c>
      <c r="CU67" s="219" t="s">
        <v>235</v>
      </c>
      <c r="CV67" s="219" t="s">
        <v>235</v>
      </c>
      <c r="CW67" s="219" t="s">
        <v>235</v>
      </c>
      <c r="CX67" s="219" t="s">
        <v>235</v>
      </c>
      <c r="CY67" s="219" t="s">
        <v>235</v>
      </c>
      <c r="CZ67" s="219" t="s">
        <v>235</v>
      </c>
      <c r="DA67" s="219" t="s">
        <v>235</v>
      </c>
      <c r="DB67" s="219" t="s">
        <v>235</v>
      </c>
      <c r="DC67" s="219" t="s">
        <v>235</v>
      </c>
      <c r="DD67" s="219" t="s">
        <v>235</v>
      </c>
      <c r="DE67" s="219" t="s">
        <v>235</v>
      </c>
      <c r="DF67" s="219" t="s">
        <v>235</v>
      </c>
      <c r="DG67" s="219" t="s">
        <v>235</v>
      </c>
      <c r="DH67" s="219" t="s">
        <v>235</v>
      </c>
      <c r="DI67" s="219" t="s">
        <v>235</v>
      </c>
      <c r="DJ67" s="219" t="s">
        <v>235</v>
      </c>
      <c r="DK67" s="244" t="s">
        <v>235</v>
      </c>
      <c r="DL67" s="244" t="s">
        <v>235</v>
      </c>
      <c r="DM67" s="244" t="s">
        <v>235</v>
      </c>
      <c r="DN67" s="244" t="s">
        <v>235</v>
      </c>
      <c r="DO67" s="244" t="s">
        <v>235</v>
      </c>
      <c r="DP67" s="244" t="s">
        <v>235</v>
      </c>
      <c r="DQ67" s="244" t="s">
        <v>235</v>
      </c>
      <c r="DR67" s="88" t="s">
        <v>235</v>
      </c>
      <c r="DS67" s="88" t="s">
        <v>235</v>
      </c>
      <c r="DT67" s="88" t="s">
        <v>235</v>
      </c>
      <c r="DU67" s="88" t="s">
        <v>235</v>
      </c>
      <c r="DV67" s="88" t="s">
        <v>235</v>
      </c>
      <c r="DW67" s="244" t="s">
        <v>235</v>
      </c>
      <c r="DX67" s="88" t="s">
        <v>235</v>
      </c>
      <c r="DY67" s="244" t="s">
        <v>235</v>
      </c>
      <c r="DZ67" s="88" t="s">
        <v>235</v>
      </c>
      <c r="EA67" s="88" t="s">
        <v>235</v>
      </c>
      <c r="EB67" s="88" t="s">
        <v>235</v>
      </c>
      <c r="EC67" s="88" t="s">
        <v>235</v>
      </c>
      <c r="ED67" s="88" t="s">
        <v>235</v>
      </c>
      <c r="EE67" s="88" t="s">
        <v>235</v>
      </c>
      <c r="EF67" s="88" t="s">
        <v>235</v>
      </c>
      <c r="EG67" s="88" t="s">
        <v>235</v>
      </c>
      <c r="EH67" s="88" t="s">
        <v>235</v>
      </c>
      <c r="EI67" s="88" t="s">
        <v>235</v>
      </c>
      <c r="EJ67" s="88" t="s">
        <v>235</v>
      </c>
      <c r="EK67" s="88" t="s">
        <v>235</v>
      </c>
      <c r="EL67" s="88" t="s">
        <v>235</v>
      </c>
      <c r="EM67" s="88" t="s">
        <v>235</v>
      </c>
      <c r="EN67" s="88" t="s">
        <v>235</v>
      </c>
      <c r="EO67" s="88" t="s">
        <v>235</v>
      </c>
      <c r="EP67" s="88" t="s">
        <v>235</v>
      </c>
      <c r="EQ67" s="88" t="s">
        <v>235</v>
      </c>
      <c r="ER67" s="88" t="s">
        <v>235</v>
      </c>
      <c r="ES67" s="88" t="s">
        <v>235</v>
      </c>
      <c r="ET67" s="88" t="s">
        <v>235</v>
      </c>
      <c r="EU67" s="88" t="s">
        <v>235</v>
      </c>
      <c r="EV67" s="88" t="s">
        <v>235</v>
      </c>
      <c r="EW67" s="88" t="s">
        <v>235</v>
      </c>
      <c r="EX67" s="88" t="s">
        <v>235</v>
      </c>
      <c r="EY67" s="88" t="s">
        <v>235</v>
      </c>
      <c r="EZ67" s="88" t="s">
        <v>235</v>
      </c>
      <c r="FA67" s="88" t="s">
        <v>235</v>
      </c>
      <c r="FB67" s="88" t="s">
        <v>235</v>
      </c>
      <c r="FC67" s="88" t="s">
        <v>235</v>
      </c>
      <c r="FD67" s="88" t="s">
        <v>235</v>
      </c>
      <c r="FE67" s="88" t="s">
        <v>235</v>
      </c>
      <c r="FF67" s="88" t="s">
        <v>235</v>
      </c>
      <c r="FG67" s="88" t="s">
        <v>235</v>
      </c>
      <c r="FH67" s="88" t="s">
        <v>235</v>
      </c>
    </row>
    <row r="68" spans="1:164" ht="16.5" customHeight="1" x14ac:dyDescent="0.3">
      <c r="A68" s="248"/>
      <c r="B68" s="248"/>
      <c r="C68" s="233"/>
      <c r="D68" s="223"/>
      <c r="E68" s="225"/>
      <c r="F68" s="304"/>
      <c r="G68" s="231"/>
      <c r="H68" s="256"/>
      <c r="I68" s="259"/>
      <c r="J68" s="242"/>
      <c r="K68" s="304"/>
      <c r="L68" s="242"/>
      <c r="M68" s="242"/>
      <c r="N68" s="242"/>
      <c r="O68" s="264"/>
      <c r="P68" s="256"/>
      <c r="Q68" s="242"/>
      <c r="R68" s="137" t="s">
        <v>235</v>
      </c>
      <c r="S68" s="137" t="s">
        <v>235</v>
      </c>
      <c r="T68" s="137" t="s">
        <v>235</v>
      </c>
      <c r="U68" s="137" t="s">
        <v>235</v>
      </c>
      <c r="V68" s="137" t="s">
        <v>235</v>
      </c>
      <c r="W68" s="242"/>
      <c r="X68" s="137" t="s">
        <v>235</v>
      </c>
      <c r="Y68" s="242"/>
      <c r="Z68" s="137" t="s">
        <v>235</v>
      </c>
      <c r="AA68" s="242"/>
      <c r="AB68" s="137" t="s">
        <v>235</v>
      </c>
      <c r="AC68" s="242"/>
      <c r="AD68" s="140" t="s">
        <v>235</v>
      </c>
      <c r="AE68" s="140" t="s">
        <v>235</v>
      </c>
      <c r="AF68" s="266"/>
      <c r="AG68" s="266"/>
      <c r="AH68" s="266"/>
      <c r="AI68" s="98" t="s">
        <v>235</v>
      </c>
      <c r="AJ68" s="236"/>
      <c r="AK68" s="72" t="s">
        <v>235</v>
      </c>
      <c r="AL68" s="72" t="s">
        <v>235</v>
      </c>
      <c r="AM68" s="72" t="s">
        <v>235</v>
      </c>
      <c r="AN68" s="72" t="s">
        <v>235</v>
      </c>
      <c r="AO68" s="72" t="s">
        <v>235</v>
      </c>
      <c r="AP68" s="72" t="s">
        <v>235</v>
      </c>
      <c r="AQ68" s="72" t="s">
        <v>235</v>
      </c>
      <c r="AR68" s="72" t="s">
        <v>235</v>
      </c>
      <c r="AS68" s="72" t="s">
        <v>235</v>
      </c>
      <c r="AT68" s="236"/>
      <c r="AU68" s="72" t="s">
        <v>235</v>
      </c>
      <c r="AV68" s="236"/>
      <c r="AW68" s="72" t="s">
        <v>235</v>
      </c>
      <c r="AX68" s="72" t="s">
        <v>235</v>
      </c>
      <c r="AY68" s="72" t="s">
        <v>235</v>
      </c>
      <c r="AZ68" s="72" t="s">
        <v>235</v>
      </c>
      <c r="BA68" s="72" t="s">
        <v>235</v>
      </c>
      <c r="BB68" s="72" t="s">
        <v>235</v>
      </c>
      <c r="BC68" s="72" t="s">
        <v>235</v>
      </c>
      <c r="BD68" s="72" t="s">
        <v>235</v>
      </c>
      <c r="BE68" s="72" t="s">
        <v>235</v>
      </c>
      <c r="BF68" s="72" t="s">
        <v>235</v>
      </c>
      <c r="BG68" s="72" t="s">
        <v>235</v>
      </c>
      <c r="BH68" s="72" t="s">
        <v>235</v>
      </c>
      <c r="BI68" s="72" t="s">
        <v>235</v>
      </c>
      <c r="BJ68" s="72" t="s">
        <v>235</v>
      </c>
      <c r="BK68" s="72" t="s">
        <v>235</v>
      </c>
      <c r="BL68" s="72" t="s">
        <v>235</v>
      </c>
      <c r="BM68" s="72" t="s">
        <v>235</v>
      </c>
      <c r="BN68" s="72" t="s">
        <v>235</v>
      </c>
      <c r="BO68" s="72" t="s">
        <v>235</v>
      </c>
      <c r="BP68" s="72" t="s">
        <v>235</v>
      </c>
      <c r="BQ68" s="72" t="s">
        <v>235</v>
      </c>
      <c r="BR68" s="72" t="s">
        <v>235</v>
      </c>
      <c r="BS68" s="72" t="s">
        <v>235</v>
      </c>
      <c r="BT68" s="72" t="s">
        <v>235</v>
      </c>
      <c r="BU68" s="72" t="s">
        <v>235</v>
      </c>
      <c r="BV68" s="72" t="s">
        <v>235</v>
      </c>
      <c r="BW68" s="238"/>
      <c r="BX68" s="238"/>
      <c r="BY68" s="242"/>
      <c r="BZ68" s="242"/>
      <c r="CA68" s="242"/>
      <c r="CB68" s="242"/>
      <c r="CC68" s="242"/>
      <c r="CD68" s="228"/>
      <c r="CE68" s="228"/>
      <c r="CF68" s="228"/>
      <c r="CG68" s="304"/>
      <c r="CH68" s="251"/>
      <c r="CI68" s="220"/>
      <c r="CJ68" s="220"/>
      <c r="CK68" s="220"/>
      <c r="CL68" s="220"/>
      <c r="CM68" s="220"/>
      <c r="CN68" s="220"/>
      <c r="CO68" s="220"/>
      <c r="CP68" s="220"/>
      <c r="CQ68" s="220"/>
      <c r="CR68" s="220"/>
      <c r="CS68" s="220"/>
      <c r="CT68" s="220"/>
      <c r="CU68" s="220"/>
      <c r="CV68" s="220"/>
      <c r="CW68" s="220"/>
      <c r="CX68" s="220"/>
      <c r="CY68" s="220"/>
      <c r="CZ68" s="233"/>
      <c r="DA68" s="233"/>
      <c r="DB68" s="233"/>
      <c r="DC68" s="233"/>
      <c r="DD68" s="233"/>
      <c r="DE68" s="233"/>
      <c r="DF68" s="233"/>
      <c r="DG68" s="233"/>
      <c r="DH68" s="233"/>
      <c r="DI68" s="233"/>
      <c r="DJ68" s="233"/>
      <c r="DK68" s="245"/>
      <c r="DL68" s="245"/>
      <c r="DM68" s="245"/>
      <c r="DN68" s="245"/>
      <c r="DO68" s="245"/>
      <c r="DP68" s="245"/>
      <c r="DQ68" s="245"/>
      <c r="DR68" s="88" t="s">
        <v>235</v>
      </c>
      <c r="DS68" s="88" t="s">
        <v>235</v>
      </c>
      <c r="DT68" s="88" t="s">
        <v>235</v>
      </c>
      <c r="DU68" s="88" t="s">
        <v>235</v>
      </c>
      <c r="DV68" s="88" t="s">
        <v>235</v>
      </c>
      <c r="DW68" s="245"/>
      <c r="DX68" s="88" t="s">
        <v>235</v>
      </c>
      <c r="DY68" s="245"/>
      <c r="DZ68" s="88" t="s">
        <v>235</v>
      </c>
      <c r="EA68" s="88" t="s">
        <v>235</v>
      </c>
      <c r="EB68" s="88" t="s">
        <v>235</v>
      </c>
      <c r="EC68" s="88" t="s">
        <v>235</v>
      </c>
      <c r="ED68" s="88" t="s">
        <v>235</v>
      </c>
      <c r="EE68" s="88" t="s">
        <v>235</v>
      </c>
      <c r="EF68" s="88" t="s">
        <v>235</v>
      </c>
      <c r="EG68" s="88" t="s">
        <v>235</v>
      </c>
      <c r="EH68" s="88" t="s">
        <v>235</v>
      </c>
      <c r="EI68" s="88" t="s">
        <v>235</v>
      </c>
      <c r="EJ68" s="88" t="s">
        <v>235</v>
      </c>
      <c r="EK68" s="88" t="s">
        <v>235</v>
      </c>
      <c r="EL68" s="88" t="s">
        <v>235</v>
      </c>
      <c r="EM68" s="88" t="s">
        <v>235</v>
      </c>
      <c r="EN68" s="88" t="s">
        <v>235</v>
      </c>
      <c r="EO68" s="88" t="s">
        <v>235</v>
      </c>
      <c r="EP68" s="88" t="s">
        <v>235</v>
      </c>
      <c r="EQ68" s="88" t="s">
        <v>235</v>
      </c>
      <c r="ER68" s="88" t="s">
        <v>235</v>
      </c>
      <c r="ES68" s="88" t="s">
        <v>235</v>
      </c>
      <c r="ET68" s="88" t="s">
        <v>235</v>
      </c>
      <c r="EU68" s="88" t="s">
        <v>235</v>
      </c>
      <c r="EV68" s="88" t="s">
        <v>235</v>
      </c>
      <c r="EW68" s="88" t="s">
        <v>235</v>
      </c>
      <c r="EX68" s="88" t="s">
        <v>235</v>
      </c>
      <c r="EY68" s="88" t="s">
        <v>235</v>
      </c>
      <c r="EZ68" s="88" t="s">
        <v>235</v>
      </c>
      <c r="FA68" s="88" t="s">
        <v>235</v>
      </c>
      <c r="FB68" s="88" t="s">
        <v>235</v>
      </c>
      <c r="FC68" s="88" t="s">
        <v>235</v>
      </c>
      <c r="FD68" s="88" t="s">
        <v>235</v>
      </c>
      <c r="FE68" s="88" t="s">
        <v>235</v>
      </c>
      <c r="FF68" s="88" t="s">
        <v>235</v>
      </c>
      <c r="FG68" s="88" t="s">
        <v>235</v>
      </c>
      <c r="FH68" s="88" t="s">
        <v>235</v>
      </c>
    </row>
    <row r="69" spans="1:164" ht="16.5" customHeight="1" x14ac:dyDescent="0.3">
      <c r="A69" s="248"/>
      <c r="B69" s="248"/>
      <c r="C69" s="233"/>
      <c r="D69" s="223"/>
      <c r="E69" s="225"/>
      <c r="F69" s="304"/>
      <c r="G69" s="231"/>
      <c r="H69" s="256"/>
      <c r="I69" s="259"/>
      <c r="J69" s="242"/>
      <c r="K69" s="304"/>
      <c r="L69" s="242"/>
      <c r="M69" s="242"/>
      <c r="N69" s="242"/>
      <c r="O69" s="264"/>
      <c r="P69" s="256"/>
      <c r="Q69" s="242"/>
      <c r="R69" s="137" t="s">
        <v>235</v>
      </c>
      <c r="S69" s="137" t="s">
        <v>235</v>
      </c>
      <c r="T69" s="137" t="s">
        <v>235</v>
      </c>
      <c r="U69" s="137" t="s">
        <v>235</v>
      </c>
      <c r="V69" s="137" t="s">
        <v>235</v>
      </c>
      <c r="W69" s="242"/>
      <c r="X69" s="137" t="s">
        <v>235</v>
      </c>
      <c r="Y69" s="242"/>
      <c r="Z69" s="137" t="s">
        <v>235</v>
      </c>
      <c r="AA69" s="242"/>
      <c r="AB69" s="137" t="s">
        <v>235</v>
      </c>
      <c r="AC69" s="242"/>
      <c r="AD69" s="140" t="s">
        <v>235</v>
      </c>
      <c r="AE69" s="140" t="s">
        <v>235</v>
      </c>
      <c r="AF69" s="266"/>
      <c r="AG69" s="266"/>
      <c r="AH69" s="266"/>
      <c r="AI69" s="98" t="s">
        <v>235</v>
      </c>
      <c r="AJ69" s="236"/>
      <c r="AK69" s="72" t="s">
        <v>235</v>
      </c>
      <c r="AL69" s="72" t="s">
        <v>235</v>
      </c>
      <c r="AM69" s="72" t="s">
        <v>235</v>
      </c>
      <c r="AN69" s="72" t="s">
        <v>235</v>
      </c>
      <c r="AO69" s="72" t="s">
        <v>235</v>
      </c>
      <c r="AP69" s="72" t="s">
        <v>235</v>
      </c>
      <c r="AQ69" s="72" t="s">
        <v>235</v>
      </c>
      <c r="AR69" s="72" t="s">
        <v>235</v>
      </c>
      <c r="AS69" s="72" t="s">
        <v>235</v>
      </c>
      <c r="AT69" s="236"/>
      <c r="AU69" s="72" t="s">
        <v>235</v>
      </c>
      <c r="AV69" s="236"/>
      <c r="AW69" s="72" t="s">
        <v>235</v>
      </c>
      <c r="AX69" s="72" t="s">
        <v>235</v>
      </c>
      <c r="AY69" s="72" t="s">
        <v>235</v>
      </c>
      <c r="AZ69" s="72" t="s">
        <v>235</v>
      </c>
      <c r="BA69" s="72" t="s">
        <v>235</v>
      </c>
      <c r="BB69" s="72" t="s">
        <v>235</v>
      </c>
      <c r="BC69" s="72" t="s">
        <v>235</v>
      </c>
      <c r="BD69" s="72" t="s">
        <v>235</v>
      </c>
      <c r="BE69" s="72" t="s">
        <v>235</v>
      </c>
      <c r="BF69" s="72" t="s">
        <v>235</v>
      </c>
      <c r="BG69" s="72" t="s">
        <v>235</v>
      </c>
      <c r="BH69" s="72" t="s">
        <v>235</v>
      </c>
      <c r="BI69" s="72" t="s">
        <v>235</v>
      </c>
      <c r="BJ69" s="72" t="s">
        <v>235</v>
      </c>
      <c r="BK69" s="72" t="s">
        <v>235</v>
      </c>
      <c r="BL69" s="72" t="s">
        <v>235</v>
      </c>
      <c r="BM69" s="72" t="s">
        <v>235</v>
      </c>
      <c r="BN69" s="72" t="s">
        <v>235</v>
      </c>
      <c r="BO69" s="72" t="s">
        <v>235</v>
      </c>
      <c r="BP69" s="72" t="s">
        <v>235</v>
      </c>
      <c r="BQ69" s="72" t="s">
        <v>235</v>
      </c>
      <c r="BR69" s="72" t="s">
        <v>235</v>
      </c>
      <c r="BS69" s="72" t="s">
        <v>235</v>
      </c>
      <c r="BT69" s="72" t="s">
        <v>235</v>
      </c>
      <c r="BU69" s="72" t="s">
        <v>235</v>
      </c>
      <c r="BV69" s="72" t="s">
        <v>235</v>
      </c>
      <c r="BW69" s="238"/>
      <c r="BX69" s="238"/>
      <c r="BY69" s="242"/>
      <c r="BZ69" s="242"/>
      <c r="CA69" s="242"/>
      <c r="CB69" s="242"/>
      <c r="CC69" s="242"/>
      <c r="CD69" s="228"/>
      <c r="CE69" s="228"/>
      <c r="CF69" s="228"/>
      <c r="CG69" s="304"/>
      <c r="CH69" s="251"/>
      <c r="CI69" s="220"/>
      <c r="CJ69" s="220"/>
      <c r="CK69" s="220"/>
      <c r="CL69" s="220"/>
      <c r="CM69" s="220"/>
      <c r="CN69" s="220"/>
      <c r="CO69" s="220"/>
      <c r="CP69" s="220"/>
      <c r="CQ69" s="220"/>
      <c r="CR69" s="220"/>
      <c r="CS69" s="220"/>
      <c r="CT69" s="220"/>
      <c r="CU69" s="220"/>
      <c r="CV69" s="220"/>
      <c r="CW69" s="220"/>
      <c r="CX69" s="220"/>
      <c r="CY69" s="220"/>
      <c r="CZ69" s="233"/>
      <c r="DA69" s="233"/>
      <c r="DB69" s="233"/>
      <c r="DC69" s="233"/>
      <c r="DD69" s="233"/>
      <c r="DE69" s="233"/>
      <c r="DF69" s="233"/>
      <c r="DG69" s="233"/>
      <c r="DH69" s="233"/>
      <c r="DI69" s="233"/>
      <c r="DJ69" s="233"/>
      <c r="DK69" s="245"/>
      <c r="DL69" s="245"/>
      <c r="DM69" s="245"/>
      <c r="DN69" s="245"/>
      <c r="DO69" s="245"/>
      <c r="DP69" s="245"/>
      <c r="DQ69" s="245"/>
      <c r="DR69" s="88" t="s">
        <v>235</v>
      </c>
      <c r="DS69" s="88" t="s">
        <v>235</v>
      </c>
      <c r="DT69" s="88" t="s">
        <v>235</v>
      </c>
      <c r="DU69" s="88" t="s">
        <v>235</v>
      </c>
      <c r="DV69" s="88" t="s">
        <v>235</v>
      </c>
      <c r="DW69" s="245"/>
      <c r="DX69" s="88" t="s">
        <v>235</v>
      </c>
      <c r="DY69" s="245"/>
      <c r="DZ69" s="88" t="s">
        <v>235</v>
      </c>
      <c r="EA69" s="88" t="s">
        <v>235</v>
      </c>
      <c r="EB69" s="88" t="s">
        <v>235</v>
      </c>
      <c r="EC69" s="88" t="s">
        <v>235</v>
      </c>
      <c r="ED69" s="88" t="s">
        <v>235</v>
      </c>
      <c r="EE69" s="88" t="s">
        <v>235</v>
      </c>
      <c r="EF69" s="88" t="s">
        <v>235</v>
      </c>
      <c r="EG69" s="88" t="s">
        <v>235</v>
      </c>
      <c r="EH69" s="88" t="s">
        <v>235</v>
      </c>
      <c r="EI69" s="88" t="s">
        <v>235</v>
      </c>
      <c r="EJ69" s="88" t="s">
        <v>235</v>
      </c>
      <c r="EK69" s="88" t="s">
        <v>235</v>
      </c>
      <c r="EL69" s="88" t="s">
        <v>235</v>
      </c>
      <c r="EM69" s="88" t="s">
        <v>235</v>
      </c>
      <c r="EN69" s="88" t="s">
        <v>235</v>
      </c>
      <c r="EO69" s="88" t="s">
        <v>235</v>
      </c>
      <c r="EP69" s="88" t="s">
        <v>235</v>
      </c>
      <c r="EQ69" s="88" t="s">
        <v>235</v>
      </c>
      <c r="ER69" s="88" t="s">
        <v>235</v>
      </c>
      <c r="ES69" s="88" t="s">
        <v>235</v>
      </c>
      <c r="ET69" s="88" t="s">
        <v>235</v>
      </c>
      <c r="EU69" s="88" t="s">
        <v>235</v>
      </c>
      <c r="EV69" s="88" t="s">
        <v>235</v>
      </c>
      <c r="EW69" s="88" t="s">
        <v>235</v>
      </c>
      <c r="EX69" s="88" t="s">
        <v>235</v>
      </c>
      <c r="EY69" s="88" t="s">
        <v>235</v>
      </c>
      <c r="EZ69" s="88" t="s">
        <v>235</v>
      </c>
      <c r="FA69" s="88" t="s">
        <v>235</v>
      </c>
      <c r="FB69" s="88" t="s">
        <v>235</v>
      </c>
      <c r="FC69" s="88" t="s">
        <v>235</v>
      </c>
      <c r="FD69" s="88" t="s">
        <v>235</v>
      </c>
      <c r="FE69" s="88" t="s">
        <v>235</v>
      </c>
      <c r="FF69" s="88" t="s">
        <v>235</v>
      </c>
      <c r="FG69" s="88" t="s">
        <v>235</v>
      </c>
      <c r="FH69" s="88" t="s">
        <v>235</v>
      </c>
    </row>
    <row r="70" spans="1:164" ht="16.5" customHeight="1" x14ac:dyDescent="0.3">
      <c r="A70" s="249"/>
      <c r="B70" s="249"/>
      <c r="C70" s="234"/>
      <c r="D70" s="224"/>
      <c r="E70" s="226"/>
      <c r="F70" s="305"/>
      <c r="G70" s="232"/>
      <c r="H70" s="257"/>
      <c r="I70" s="260"/>
      <c r="J70" s="243"/>
      <c r="K70" s="305"/>
      <c r="L70" s="243"/>
      <c r="M70" s="243"/>
      <c r="N70" s="243"/>
      <c r="O70" s="265"/>
      <c r="P70" s="257"/>
      <c r="Q70" s="243"/>
      <c r="R70" s="137" t="s">
        <v>235</v>
      </c>
      <c r="S70" s="137" t="s">
        <v>235</v>
      </c>
      <c r="T70" s="137" t="s">
        <v>235</v>
      </c>
      <c r="U70" s="137" t="s">
        <v>235</v>
      </c>
      <c r="V70" s="137" t="s">
        <v>235</v>
      </c>
      <c r="W70" s="243"/>
      <c r="X70" s="137" t="s">
        <v>235</v>
      </c>
      <c r="Y70" s="243"/>
      <c r="Z70" s="137" t="s">
        <v>235</v>
      </c>
      <c r="AA70" s="243"/>
      <c r="AB70" s="137" t="s">
        <v>235</v>
      </c>
      <c r="AC70" s="243"/>
      <c r="AD70" s="140" t="s">
        <v>235</v>
      </c>
      <c r="AE70" s="140" t="s">
        <v>235</v>
      </c>
      <c r="AF70" s="266"/>
      <c r="AG70" s="266"/>
      <c r="AH70" s="266"/>
      <c r="AI70" s="98" t="s">
        <v>235</v>
      </c>
      <c r="AJ70" s="236"/>
      <c r="AK70" s="72" t="s">
        <v>235</v>
      </c>
      <c r="AL70" s="72" t="s">
        <v>235</v>
      </c>
      <c r="AM70" s="72" t="s">
        <v>235</v>
      </c>
      <c r="AN70" s="72" t="s">
        <v>235</v>
      </c>
      <c r="AO70" s="72" t="s">
        <v>235</v>
      </c>
      <c r="AP70" s="72" t="s">
        <v>235</v>
      </c>
      <c r="AQ70" s="72" t="s">
        <v>235</v>
      </c>
      <c r="AR70" s="72" t="s">
        <v>235</v>
      </c>
      <c r="AS70" s="72" t="s">
        <v>235</v>
      </c>
      <c r="AT70" s="236"/>
      <c r="AU70" s="72" t="s">
        <v>235</v>
      </c>
      <c r="AV70" s="236"/>
      <c r="AW70" s="72" t="s">
        <v>235</v>
      </c>
      <c r="AX70" s="72" t="s">
        <v>235</v>
      </c>
      <c r="AY70" s="72" t="s">
        <v>235</v>
      </c>
      <c r="AZ70" s="72" t="s">
        <v>235</v>
      </c>
      <c r="BA70" s="72" t="s">
        <v>235</v>
      </c>
      <c r="BB70" s="72" t="s">
        <v>235</v>
      </c>
      <c r="BC70" s="72" t="s">
        <v>235</v>
      </c>
      <c r="BD70" s="72" t="s">
        <v>235</v>
      </c>
      <c r="BE70" s="72" t="s">
        <v>235</v>
      </c>
      <c r="BF70" s="72" t="s">
        <v>235</v>
      </c>
      <c r="BG70" s="72" t="s">
        <v>235</v>
      </c>
      <c r="BH70" s="72" t="s">
        <v>235</v>
      </c>
      <c r="BI70" s="72" t="s">
        <v>235</v>
      </c>
      <c r="BJ70" s="72" t="s">
        <v>235</v>
      </c>
      <c r="BK70" s="72" t="s">
        <v>235</v>
      </c>
      <c r="BL70" s="72" t="s">
        <v>235</v>
      </c>
      <c r="BM70" s="72" t="s">
        <v>235</v>
      </c>
      <c r="BN70" s="72" t="s">
        <v>235</v>
      </c>
      <c r="BO70" s="72" t="s">
        <v>235</v>
      </c>
      <c r="BP70" s="72" t="s">
        <v>235</v>
      </c>
      <c r="BQ70" s="72" t="s">
        <v>235</v>
      </c>
      <c r="BR70" s="72" t="s">
        <v>235</v>
      </c>
      <c r="BS70" s="72" t="s">
        <v>235</v>
      </c>
      <c r="BT70" s="72" t="s">
        <v>235</v>
      </c>
      <c r="BU70" s="72" t="s">
        <v>235</v>
      </c>
      <c r="BV70" s="72" t="s">
        <v>235</v>
      </c>
      <c r="BW70" s="239"/>
      <c r="BX70" s="239"/>
      <c r="BY70" s="243"/>
      <c r="BZ70" s="243"/>
      <c r="CA70" s="243"/>
      <c r="CB70" s="243"/>
      <c r="CC70" s="243"/>
      <c r="CD70" s="229"/>
      <c r="CE70" s="229"/>
      <c r="CF70" s="229"/>
      <c r="CG70" s="305"/>
      <c r="CH70" s="252"/>
      <c r="CI70" s="221"/>
      <c r="CJ70" s="221"/>
      <c r="CK70" s="221"/>
      <c r="CL70" s="221"/>
      <c r="CM70" s="221"/>
      <c r="CN70" s="221"/>
      <c r="CO70" s="221"/>
      <c r="CP70" s="221"/>
      <c r="CQ70" s="221"/>
      <c r="CR70" s="221"/>
      <c r="CS70" s="221"/>
      <c r="CT70" s="221"/>
      <c r="CU70" s="221"/>
      <c r="CV70" s="221"/>
      <c r="CW70" s="221"/>
      <c r="CX70" s="221"/>
      <c r="CY70" s="221"/>
      <c r="CZ70" s="234"/>
      <c r="DA70" s="234"/>
      <c r="DB70" s="234"/>
      <c r="DC70" s="234"/>
      <c r="DD70" s="234"/>
      <c r="DE70" s="234"/>
      <c r="DF70" s="234"/>
      <c r="DG70" s="234"/>
      <c r="DH70" s="234"/>
      <c r="DI70" s="234"/>
      <c r="DJ70" s="234"/>
      <c r="DK70" s="246"/>
      <c r="DL70" s="246"/>
      <c r="DM70" s="246"/>
      <c r="DN70" s="246"/>
      <c r="DO70" s="246"/>
      <c r="DP70" s="246"/>
      <c r="DQ70" s="246"/>
      <c r="DR70" s="88" t="s">
        <v>235</v>
      </c>
      <c r="DS70" s="88" t="s">
        <v>235</v>
      </c>
      <c r="DT70" s="88" t="s">
        <v>235</v>
      </c>
      <c r="DU70" s="88" t="s">
        <v>235</v>
      </c>
      <c r="DV70" s="88" t="s">
        <v>235</v>
      </c>
      <c r="DW70" s="246"/>
      <c r="DX70" s="88" t="s">
        <v>235</v>
      </c>
      <c r="DY70" s="246"/>
      <c r="DZ70" s="88" t="s">
        <v>235</v>
      </c>
      <c r="EA70" s="88" t="s">
        <v>235</v>
      </c>
      <c r="EB70" s="88" t="s">
        <v>235</v>
      </c>
      <c r="EC70" s="88" t="s">
        <v>235</v>
      </c>
      <c r="ED70" s="88" t="s">
        <v>235</v>
      </c>
      <c r="EE70" s="88" t="s">
        <v>235</v>
      </c>
      <c r="EF70" s="88" t="s">
        <v>235</v>
      </c>
      <c r="EG70" s="88" t="s">
        <v>235</v>
      </c>
      <c r="EH70" s="88" t="s">
        <v>235</v>
      </c>
      <c r="EI70" s="88" t="s">
        <v>235</v>
      </c>
      <c r="EJ70" s="88" t="s">
        <v>235</v>
      </c>
      <c r="EK70" s="88" t="s">
        <v>235</v>
      </c>
      <c r="EL70" s="88" t="s">
        <v>235</v>
      </c>
      <c r="EM70" s="88" t="s">
        <v>235</v>
      </c>
      <c r="EN70" s="88" t="s">
        <v>235</v>
      </c>
      <c r="EO70" s="88" t="s">
        <v>235</v>
      </c>
      <c r="EP70" s="88" t="s">
        <v>235</v>
      </c>
      <c r="EQ70" s="88" t="s">
        <v>235</v>
      </c>
      <c r="ER70" s="88" t="s">
        <v>235</v>
      </c>
      <c r="ES70" s="88" t="s">
        <v>235</v>
      </c>
      <c r="ET70" s="88" t="s">
        <v>235</v>
      </c>
      <c r="EU70" s="88" t="s">
        <v>235</v>
      </c>
      <c r="EV70" s="88" t="s">
        <v>235</v>
      </c>
      <c r="EW70" s="88" t="s">
        <v>235</v>
      </c>
      <c r="EX70" s="88" t="s">
        <v>235</v>
      </c>
      <c r="EY70" s="88" t="s">
        <v>235</v>
      </c>
      <c r="EZ70" s="88" t="s">
        <v>235</v>
      </c>
      <c r="FA70" s="88" t="s">
        <v>235</v>
      </c>
      <c r="FB70" s="88" t="s">
        <v>235</v>
      </c>
      <c r="FC70" s="88" t="s">
        <v>235</v>
      </c>
      <c r="FD70" s="88" t="s">
        <v>235</v>
      </c>
      <c r="FE70" s="88" t="s">
        <v>235</v>
      </c>
      <c r="FF70" s="88" t="s">
        <v>235</v>
      </c>
      <c r="FG70" s="88" t="s">
        <v>235</v>
      </c>
      <c r="FH70" s="88" t="s">
        <v>235</v>
      </c>
    </row>
    <row r="71" spans="1:164" ht="16.5" customHeight="1" x14ac:dyDescent="0.3">
      <c r="A71" s="247">
        <v>2</v>
      </c>
      <c r="B71" s="247" t="s">
        <v>595</v>
      </c>
      <c r="C71" s="250" t="s">
        <v>217</v>
      </c>
      <c r="D71" s="222" t="s">
        <v>389</v>
      </c>
      <c r="E71" s="222" t="s">
        <v>377</v>
      </c>
      <c r="F71" s="258" t="s">
        <v>390</v>
      </c>
      <c r="G71" s="230" t="s">
        <v>391</v>
      </c>
      <c r="H71" s="222" t="s">
        <v>392</v>
      </c>
      <c r="I71" s="258" t="s">
        <v>393</v>
      </c>
      <c r="J71" s="340" t="s">
        <v>328</v>
      </c>
      <c r="K71" s="341" t="s">
        <v>394</v>
      </c>
      <c r="L71" s="241" t="s">
        <v>225</v>
      </c>
      <c r="M71" s="222" t="s">
        <v>330</v>
      </c>
      <c r="N71" s="222" t="s">
        <v>331</v>
      </c>
      <c r="O71" s="222" t="s">
        <v>395</v>
      </c>
      <c r="P71" s="225" t="s">
        <v>229</v>
      </c>
      <c r="Q71" s="241">
        <v>2</v>
      </c>
      <c r="R71" s="141" t="s">
        <v>333</v>
      </c>
      <c r="S71" s="141" t="s">
        <v>231</v>
      </c>
      <c r="T71" s="141" t="s">
        <v>231</v>
      </c>
      <c r="U71" s="141" t="s">
        <v>231</v>
      </c>
      <c r="V71" s="137">
        <v>97</v>
      </c>
      <c r="W71" s="241">
        <f>SUM(V71:V73)</f>
        <v>196</v>
      </c>
      <c r="X71" s="142">
        <v>65</v>
      </c>
      <c r="Y71" s="241">
        <v>66</v>
      </c>
      <c r="Z71" s="137">
        <v>51</v>
      </c>
      <c r="AA71" s="241">
        <v>107</v>
      </c>
      <c r="AB71" s="137" t="s">
        <v>231</v>
      </c>
      <c r="AC71" s="241" t="s">
        <v>231</v>
      </c>
      <c r="AD71" s="99" t="str">
        <f>"ISS Stage:
1: "&amp;TEXT(21/V71,"0.0%")&amp;"
2: "&amp;TEXT(33/V71,"0.0%")&amp;"
3: "&amp;TEXT(42/V71,"0.0%")&amp;"
Unknown: "&amp;TEXT(0/V71,"0.0%")&amp;"
High Cytogenetic Risk: 42%
Refractory disease: "&amp;TEXT(97/V71,"0.0%")&amp;"
Prior therapies:
Bortezomib: "&amp;TEXT(95/V71, "0%")&amp;"
Carfilzomib: "&amp;TEXT(74/V71, "0%")&amp;"
Lenalidomide: "&amp;TEXT(97/V71, "0%")&amp;"
Pomalidomide: "&amp;TEXT(89/V71, "0%")&amp;"
Daratumumab: "&amp;TEXT(97/V71, "0%")&amp;"
Isatuximab: "&amp;TEXT(3/V71, "0%")&amp;"
Number of prior LOT:
≤4L: 16%
&gt;4L: 84%"</f>
        <v>ISS Stage:
1: 21.6%
2: 34.0%
3: 43.3%
Unknown: 0.0%
High Cytogenetic Risk: 42%
Refractory disease: 100.0%
Prior therapies:
Bortezomib: 98%
Carfilzomib: 76%
Lenalidomide: 100%
Pomalidomide: 92%
Daratumumab: 100%
Isatuximab: 3%
Number of prior LOT:
≤4L: 16%
&gt;4L: 84%</v>
      </c>
      <c r="AE71" s="99" t="str">
        <f>"ISS Stage:
1: "&amp;TEXT(21/W71,"0.0%")&amp;"
2: "&amp;TEXT(33/W71,"0.0%")&amp;"
3: "&amp;TEXT(42/W71,"0.0%")&amp;"
Unknown: "&amp;TEXT(0/W71,"0.0%")&amp;"
High Cytogenetic Risk: 42%
Refractory disease: "&amp;TEXT(97/W71,"0.0%")&amp;"
Prior therapies:
Bortezomib: "&amp;TEXT(95/W71, "0%")&amp;"
Carfilzomib: "&amp;TEXT(74/W71, "0%")&amp;"
Lenalidomide: "&amp;TEXT(97/W71, "0%")&amp;"
Pomalidomide: "&amp;TEXT(89/W71, "0%")&amp;"
Daratumumab: "&amp;TEXT(97/W71, "0%")&amp;"
Isatuximab: "&amp;TEXT(3/W71, "0%")&amp;"
Number of prior LOT:
≤4L: 16%
&gt;4L: 84%"</f>
        <v>ISS Stage:
1: 10.7%
2: 16.8%
3: 21.4%
Unknown: 0.0%
High Cytogenetic Risk: 42%
Refractory disease: 49.5%
Prior therapies:
Bortezomib: 48%
Carfilzomib: 38%
Lenalidomide: 49%
Pomalidomide: 45%
Daratumumab: 49%
Isatuximab: 2%
Number of prior LOT:
≤4L: 16%
&gt;4L: 84%</v>
      </c>
      <c r="AF71" s="266" t="s">
        <v>235</v>
      </c>
      <c r="AG71" s="266" t="s">
        <v>235</v>
      </c>
      <c r="AH71" s="266" t="s">
        <v>235</v>
      </c>
      <c r="AI71" s="98" t="s">
        <v>235</v>
      </c>
      <c r="AJ71" s="235" t="s">
        <v>235</v>
      </c>
      <c r="AK71" s="72" t="s">
        <v>235</v>
      </c>
      <c r="AL71" s="72" t="s">
        <v>235</v>
      </c>
      <c r="AM71" s="72" t="s">
        <v>235</v>
      </c>
      <c r="AN71" s="72" t="s">
        <v>235</v>
      </c>
      <c r="AO71" s="72" t="s">
        <v>235</v>
      </c>
      <c r="AP71" s="72" t="s">
        <v>235</v>
      </c>
      <c r="AQ71" s="72" t="s">
        <v>235</v>
      </c>
      <c r="AR71" s="72" t="s">
        <v>235</v>
      </c>
      <c r="AS71" s="72" t="s">
        <v>235</v>
      </c>
      <c r="AT71" s="235" t="s">
        <v>235</v>
      </c>
      <c r="AU71" s="72" t="s">
        <v>235</v>
      </c>
      <c r="AV71" s="235" t="s">
        <v>235</v>
      </c>
      <c r="AW71" s="72" t="s">
        <v>235</v>
      </c>
      <c r="AX71" s="72" t="s">
        <v>235</v>
      </c>
      <c r="AY71" s="72" t="s">
        <v>235</v>
      </c>
      <c r="AZ71" s="72" t="s">
        <v>235</v>
      </c>
      <c r="BA71" s="72" t="s">
        <v>235</v>
      </c>
      <c r="BB71" s="72" t="s">
        <v>235</v>
      </c>
      <c r="BC71" s="72" t="s">
        <v>235</v>
      </c>
      <c r="BD71" s="72" t="s">
        <v>235</v>
      </c>
      <c r="BE71" s="72" t="s">
        <v>235</v>
      </c>
      <c r="BF71" s="72" t="s">
        <v>235</v>
      </c>
      <c r="BG71" s="72" t="s">
        <v>235</v>
      </c>
      <c r="BH71" s="72" t="s">
        <v>235</v>
      </c>
      <c r="BI71" s="72" t="s">
        <v>235</v>
      </c>
      <c r="BJ71" s="72" t="s">
        <v>235</v>
      </c>
      <c r="BK71" s="72" t="s">
        <v>235</v>
      </c>
      <c r="BL71" s="72" t="s">
        <v>235</v>
      </c>
      <c r="BM71" s="72" t="s">
        <v>235</v>
      </c>
      <c r="BN71" s="72" t="s">
        <v>235</v>
      </c>
      <c r="BO71" s="72" t="s">
        <v>235</v>
      </c>
      <c r="BP71" s="72" t="s">
        <v>235</v>
      </c>
      <c r="BQ71" s="72" t="s">
        <v>235</v>
      </c>
      <c r="BR71" s="72" t="s">
        <v>235</v>
      </c>
      <c r="BS71" s="72" t="s">
        <v>235</v>
      </c>
      <c r="BT71" s="72" t="s">
        <v>235</v>
      </c>
      <c r="BU71" s="72" t="s">
        <v>235</v>
      </c>
      <c r="BV71" s="72" t="s">
        <v>235</v>
      </c>
      <c r="BW71" s="237" t="s">
        <v>396</v>
      </c>
      <c r="BX71" s="240" t="s">
        <v>397</v>
      </c>
      <c r="BY71" s="241" t="s">
        <v>385</v>
      </c>
      <c r="BZ71" s="241" t="s">
        <v>385</v>
      </c>
      <c r="CA71" s="241" t="s">
        <v>385</v>
      </c>
      <c r="CB71" s="241" t="s">
        <v>385</v>
      </c>
      <c r="CC71" s="241" t="s">
        <v>386</v>
      </c>
      <c r="CD71" s="258" t="s">
        <v>398</v>
      </c>
      <c r="CE71" s="258" t="s">
        <v>398</v>
      </c>
      <c r="CF71" s="258" t="s">
        <v>398</v>
      </c>
      <c r="CG71" s="241" t="s">
        <v>231</v>
      </c>
      <c r="CH71" s="241" t="s">
        <v>231</v>
      </c>
      <c r="CI71" s="241" t="s">
        <v>231</v>
      </c>
      <c r="CJ71" s="241" t="s">
        <v>231</v>
      </c>
      <c r="CK71" s="241" t="s">
        <v>231</v>
      </c>
      <c r="CL71" s="241" t="s">
        <v>231</v>
      </c>
      <c r="CM71" s="219" t="s">
        <v>235</v>
      </c>
      <c r="CN71" s="219" t="s">
        <v>235</v>
      </c>
      <c r="CO71" s="219" t="s">
        <v>235</v>
      </c>
      <c r="CP71" s="219" t="s">
        <v>235</v>
      </c>
      <c r="CQ71" s="219" t="s">
        <v>235</v>
      </c>
      <c r="CR71" s="219" t="s">
        <v>235</v>
      </c>
      <c r="CS71" s="219" t="s">
        <v>235</v>
      </c>
      <c r="CT71" s="219" t="s">
        <v>235</v>
      </c>
      <c r="CU71" s="219" t="s">
        <v>235</v>
      </c>
      <c r="CV71" s="219" t="s">
        <v>235</v>
      </c>
      <c r="CW71" s="219" t="s">
        <v>235</v>
      </c>
      <c r="CX71" s="219" t="s">
        <v>235</v>
      </c>
      <c r="CY71" s="219" t="s">
        <v>235</v>
      </c>
      <c r="CZ71" s="219" t="s">
        <v>235</v>
      </c>
      <c r="DA71" s="219" t="s">
        <v>235</v>
      </c>
      <c r="DB71" s="219" t="s">
        <v>235</v>
      </c>
      <c r="DC71" s="219" t="s">
        <v>235</v>
      </c>
      <c r="DD71" s="219" t="s">
        <v>235</v>
      </c>
      <c r="DE71" s="219" t="s">
        <v>235</v>
      </c>
      <c r="DF71" s="219" t="s">
        <v>235</v>
      </c>
      <c r="DG71" s="219" t="s">
        <v>235</v>
      </c>
      <c r="DH71" s="219" t="s">
        <v>235</v>
      </c>
      <c r="DI71" s="219" t="s">
        <v>235</v>
      </c>
      <c r="DJ71" s="219" t="s">
        <v>235</v>
      </c>
      <c r="DK71" s="244" t="s">
        <v>235</v>
      </c>
      <c r="DL71" s="244" t="s">
        <v>235</v>
      </c>
      <c r="DM71" s="244" t="s">
        <v>235</v>
      </c>
      <c r="DN71" s="244" t="s">
        <v>235</v>
      </c>
      <c r="DO71" s="244" t="s">
        <v>235</v>
      </c>
      <c r="DP71" s="244" t="s">
        <v>235</v>
      </c>
      <c r="DQ71" s="244" t="s">
        <v>235</v>
      </c>
      <c r="DR71" s="88" t="s">
        <v>235</v>
      </c>
      <c r="DS71" s="88" t="s">
        <v>235</v>
      </c>
      <c r="DT71" s="88" t="s">
        <v>235</v>
      </c>
      <c r="DU71" s="88" t="s">
        <v>235</v>
      </c>
      <c r="DV71" s="88" t="s">
        <v>235</v>
      </c>
      <c r="DW71" s="244" t="s">
        <v>235</v>
      </c>
      <c r="DX71" s="88" t="s">
        <v>235</v>
      </c>
      <c r="DY71" s="244" t="s">
        <v>235</v>
      </c>
      <c r="DZ71" s="88" t="s">
        <v>235</v>
      </c>
      <c r="EA71" s="88" t="s">
        <v>235</v>
      </c>
      <c r="EB71" s="88" t="s">
        <v>235</v>
      </c>
      <c r="EC71" s="88" t="s">
        <v>235</v>
      </c>
      <c r="ED71" s="88" t="s">
        <v>235</v>
      </c>
      <c r="EE71" s="88" t="s">
        <v>235</v>
      </c>
      <c r="EF71" s="88" t="s">
        <v>235</v>
      </c>
      <c r="EG71" s="88" t="s">
        <v>235</v>
      </c>
      <c r="EH71" s="88" t="s">
        <v>235</v>
      </c>
      <c r="EI71" s="88" t="s">
        <v>235</v>
      </c>
      <c r="EJ71" s="88" t="s">
        <v>235</v>
      </c>
      <c r="EK71" s="88" t="s">
        <v>235</v>
      </c>
      <c r="EL71" s="88" t="s">
        <v>235</v>
      </c>
      <c r="EM71" s="88" t="s">
        <v>235</v>
      </c>
      <c r="EN71" s="88" t="s">
        <v>235</v>
      </c>
      <c r="EO71" s="88" t="s">
        <v>235</v>
      </c>
      <c r="EP71" s="88" t="s">
        <v>235</v>
      </c>
      <c r="EQ71" s="88" t="s">
        <v>235</v>
      </c>
      <c r="ER71" s="88" t="s">
        <v>235</v>
      </c>
      <c r="ES71" s="88" t="s">
        <v>235</v>
      </c>
      <c r="ET71" s="88" t="s">
        <v>235</v>
      </c>
      <c r="EU71" s="88" t="s">
        <v>235</v>
      </c>
      <c r="EV71" s="88" t="s">
        <v>235</v>
      </c>
      <c r="EW71" s="88" t="s">
        <v>235</v>
      </c>
      <c r="EX71" s="88" t="s">
        <v>235</v>
      </c>
      <c r="EY71" s="88" t="s">
        <v>235</v>
      </c>
      <c r="EZ71" s="88" t="s">
        <v>235</v>
      </c>
      <c r="FA71" s="88" t="s">
        <v>235</v>
      </c>
      <c r="FB71" s="88" t="s">
        <v>235</v>
      </c>
      <c r="FC71" s="88" t="s">
        <v>235</v>
      </c>
      <c r="FD71" s="88" t="s">
        <v>235</v>
      </c>
      <c r="FE71" s="88" t="s">
        <v>235</v>
      </c>
      <c r="FF71" s="88" t="s">
        <v>235</v>
      </c>
      <c r="FG71" s="88" t="s">
        <v>235</v>
      </c>
      <c r="FH71" s="88" t="s">
        <v>235</v>
      </c>
    </row>
    <row r="72" spans="1:164" ht="16.5" customHeight="1" x14ac:dyDescent="0.3">
      <c r="A72" s="248"/>
      <c r="B72" s="248"/>
      <c r="C72" s="313"/>
      <c r="D72" s="223"/>
      <c r="E72" s="225"/>
      <c r="F72" s="304"/>
      <c r="G72" s="231"/>
      <c r="H72" s="256"/>
      <c r="I72" s="259"/>
      <c r="J72" s="256"/>
      <c r="K72" s="304"/>
      <c r="L72" s="242"/>
      <c r="M72" s="256"/>
      <c r="N72" s="256"/>
      <c r="O72" s="225"/>
      <c r="P72" s="256"/>
      <c r="Q72" s="242"/>
      <c r="R72" s="141" t="s">
        <v>333</v>
      </c>
      <c r="S72" s="141" t="s">
        <v>231</v>
      </c>
      <c r="T72" s="141" t="s">
        <v>231</v>
      </c>
      <c r="U72" s="141" t="s">
        <v>231</v>
      </c>
      <c r="V72" s="137">
        <v>99</v>
      </c>
      <c r="W72" s="242"/>
      <c r="X72" s="142">
        <v>67</v>
      </c>
      <c r="Y72" s="242"/>
      <c r="Z72" s="137">
        <v>56</v>
      </c>
      <c r="AA72" s="242"/>
      <c r="AB72" s="137" t="s">
        <v>231</v>
      </c>
      <c r="AC72" s="242"/>
      <c r="AD72" s="99" t="str">
        <f>"ISS Stage:
1: "&amp;TEXT(18/V72,"0.0%")&amp;"
2: "&amp;TEXT(51/V72,"0.0%")&amp;"
3: "&amp;TEXT(30/V72,"0.0%")&amp;"
Unknown: "&amp;TEXT(1/V72,"0.0%")&amp;"
High Cytogenetic Risk: 47%
Refractory disease: "&amp;TEXT(99/V72,"0.0%")&amp;"
Prior therapies:
Bortezomib: "&amp;TEXT(97/V72,"0.0%")&amp;"
Carfilzomib: "&amp;TEXT(64/V72,"0.0%")&amp;"
Lenalidomide: "&amp;TEXT(99/V72,"0.0%")&amp;"
Pomalidomide: "&amp;TEXT(84/V72,"0.0%")&amp;"
Daratumumab: "&amp;TEXT(96/V72,"0.0%")&amp;"
Isatuximab: "&amp;TEXT(2/V72,"0.0%")&amp;"
Number of prior LOT:
≤4L: 17%
&gt;4L: 83%"</f>
        <v>ISS Stage:
1: 18.2%
2: 51.5%
3: 30.3%
Unknown: 1.0%
High Cytogenetic Risk: 47%
Refractory disease: 100.0%
Prior therapies:
Bortezomib: 98.0%
Carfilzomib: 64.6%
Lenalidomide: 100.0%
Pomalidomide: 84.8%
Daratumumab: 97.0%
Isatuximab: 2.0%
Number of prior LOT:
≤4L: 17%
&gt;4L: 83%</v>
      </c>
      <c r="AE72" s="99" t="e">
        <f>"ISS Stage:
1: "&amp;TEXT(18/W72,"0.0%")&amp;"
2: "&amp;TEXT(51/W72,"0.0%")&amp;"
3: "&amp;TEXT(30/W72,"0.0%")&amp;"
Unknown: "&amp;TEXT(1/W72,"0.0%")&amp;"
High Cytogenetic Risk: 47%
Refractory disease: "&amp;TEXT(99/W72,"0.0%")&amp;"
Prior therapies:
Bortezomib: "&amp;TEXT(97/W72,"0.0%")&amp;"
Carfilzomib: "&amp;TEXT(64/W72,"0.0%")&amp;"
Lenalidomide: "&amp;TEXT(99/W72,"0.0%")&amp;"
Pomalidomide: "&amp;TEXT(84/W72,"0.0%")&amp;"
Daratumumab: "&amp;TEXT(96/W72,"0.0%")&amp;"
Isatuximab: "&amp;TEXT(2/W72,"0.0%")&amp;"
Number of prior LOT:
≤4L: 17%
&gt;4L: 83%"</f>
        <v>#DIV/0!</v>
      </c>
      <c r="AF72" s="266"/>
      <c r="AG72" s="266"/>
      <c r="AH72" s="266"/>
      <c r="AI72" s="98" t="s">
        <v>235</v>
      </c>
      <c r="AJ72" s="236"/>
      <c r="AK72" s="72" t="s">
        <v>235</v>
      </c>
      <c r="AL72" s="72" t="s">
        <v>235</v>
      </c>
      <c r="AM72" s="72" t="s">
        <v>235</v>
      </c>
      <c r="AN72" s="72" t="s">
        <v>235</v>
      </c>
      <c r="AO72" s="72" t="s">
        <v>235</v>
      </c>
      <c r="AP72" s="72" t="s">
        <v>235</v>
      </c>
      <c r="AQ72" s="72" t="s">
        <v>235</v>
      </c>
      <c r="AR72" s="72" t="s">
        <v>235</v>
      </c>
      <c r="AS72" s="72" t="s">
        <v>235</v>
      </c>
      <c r="AT72" s="236"/>
      <c r="AU72" s="72" t="s">
        <v>235</v>
      </c>
      <c r="AV72" s="236"/>
      <c r="AW72" s="72" t="s">
        <v>235</v>
      </c>
      <c r="AX72" s="72" t="s">
        <v>235</v>
      </c>
      <c r="AY72" s="72" t="s">
        <v>235</v>
      </c>
      <c r="AZ72" s="72" t="s">
        <v>235</v>
      </c>
      <c r="BA72" s="72" t="s">
        <v>235</v>
      </c>
      <c r="BB72" s="72" t="s">
        <v>235</v>
      </c>
      <c r="BC72" s="72" t="s">
        <v>235</v>
      </c>
      <c r="BD72" s="72" t="s">
        <v>235</v>
      </c>
      <c r="BE72" s="72" t="s">
        <v>235</v>
      </c>
      <c r="BF72" s="72" t="s">
        <v>235</v>
      </c>
      <c r="BG72" s="72" t="s">
        <v>235</v>
      </c>
      <c r="BH72" s="72" t="s">
        <v>235</v>
      </c>
      <c r="BI72" s="72" t="s">
        <v>235</v>
      </c>
      <c r="BJ72" s="72" t="s">
        <v>235</v>
      </c>
      <c r="BK72" s="72" t="s">
        <v>235</v>
      </c>
      <c r="BL72" s="72" t="s">
        <v>235</v>
      </c>
      <c r="BM72" s="72" t="s">
        <v>235</v>
      </c>
      <c r="BN72" s="72" t="s">
        <v>235</v>
      </c>
      <c r="BO72" s="72" t="s">
        <v>235</v>
      </c>
      <c r="BP72" s="72" t="s">
        <v>235</v>
      </c>
      <c r="BQ72" s="72" t="s">
        <v>235</v>
      </c>
      <c r="BR72" s="72" t="s">
        <v>235</v>
      </c>
      <c r="BS72" s="72" t="s">
        <v>235</v>
      </c>
      <c r="BT72" s="72" t="s">
        <v>235</v>
      </c>
      <c r="BU72" s="72" t="s">
        <v>235</v>
      </c>
      <c r="BV72" s="72" t="s">
        <v>235</v>
      </c>
      <c r="BW72" s="238"/>
      <c r="BX72" s="238"/>
      <c r="BY72" s="242"/>
      <c r="BZ72" s="242"/>
      <c r="CA72" s="242"/>
      <c r="CB72" s="242"/>
      <c r="CC72" s="242"/>
      <c r="CD72" s="304"/>
      <c r="CE72" s="304"/>
      <c r="CF72" s="304"/>
      <c r="CG72" s="242"/>
      <c r="CH72" s="242"/>
      <c r="CI72" s="242"/>
      <c r="CJ72" s="242"/>
      <c r="CK72" s="242"/>
      <c r="CL72" s="242"/>
      <c r="CM72" s="220"/>
      <c r="CN72" s="220"/>
      <c r="CO72" s="220"/>
      <c r="CP72" s="220"/>
      <c r="CQ72" s="220"/>
      <c r="CR72" s="220"/>
      <c r="CS72" s="220"/>
      <c r="CT72" s="220"/>
      <c r="CU72" s="220"/>
      <c r="CV72" s="220"/>
      <c r="CW72" s="220"/>
      <c r="CX72" s="220"/>
      <c r="CY72" s="220"/>
      <c r="CZ72" s="233"/>
      <c r="DA72" s="233"/>
      <c r="DB72" s="233"/>
      <c r="DC72" s="233"/>
      <c r="DD72" s="233"/>
      <c r="DE72" s="233"/>
      <c r="DF72" s="233"/>
      <c r="DG72" s="233"/>
      <c r="DH72" s="233"/>
      <c r="DI72" s="233"/>
      <c r="DJ72" s="233"/>
      <c r="DK72" s="245"/>
      <c r="DL72" s="245"/>
      <c r="DM72" s="245"/>
      <c r="DN72" s="245"/>
      <c r="DO72" s="245"/>
      <c r="DP72" s="245"/>
      <c r="DQ72" s="245"/>
      <c r="DR72" s="88" t="s">
        <v>235</v>
      </c>
      <c r="DS72" s="88" t="s">
        <v>235</v>
      </c>
      <c r="DT72" s="88" t="s">
        <v>235</v>
      </c>
      <c r="DU72" s="88" t="s">
        <v>235</v>
      </c>
      <c r="DV72" s="88" t="s">
        <v>235</v>
      </c>
      <c r="DW72" s="245"/>
      <c r="DX72" s="88" t="s">
        <v>235</v>
      </c>
      <c r="DY72" s="245"/>
      <c r="DZ72" s="88" t="s">
        <v>235</v>
      </c>
      <c r="EA72" s="88" t="s">
        <v>235</v>
      </c>
      <c r="EB72" s="88" t="s">
        <v>235</v>
      </c>
      <c r="EC72" s="88" t="s">
        <v>235</v>
      </c>
      <c r="ED72" s="88" t="s">
        <v>235</v>
      </c>
      <c r="EE72" s="88" t="s">
        <v>235</v>
      </c>
      <c r="EF72" s="88" t="s">
        <v>235</v>
      </c>
      <c r="EG72" s="88" t="s">
        <v>235</v>
      </c>
      <c r="EH72" s="88" t="s">
        <v>235</v>
      </c>
      <c r="EI72" s="88" t="s">
        <v>235</v>
      </c>
      <c r="EJ72" s="88" t="s">
        <v>235</v>
      </c>
      <c r="EK72" s="88" t="s">
        <v>235</v>
      </c>
      <c r="EL72" s="88" t="s">
        <v>235</v>
      </c>
      <c r="EM72" s="88" t="s">
        <v>235</v>
      </c>
      <c r="EN72" s="88" t="s">
        <v>235</v>
      </c>
      <c r="EO72" s="88" t="s">
        <v>235</v>
      </c>
      <c r="EP72" s="88" t="s">
        <v>235</v>
      </c>
      <c r="EQ72" s="88" t="s">
        <v>235</v>
      </c>
      <c r="ER72" s="88" t="s">
        <v>235</v>
      </c>
      <c r="ES72" s="88" t="s">
        <v>235</v>
      </c>
      <c r="ET72" s="88" t="s">
        <v>235</v>
      </c>
      <c r="EU72" s="88" t="s">
        <v>235</v>
      </c>
      <c r="EV72" s="88" t="s">
        <v>235</v>
      </c>
      <c r="EW72" s="88" t="s">
        <v>235</v>
      </c>
      <c r="EX72" s="88" t="s">
        <v>235</v>
      </c>
      <c r="EY72" s="88" t="s">
        <v>235</v>
      </c>
      <c r="EZ72" s="88" t="s">
        <v>235</v>
      </c>
      <c r="FA72" s="88" t="s">
        <v>235</v>
      </c>
      <c r="FB72" s="88" t="s">
        <v>235</v>
      </c>
      <c r="FC72" s="88" t="s">
        <v>235</v>
      </c>
      <c r="FD72" s="88" t="s">
        <v>235</v>
      </c>
      <c r="FE72" s="88" t="s">
        <v>235</v>
      </c>
      <c r="FF72" s="88" t="s">
        <v>235</v>
      </c>
      <c r="FG72" s="88" t="s">
        <v>235</v>
      </c>
      <c r="FH72" s="88" t="s">
        <v>235</v>
      </c>
    </row>
    <row r="73" spans="1:164" ht="16.5" customHeight="1" x14ac:dyDescent="0.3">
      <c r="A73" s="248"/>
      <c r="B73" s="248"/>
      <c r="C73" s="313"/>
      <c r="D73" s="223"/>
      <c r="E73" s="225"/>
      <c r="F73" s="304"/>
      <c r="G73" s="231"/>
      <c r="H73" s="256"/>
      <c r="I73" s="259"/>
      <c r="J73" s="256"/>
      <c r="K73" s="304"/>
      <c r="L73" s="242"/>
      <c r="M73" s="256"/>
      <c r="N73" s="256"/>
      <c r="O73" s="225"/>
      <c r="P73" s="256"/>
      <c r="Q73" s="242"/>
      <c r="R73" s="137" t="s">
        <v>235</v>
      </c>
      <c r="S73" s="137" t="s">
        <v>235</v>
      </c>
      <c r="T73" s="137" t="s">
        <v>235</v>
      </c>
      <c r="U73" s="137" t="s">
        <v>235</v>
      </c>
      <c r="V73" s="137" t="s">
        <v>235</v>
      </c>
      <c r="W73" s="242"/>
      <c r="X73" s="137" t="s">
        <v>235</v>
      </c>
      <c r="Y73" s="242"/>
      <c r="Z73" s="137" t="s">
        <v>235</v>
      </c>
      <c r="AA73" s="242"/>
      <c r="AB73" s="137" t="s">
        <v>235</v>
      </c>
      <c r="AC73" s="242"/>
      <c r="AD73" s="140" t="s">
        <v>235</v>
      </c>
      <c r="AE73" s="140" t="s">
        <v>235</v>
      </c>
      <c r="AF73" s="266"/>
      <c r="AG73" s="266"/>
      <c r="AH73" s="266"/>
      <c r="AI73" s="98" t="s">
        <v>235</v>
      </c>
      <c r="AJ73" s="236"/>
      <c r="AK73" s="72" t="s">
        <v>235</v>
      </c>
      <c r="AL73" s="72" t="s">
        <v>235</v>
      </c>
      <c r="AM73" s="72" t="s">
        <v>235</v>
      </c>
      <c r="AN73" s="72" t="s">
        <v>235</v>
      </c>
      <c r="AO73" s="72" t="s">
        <v>235</v>
      </c>
      <c r="AP73" s="72" t="s">
        <v>235</v>
      </c>
      <c r="AQ73" s="72" t="s">
        <v>235</v>
      </c>
      <c r="AR73" s="72" t="s">
        <v>235</v>
      </c>
      <c r="AS73" s="72" t="s">
        <v>235</v>
      </c>
      <c r="AT73" s="236"/>
      <c r="AU73" s="72" t="s">
        <v>235</v>
      </c>
      <c r="AV73" s="236"/>
      <c r="AW73" s="72" t="s">
        <v>235</v>
      </c>
      <c r="AX73" s="72" t="s">
        <v>235</v>
      </c>
      <c r="AY73" s="72" t="s">
        <v>235</v>
      </c>
      <c r="AZ73" s="72" t="s">
        <v>235</v>
      </c>
      <c r="BA73" s="72" t="s">
        <v>235</v>
      </c>
      <c r="BB73" s="72" t="s">
        <v>235</v>
      </c>
      <c r="BC73" s="72" t="s">
        <v>235</v>
      </c>
      <c r="BD73" s="72" t="s">
        <v>235</v>
      </c>
      <c r="BE73" s="72" t="s">
        <v>235</v>
      </c>
      <c r="BF73" s="72" t="s">
        <v>235</v>
      </c>
      <c r="BG73" s="72" t="s">
        <v>235</v>
      </c>
      <c r="BH73" s="72" t="s">
        <v>235</v>
      </c>
      <c r="BI73" s="72" t="s">
        <v>235</v>
      </c>
      <c r="BJ73" s="72" t="s">
        <v>235</v>
      </c>
      <c r="BK73" s="72" t="s">
        <v>235</v>
      </c>
      <c r="BL73" s="72" t="s">
        <v>235</v>
      </c>
      <c r="BM73" s="72" t="s">
        <v>235</v>
      </c>
      <c r="BN73" s="72" t="s">
        <v>235</v>
      </c>
      <c r="BO73" s="72" t="s">
        <v>235</v>
      </c>
      <c r="BP73" s="72" t="s">
        <v>235</v>
      </c>
      <c r="BQ73" s="72" t="s">
        <v>235</v>
      </c>
      <c r="BR73" s="72" t="s">
        <v>235</v>
      </c>
      <c r="BS73" s="72" t="s">
        <v>235</v>
      </c>
      <c r="BT73" s="72" t="s">
        <v>235</v>
      </c>
      <c r="BU73" s="72" t="s">
        <v>235</v>
      </c>
      <c r="BV73" s="72" t="s">
        <v>235</v>
      </c>
      <c r="BW73" s="238"/>
      <c r="BX73" s="238"/>
      <c r="BY73" s="242"/>
      <c r="BZ73" s="242"/>
      <c r="CA73" s="242"/>
      <c r="CB73" s="242"/>
      <c r="CC73" s="242"/>
      <c r="CD73" s="304"/>
      <c r="CE73" s="304"/>
      <c r="CF73" s="304"/>
      <c r="CG73" s="242"/>
      <c r="CH73" s="242"/>
      <c r="CI73" s="242"/>
      <c r="CJ73" s="242"/>
      <c r="CK73" s="242"/>
      <c r="CL73" s="242"/>
      <c r="CM73" s="220"/>
      <c r="CN73" s="220"/>
      <c r="CO73" s="220"/>
      <c r="CP73" s="220"/>
      <c r="CQ73" s="220"/>
      <c r="CR73" s="220"/>
      <c r="CS73" s="220"/>
      <c r="CT73" s="220"/>
      <c r="CU73" s="220"/>
      <c r="CV73" s="220"/>
      <c r="CW73" s="220"/>
      <c r="CX73" s="220"/>
      <c r="CY73" s="220"/>
      <c r="CZ73" s="233"/>
      <c r="DA73" s="233"/>
      <c r="DB73" s="233"/>
      <c r="DC73" s="233"/>
      <c r="DD73" s="233"/>
      <c r="DE73" s="233"/>
      <c r="DF73" s="233"/>
      <c r="DG73" s="233"/>
      <c r="DH73" s="233"/>
      <c r="DI73" s="233"/>
      <c r="DJ73" s="233"/>
      <c r="DK73" s="245"/>
      <c r="DL73" s="245"/>
      <c r="DM73" s="245"/>
      <c r="DN73" s="245"/>
      <c r="DO73" s="245"/>
      <c r="DP73" s="245"/>
      <c r="DQ73" s="245"/>
      <c r="DR73" s="88" t="s">
        <v>235</v>
      </c>
      <c r="DS73" s="88" t="s">
        <v>235</v>
      </c>
      <c r="DT73" s="88" t="s">
        <v>235</v>
      </c>
      <c r="DU73" s="88" t="s">
        <v>235</v>
      </c>
      <c r="DV73" s="88" t="s">
        <v>235</v>
      </c>
      <c r="DW73" s="245"/>
      <c r="DX73" s="88" t="s">
        <v>235</v>
      </c>
      <c r="DY73" s="245"/>
      <c r="DZ73" s="88" t="s">
        <v>235</v>
      </c>
      <c r="EA73" s="88" t="s">
        <v>235</v>
      </c>
      <c r="EB73" s="88" t="s">
        <v>235</v>
      </c>
      <c r="EC73" s="88" t="s">
        <v>235</v>
      </c>
      <c r="ED73" s="88" t="s">
        <v>235</v>
      </c>
      <c r="EE73" s="88" t="s">
        <v>235</v>
      </c>
      <c r="EF73" s="88" t="s">
        <v>235</v>
      </c>
      <c r="EG73" s="88" t="s">
        <v>235</v>
      </c>
      <c r="EH73" s="88" t="s">
        <v>235</v>
      </c>
      <c r="EI73" s="88" t="s">
        <v>235</v>
      </c>
      <c r="EJ73" s="88" t="s">
        <v>235</v>
      </c>
      <c r="EK73" s="88" t="s">
        <v>235</v>
      </c>
      <c r="EL73" s="88" t="s">
        <v>235</v>
      </c>
      <c r="EM73" s="88" t="s">
        <v>235</v>
      </c>
      <c r="EN73" s="88" t="s">
        <v>235</v>
      </c>
      <c r="EO73" s="88" t="s">
        <v>235</v>
      </c>
      <c r="EP73" s="88" t="s">
        <v>235</v>
      </c>
      <c r="EQ73" s="88" t="s">
        <v>235</v>
      </c>
      <c r="ER73" s="88" t="s">
        <v>235</v>
      </c>
      <c r="ES73" s="88" t="s">
        <v>235</v>
      </c>
      <c r="ET73" s="88" t="s">
        <v>235</v>
      </c>
      <c r="EU73" s="88" t="s">
        <v>235</v>
      </c>
      <c r="EV73" s="88" t="s">
        <v>235</v>
      </c>
      <c r="EW73" s="88" t="s">
        <v>235</v>
      </c>
      <c r="EX73" s="88" t="s">
        <v>235</v>
      </c>
      <c r="EY73" s="88" t="s">
        <v>235</v>
      </c>
      <c r="EZ73" s="88" t="s">
        <v>235</v>
      </c>
      <c r="FA73" s="88" t="s">
        <v>235</v>
      </c>
      <c r="FB73" s="88" t="s">
        <v>235</v>
      </c>
      <c r="FC73" s="88" t="s">
        <v>235</v>
      </c>
      <c r="FD73" s="88" t="s">
        <v>235</v>
      </c>
      <c r="FE73" s="88" t="s">
        <v>235</v>
      </c>
      <c r="FF73" s="88" t="s">
        <v>235</v>
      </c>
      <c r="FG73" s="88" t="s">
        <v>235</v>
      </c>
      <c r="FH73" s="88" t="s">
        <v>235</v>
      </c>
    </row>
    <row r="74" spans="1:164" ht="16.5" customHeight="1" x14ac:dyDescent="0.3">
      <c r="A74" s="249"/>
      <c r="B74" s="249"/>
      <c r="C74" s="314"/>
      <c r="D74" s="224"/>
      <c r="E74" s="226"/>
      <c r="F74" s="305"/>
      <c r="G74" s="232"/>
      <c r="H74" s="257"/>
      <c r="I74" s="260"/>
      <c r="J74" s="257"/>
      <c r="K74" s="305"/>
      <c r="L74" s="243"/>
      <c r="M74" s="257"/>
      <c r="N74" s="257"/>
      <c r="O74" s="226"/>
      <c r="P74" s="257"/>
      <c r="Q74" s="243"/>
      <c r="R74" s="137" t="s">
        <v>235</v>
      </c>
      <c r="S74" s="137" t="s">
        <v>235</v>
      </c>
      <c r="T74" s="137" t="s">
        <v>235</v>
      </c>
      <c r="U74" s="137" t="s">
        <v>235</v>
      </c>
      <c r="V74" s="137" t="s">
        <v>235</v>
      </c>
      <c r="W74" s="243"/>
      <c r="X74" s="137" t="s">
        <v>235</v>
      </c>
      <c r="Y74" s="243"/>
      <c r="Z74" s="137" t="s">
        <v>235</v>
      </c>
      <c r="AA74" s="243"/>
      <c r="AB74" s="137" t="s">
        <v>235</v>
      </c>
      <c r="AC74" s="243"/>
      <c r="AD74" s="140" t="s">
        <v>235</v>
      </c>
      <c r="AE74" s="140" t="s">
        <v>235</v>
      </c>
      <c r="AF74" s="266"/>
      <c r="AG74" s="266"/>
      <c r="AH74" s="266"/>
      <c r="AI74" s="98" t="s">
        <v>235</v>
      </c>
      <c r="AJ74" s="236"/>
      <c r="AK74" s="72" t="s">
        <v>235</v>
      </c>
      <c r="AL74" s="72" t="s">
        <v>235</v>
      </c>
      <c r="AM74" s="72" t="s">
        <v>235</v>
      </c>
      <c r="AN74" s="72" t="s">
        <v>235</v>
      </c>
      <c r="AO74" s="72" t="s">
        <v>235</v>
      </c>
      <c r="AP74" s="72" t="s">
        <v>235</v>
      </c>
      <c r="AQ74" s="72" t="s">
        <v>235</v>
      </c>
      <c r="AR74" s="72" t="s">
        <v>235</v>
      </c>
      <c r="AS74" s="72" t="s">
        <v>235</v>
      </c>
      <c r="AT74" s="236"/>
      <c r="AU74" s="72" t="s">
        <v>235</v>
      </c>
      <c r="AV74" s="236"/>
      <c r="AW74" s="72" t="s">
        <v>235</v>
      </c>
      <c r="AX74" s="72" t="s">
        <v>235</v>
      </c>
      <c r="AY74" s="72" t="s">
        <v>235</v>
      </c>
      <c r="AZ74" s="72" t="s">
        <v>235</v>
      </c>
      <c r="BA74" s="72" t="s">
        <v>235</v>
      </c>
      <c r="BB74" s="72" t="s">
        <v>235</v>
      </c>
      <c r="BC74" s="72" t="s">
        <v>235</v>
      </c>
      <c r="BD74" s="72" t="s">
        <v>235</v>
      </c>
      <c r="BE74" s="72" t="s">
        <v>235</v>
      </c>
      <c r="BF74" s="72" t="s">
        <v>235</v>
      </c>
      <c r="BG74" s="72" t="s">
        <v>235</v>
      </c>
      <c r="BH74" s="72" t="s">
        <v>235</v>
      </c>
      <c r="BI74" s="72" t="s">
        <v>235</v>
      </c>
      <c r="BJ74" s="72" t="s">
        <v>235</v>
      </c>
      <c r="BK74" s="72" t="s">
        <v>235</v>
      </c>
      <c r="BL74" s="72" t="s">
        <v>235</v>
      </c>
      <c r="BM74" s="72" t="s">
        <v>235</v>
      </c>
      <c r="BN74" s="72" t="s">
        <v>235</v>
      </c>
      <c r="BO74" s="72" t="s">
        <v>235</v>
      </c>
      <c r="BP74" s="72" t="s">
        <v>235</v>
      </c>
      <c r="BQ74" s="72" t="s">
        <v>235</v>
      </c>
      <c r="BR74" s="72" t="s">
        <v>235</v>
      </c>
      <c r="BS74" s="72" t="s">
        <v>235</v>
      </c>
      <c r="BT74" s="72" t="s">
        <v>235</v>
      </c>
      <c r="BU74" s="72" t="s">
        <v>235</v>
      </c>
      <c r="BV74" s="72" t="s">
        <v>235</v>
      </c>
      <c r="BW74" s="239"/>
      <c r="BX74" s="239"/>
      <c r="BY74" s="243"/>
      <c r="BZ74" s="243"/>
      <c r="CA74" s="243"/>
      <c r="CB74" s="243"/>
      <c r="CC74" s="243"/>
      <c r="CD74" s="305"/>
      <c r="CE74" s="305"/>
      <c r="CF74" s="305"/>
      <c r="CG74" s="243"/>
      <c r="CH74" s="243"/>
      <c r="CI74" s="243"/>
      <c r="CJ74" s="243"/>
      <c r="CK74" s="243"/>
      <c r="CL74" s="243"/>
      <c r="CM74" s="221"/>
      <c r="CN74" s="221"/>
      <c r="CO74" s="221"/>
      <c r="CP74" s="221"/>
      <c r="CQ74" s="221"/>
      <c r="CR74" s="221"/>
      <c r="CS74" s="221"/>
      <c r="CT74" s="221"/>
      <c r="CU74" s="221"/>
      <c r="CV74" s="221"/>
      <c r="CW74" s="221"/>
      <c r="CX74" s="221"/>
      <c r="CY74" s="221"/>
      <c r="CZ74" s="234"/>
      <c r="DA74" s="234"/>
      <c r="DB74" s="234"/>
      <c r="DC74" s="234"/>
      <c r="DD74" s="234"/>
      <c r="DE74" s="234"/>
      <c r="DF74" s="234"/>
      <c r="DG74" s="234"/>
      <c r="DH74" s="234"/>
      <c r="DI74" s="234"/>
      <c r="DJ74" s="234"/>
      <c r="DK74" s="246"/>
      <c r="DL74" s="246"/>
      <c r="DM74" s="246"/>
      <c r="DN74" s="246"/>
      <c r="DO74" s="246"/>
      <c r="DP74" s="246"/>
      <c r="DQ74" s="246"/>
      <c r="DR74" s="88" t="s">
        <v>235</v>
      </c>
      <c r="DS74" s="88" t="s">
        <v>235</v>
      </c>
      <c r="DT74" s="88" t="s">
        <v>235</v>
      </c>
      <c r="DU74" s="88" t="s">
        <v>235</v>
      </c>
      <c r="DV74" s="88" t="s">
        <v>235</v>
      </c>
      <c r="DW74" s="246"/>
      <c r="DX74" s="88" t="s">
        <v>235</v>
      </c>
      <c r="DY74" s="246"/>
      <c r="DZ74" s="88" t="s">
        <v>235</v>
      </c>
      <c r="EA74" s="88" t="s">
        <v>235</v>
      </c>
      <c r="EB74" s="88" t="s">
        <v>235</v>
      </c>
      <c r="EC74" s="88" t="s">
        <v>235</v>
      </c>
      <c r="ED74" s="88" t="s">
        <v>235</v>
      </c>
      <c r="EE74" s="88" t="s">
        <v>235</v>
      </c>
      <c r="EF74" s="88" t="s">
        <v>235</v>
      </c>
      <c r="EG74" s="88" t="s">
        <v>235</v>
      </c>
      <c r="EH74" s="88" t="s">
        <v>235</v>
      </c>
      <c r="EI74" s="88" t="s">
        <v>235</v>
      </c>
      <c r="EJ74" s="88" t="s">
        <v>235</v>
      </c>
      <c r="EK74" s="88" t="s">
        <v>235</v>
      </c>
      <c r="EL74" s="88" t="s">
        <v>235</v>
      </c>
      <c r="EM74" s="88" t="s">
        <v>235</v>
      </c>
      <c r="EN74" s="88" t="s">
        <v>235</v>
      </c>
      <c r="EO74" s="88" t="s">
        <v>235</v>
      </c>
      <c r="EP74" s="88" t="s">
        <v>235</v>
      </c>
      <c r="EQ74" s="88" t="s">
        <v>235</v>
      </c>
      <c r="ER74" s="88" t="s">
        <v>235</v>
      </c>
      <c r="ES74" s="88" t="s">
        <v>235</v>
      </c>
      <c r="ET74" s="88" t="s">
        <v>235</v>
      </c>
      <c r="EU74" s="88" t="s">
        <v>235</v>
      </c>
      <c r="EV74" s="88" t="s">
        <v>235</v>
      </c>
      <c r="EW74" s="88" t="s">
        <v>235</v>
      </c>
      <c r="EX74" s="88" t="s">
        <v>235</v>
      </c>
      <c r="EY74" s="88" t="s">
        <v>235</v>
      </c>
      <c r="EZ74" s="88" t="s">
        <v>235</v>
      </c>
      <c r="FA74" s="88" t="s">
        <v>235</v>
      </c>
      <c r="FB74" s="88" t="s">
        <v>235</v>
      </c>
      <c r="FC74" s="88" t="s">
        <v>235</v>
      </c>
      <c r="FD74" s="88" t="s">
        <v>235</v>
      </c>
      <c r="FE74" s="88" t="s">
        <v>235</v>
      </c>
      <c r="FF74" s="88" t="s">
        <v>235</v>
      </c>
      <c r="FG74" s="88" t="s">
        <v>235</v>
      </c>
      <c r="FH74" s="88" t="s">
        <v>235</v>
      </c>
    </row>
    <row r="75" spans="1:164" ht="16.5" customHeight="1" x14ac:dyDescent="0.3">
      <c r="A75" s="247">
        <v>2</v>
      </c>
      <c r="B75" s="247" t="s">
        <v>595</v>
      </c>
      <c r="C75" s="250" t="s">
        <v>319</v>
      </c>
      <c r="D75" s="222" t="s">
        <v>389</v>
      </c>
      <c r="E75" s="222" t="s">
        <v>377</v>
      </c>
      <c r="F75" s="258" t="s">
        <v>390</v>
      </c>
      <c r="G75" s="230" t="s">
        <v>391</v>
      </c>
      <c r="H75" s="222" t="s">
        <v>392</v>
      </c>
      <c r="I75" s="258" t="s">
        <v>393</v>
      </c>
      <c r="J75" s="340" t="s">
        <v>328</v>
      </c>
      <c r="K75" s="341" t="s">
        <v>394</v>
      </c>
      <c r="L75" s="241" t="s">
        <v>225</v>
      </c>
      <c r="M75" s="222" t="s">
        <v>330</v>
      </c>
      <c r="N75" s="222" t="s">
        <v>331</v>
      </c>
      <c r="O75" s="222" t="s">
        <v>395</v>
      </c>
      <c r="P75" s="225" t="s">
        <v>229</v>
      </c>
      <c r="Q75" s="241">
        <v>2</v>
      </c>
      <c r="R75" s="141" t="s">
        <v>333</v>
      </c>
      <c r="S75" s="141" t="s">
        <v>231</v>
      </c>
      <c r="T75" s="141" t="s">
        <v>231</v>
      </c>
      <c r="U75" s="141" t="s">
        <v>231</v>
      </c>
      <c r="V75" s="137">
        <v>97</v>
      </c>
      <c r="W75" s="241">
        <f>SUM(V75:V77)</f>
        <v>196</v>
      </c>
      <c r="X75" s="142">
        <v>65</v>
      </c>
      <c r="Y75" s="241">
        <v>66</v>
      </c>
      <c r="Z75" s="137">
        <v>51</v>
      </c>
      <c r="AA75" s="241">
        <v>107</v>
      </c>
      <c r="AB75" s="137" t="s">
        <v>231</v>
      </c>
      <c r="AC75" s="241" t="s">
        <v>231</v>
      </c>
      <c r="AD75" s="99" t="str">
        <f>"ISS Stage:
1: "&amp;TEXT(21/V75,"0.0%")&amp;"
2: "&amp;TEXT(33/V75,"0.0%")&amp;"
3: "&amp;TEXT(42/V75,"0.0%")&amp;"
Unknown: "&amp;TEXT(0/V75,"0.0%")&amp;"
High Cytogenetic Risk: 42%
Refractory disease: "&amp;TEXT(97/V75,"0.0%")&amp;"
Prior therapies:
Bortezomib: "&amp;TEXT(95/V75, "0%")&amp;"
Carfilzomib: "&amp;TEXT(74/V75, "0%")&amp;"
Lenalidomide: "&amp;TEXT(97/V75, "0%")&amp;"
Pomalidomide: "&amp;TEXT(89/V75, "0%")&amp;"
Daratumumab: "&amp;TEXT(97/V75, "0%")&amp;"
Isatuximab: "&amp;TEXT(3/V75, "0%")&amp;"
Number of prior LOT:
≤4L: 16%
&gt;4L: 84%"</f>
        <v>ISS Stage:
1: 21.6%
2: 34.0%
3: 43.3%
Unknown: 0.0%
High Cytogenetic Risk: 42%
Refractory disease: 100.0%
Prior therapies:
Bortezomib: 98%
Carfilzomib: 76%
Lenalidomide: 100%
Pomalidomide: 92%
Daratumumab: 100%
Isatuximab: 3%
Number of prior LOT:
≤4L: 16%
&gt;4L: 84%</v>
      </c>
      <c r="AE75" s="99" t="str">
        <f>"ISS Stage:
1: "&amp;TEXT(21/W75,"0.0%")&amp;"
2: "&amp;TEXT(33/W75,"0.0%")&amp;"
3: "&amp;TEXT(42/W75,"0.0%")&amp;"
Unknown: "&amp;TEXT(0/W75,"0.0%")&amp;"
High Cytogenetic Risk: 42%
Refractory disease: "&amp;TEXT(97/W75,"0.0%")&amp;"
Prior therapies:
Bortezomib: "&amp;TEXT(95/W75, "0%")&amp;"
Carfilzomib: "&amp;TEXT(74/W75, "0%")&amp;"
Lenalidomide: "&amp;TEXT(97/W75, "0%")&amp;"
Pomalidomide: "&amp;TEXT(89/W75, "0%")&amp;"
Daratumumab: "&amp;TEXT(97/W75, "0%")&amp;"
Isatuximab: "&amp;TEXT(3/W75, "0%")&amp;"
Number of prior LOT:
≤4L: 16%
&gt;4L: 84%"</f>
        <v>ISS Stage:
1: 10.7%
2: 16.8%
3: 21.4%
Unknown: 0.0%
High Cytogenetic Risk: 42%
Refractory disease: 49.5%
Prior therapies:
Bortezomib: 48%
Carfilzomib: 38%
Lenalidomide: 49%
Pomalidomide: 45%
Daratumumab: 49%
Isatuximab: 2%
Number of prior LOT:
≤4L: 16%
&gt;4L: 84%</v>
      </c>
      <c r="AF75" s="266" t="s">
        <v>235</v>
      </c>
      <c r="AG75" s="266" t="s">
        <v>235</v>
      </c>
      <c r="AH75" s="266" t="s">
        <v>235</v>
      </c>
      <c r="AI75" s="98" t="s">
        <v>235</v>
      </c>
      <c r="AJ75" s="235" t="s">
        <v>235</v>
      </c>
      <c r="AK75" s="72" t="s">
        <v>235</v>
      </c>
      <c r="AL75" s="72" t="s">
        <v>235</v>
      </c>
      <c r="AM75" s="72" t="s">
        <v>235</v>
      </c>
      <c r="AN75" s="72" t="s">
        <v>235</v>
      </c>
      <c r="AO75" s="72" t="s">
        <v>235</v>
      </c>
      <c r="AP75" s="72" t="s">
        <v>235</v>
      </c>
      <c r="AQ75" s="72" t="s">
        <v>235</v>
      </c>
      <c r="AR75" s="72" t="s">
        <v>235</v>
      </c>
      <c r="AS75" s="72" t="s">
        <v>235</v>
      </c>
      <c r="AT75" s="235" t="s">
        <v>235</v>
      </c>
      <c r="AU75" s="72" t="s">
        <v>235</v>
      </c>
      <c r="AV75" s="235" t="s">
        <v>235</v>
      </c>
      <c r="AW75" s="72" t="s">
        <v>235</v>
      </c>
      <c r="AX75" s="72" t="s">
        <v>235</v>
      </c>
      <c r="AY75" s="72" t="s">
        <v>235</v>
      </c>
      <c r="AZ75" s="72" t="s">
        <v>235</v>
      </c>
      <c r="BA75" s="72" t="s">
        <v>235</v>
      </c>
      <c r="BB75" s="72" t="s">
        <v>235</v>
      </c>
      <c r="BC75" s="72" t="s">
        <v>235</v>
      </c>
      <c r="BD75" s="72" t="s">
        <v>235</v>
      </c>
      <c r="BE75" s="72" t="s">
        <v>235</v>
      </c>
      <c r="BF75" s="72" t="s">
        <v>235</v>
      </c>
      <c r="BG75" s="72" t="s">
        <v>235</v>
      </c>
      <c r="BH75" s="72" t="s">
        <v>235</v>
      </c>
      <c r="BI75" s="72" t="s">
        <v>235</v>
      </c>
      <c r="BJ75" s="72" t="s">
        <v>235</v>
      </c>
      <c r="BK75" s="72" t="s">
        <v>235</v>
      </c>
      <c r="BL75" s="72" t="s">
        <v>235</v>
      </c>
      <c r="BM75" s="72" t="s">
        <v>235</v>
      </c>
      <c r="BN75" s="72" t="s">
        <v>235</v>
      </c>
      <c r="BO75" s="72" t="s">
        <v>235</v>
      </c>
      <c r="BP75" s="72" t="s">
        <v>235</v>
      </c>
      <c r="BQ75" s="72" t="s">
        <v>235</v>
      </c>
      <c r="BR75" s="72" t="s">
        <v>235</v>
      </c>
      <c r="BS75" s="72" t="s">
        <v>235</v>
      </c>
      <c r="BT75" s="72" t="s">
        <v>235</v>
      </c>
      <c r="BU75" s="72" t="s">
        <v>235</v>
      </c>
      <c r="BV75" s="72" t="s">
        <v>235</v>
      </c>
      <c r="BW75" s="237" t="s">
        <v>396</v>
      </c>
      <c r="BX75" s="240" t="s">
        <v>397</v>
      </c>
      <c r="BY75" s="241" t="s">
        <v>385</v>
      </c>
      <c r="BZ75" s="241" t="s">
        <v>385</v>
      </c>
      <c r="CA75" s="241" t="s">
        <v>385</v>
      </c>
      <c r="CB75" s="241" t="s">
        <v>385</v>
      </c>
      <c r="CC75" s="241" t="s">
        <v>386</v>
      </c>
      <c r="CD75" s="258" t="s">
        <v>398</v>
      </c>
      <c r="CE75" s="258" t="s">
        <v>398</v>
      </c>
      <c r="CF75" s="258" t="s">
        <v>398</v>
      </c>
      <c r="CG75" s="241" t="s">
        <v>231</v>
      </c>
      <c r="CH75" s="241" t="s">
        <v>231</v>
      </c>
      <c r="CI75" s="241" t="s">
        <v>231</v>
      </c>
      <c r="CJ75" s="241" t="s">
        <v>231</v>
      </c>
      <c r="CK75" s="241" t="s">
        <v>231</v>
      </c>
      <c r="CL75" s="241" t="s">
        <v>231</v>
      </c>
      <c r="CM75" s="219" t="s">
        <v>235</v>
      </c>
      <c r="CN75" s="219" t="s">
        <v>235</v>
      </c>
      <c r="CO75" s="219" t="s">
        <v>235</v>
      </c>
      <c r="CP75" s="219" t="s">
        <v>235</v>
      </c>
      <c r="CQ75" s="219" t="s">
        <v>235</v>
      </c>
      <c r="CR75" s="219" t="s">
        <v>235</v>
      </c>
      <c r="CS75" s="219" t="s">
        <v>235</v>
      </c>
      <c r="CT75" s="219" t="s">
        <v>235</v>
      </c>
      <c r="CU75" s="219" t="s">
        <v>235</v>
      </c>
      <c r="CV75" s="219" t="s">
        <v>235</v>
      </c>
      <c r="CW75" s="219" t="s">
        <v>235</v>
      </c>
      <c r="CX75" s="219" t="s">
        <v>235</v>
      </c>
      <c r="CY75" s="219" t="s">
        <v>235</v>
      </c>
      <c r="CZ75" s="219" t="s">
        <v>235</v>
      </c>
      <c r="DA75" s="219" t="s">
        <v>235</v>
      </c>
      <c r="DB75" s="219" t="s">
        <v>235</v>
      </c>
      <c r="DC75" s="219" t="s">
        <v>235</v>
      </c>
      <c r="DD75" s="219" t="s">
        <v>235</v>
      </c>
      <c r="DE75" s="219" t="s">
        <v>235</v>
      </c>
      <c r="DF75" s="219" t="s">
        <v>235</v>
      </c>
      <c r="DG75" s="219" t="s">
        <v>235</v>
      </c>
      <c r="DH75" s="219" t="s">
        <v>235</v>
      </c>
      <c r="DI75" s="219" t="s">
        <v>235</v>
      </c>
      <c r="DJ75" s="219" t="s">
        <v>235</v>
      </c>
      <c r="DK75" s="244" t="s">
        <v>235</v>
      </c>
      <c r="DL75" s="244" t="s">
        <v>235</v>
      </c>
      <c r="DM75" s="244" t="s">
        <v>235</v>
      </c>
      <c r="DN75" s="244" t="s">
        <v>235</v>
      </c>
      <c r="DO75" s="244" t="s">
        <v>235</v>
      </c>
      <c r="DP75" s="244" t="s">
        <v>235</v>
      </c>
      <c r="DQ75" s="244" t="s">
        <v>235</v>
      </c>
      <c r="DR75" s="88" t="s">
        <v>235</v>
      </c>
      <c r="DS75" s="88" t="s">
        <v>235</v>
      </c>
      <c r="DT75" s="88" t="s">
        <v>235</v>
      </c>
      <c r="DU75" s="88" t="s">
        <v>235</v>
      </c>
      <c r="DV75" s="88" t="s">
        <v>235</v>
      </c>
      <c r="DW75" s="244" t="s">
        <v>235</v>
      </c>
      <c r="DX75" s="88" t="s">
        <v>235</v>
      </c>
      <c r="DY75" s="244" t="s">
        <v>235</v>
      </c>
      <c r="DZ75" s="88" t="s">
        <v>235</v>
      </c>
      <c r="EA75" s="88" t="s">
        <v>235</v>
      </c>
      <c r="EB75" s="88" t="s">
        <v>235</v>
      </c>
      <c r="EC75" s="88" t="s">
        <v>235</v>
      </c>
      <c r="ED75" s="88" t="s">
        <v>235</v>
      </c>
      <c r="EE75" s="88" t="s">
        <v>235</v>
      </c>
      <c r="EF75" s="88" t="s">
        <v>235</v>
      </c>
      <c r="EG75" s="88" t="s">
        <v>235</v>
      </c>
      <c r="EH75" s="88" t="s">
        <v>235</v>
      </c>
      <c r="EI75" s="88" t="s">
        <v>235</v>
      </c>
      <c r="EJ75" s="88" t="s">
        <v>235</v>
      </c>
      <c r="EK75" s="88" t="s">
        <v>235</v>
      </c>
      <c r="EL75" s="88" t="s">
        <v>235</v>
      </c>
      <c r="EM75" s="88" t="s">
        <v>235</v>
      </c>
      <c r="EN75" s="88" t="s">
        <v>235</v>
      </c>
      <c r="EO75" s="88" t="s">
        <v>235</v>
      </c>
      <c r="EP75" s="88" t="s">
        <v>235</v>
      </c>
      <c r="EQ75" s="88" t="s">
        <v>235</v>
      </c>
      <c r="ER75" s="88" t="s">
        <v>235</v>
      </c>
      <c r="ES75" s="88" t="s">
        <v>235</v>
      </c>
      <c r="ET75" s="88" t="s">
        <v>235</v>
      </c>
      <c r="EU75" s="88" t="s">
        <v>235</v>
      </c>
      <c r="EV75" s="88" t="s">
        <v>235</v>
      </c>
      <c r="EW75" s="88" t="s">
        <v>235</v>
      </c>
      <c r="EX75" s="88" t="s">
        <v>235</v>
      </c>
      <c r="EY75" s="88" t="s">
        <v>235</v>
      </c>
      <c r="EZ75" s="88" t="s">
        <v>235</v>
      </c>
      <c r="FA75" s="88" t="s">
        <v>235</v>
      </c>
      <c r="FB75" s="88" t="s">
        <v>235</v>
      </c>
      <c r="FC75" s="88" t="s">
        <v>235</v>
      </c>
      <c r="FD75" s="88" t="s">
        <v>235</v>
      </c>
      <c r="FE75" s="88" t="s">
        <v>235</v>
      </c>
      <c r="FF75" s="88" t="s">
        <v>235</v>
      </c>
      <c r="FG75" s="88" t="s">
        <v>235</v>
      </c>
      <c r="FH75" s="88" t="s">
        <v>235</v>
      </c>
    </row>
    <row r="76" spans="1:164" ht="16.5" customHeight="1" x14ac:dyDescent="0.3">
      <c r="A76" s="248"/>
      <c r="B76" s="248"/>
      <c r="C76" s="313"/>
      <c r="D76" s="223"/>
      <c r="E76" s="225"/>
      <c r="F76" s="304"/>
      <c r="G76" s="231"/>
      <c r="H76" s="256"/>
      <c r="I76" s="259"/>
      <c r="J76" s="256"/>
      <c r="K76" s="304"/>
      <c r="L76" s="242"/>
      <c r="M76" s="256"/>
      <c r="N76" s="256"/>
      <c r="O76" s="225"/>
      <c r="P76" s="256"/>
      <c r="Q76" s="242"/>
      <c r="R76" s="141" t="s">
        <v>333</v>
      </c>
      <c r="S76" s="141" t="s">
        <v>231</v>
      </c>
      <c r="T76" s="141" t="s">
        <v>231</v>
      </c>
      <c r="U76" s="141" t="s">
        <v>231</v>
      </c>
      <c r="V76" s="137">
        <v>99</v>
      </c>
      <c r="W76" s="242"/>
      <c r="X76" s="142">
        <v>67</v>
      </c>
      <c r="Y76" s="242"/>
      <c r="Z76" s="137">
        <v>56</v>
      </c>
      <c r="AA76" s="242"/>
      <c r="AB76" s="137" t="s">
        <v>231</v>
      </c>
      <c r="AC76" s="242"/>
      <c r="AD76" s="99" t="str">
        <f>"ISS Stage:
1: "&amp;TEXT(18/V76,"0.0%")&amp;"
2: "&amp;TEXT(51/V76,"0.0%")&amp;"
3: "&amp;TEXT(30/V76,"0.0%")&amp;"
Unknown: "&amp;TEXT(1/V76,"0.0%")&amp;"
High Cytogenetic Risk: 47%
Refractory disease: "&amp;TEXT(99/V76,"0.0%")&amp;"
Prior therapies:
Bortezomib: "&amp;TEXT(97/V76,"0.0%")&amp;"
Carfilzomib: "&amp;TEXT(64/V76,"0.0%")&amp;"
Lenalidomide: "&amp;TEXT(99/V76,"0.0%")&amp;"
Pomalidomide: "&amp;TEXT(84/V76,"0.0%")&amp;"
Daratumumab: "&amp;TEXT(96/V76,"0.0%")&amp;"
Isatuximab: "&amp;TEXT(2/V76,"0.0%")&amp;"
Number of prior LOT:
≤4L: 17%
&gt;4L: 83%"</f>
        <v>ISS Stage:
1: 18.2%
2: 51.5%
3: 30.3%
Unknown: 1.0%
High Cytogenetic Risk: 47%
Refractory disease: 100.0%
Prior therapies:
Bortezomib: 98.0%
Carfilzomib: 64.6%
Lenalidomide: 100.0%
Pomalidomide: 84.8%
Daratumumab: 97.0%
Isatuximab: 2.0%
Number of prior LOT:
≤4L: 17%
&gt;4L: 83%</v>
      </c>
      <c r="AE76" s="99" t="e">
        <f>"ISS Stage:
1: "&amp;TEXT(18/W76,"0.0%")&amp;"
2: "&amp;TEXT(51/W76,"0.0%")&amp;"
3: "&amp;TEXT(30/W76,"0.0%")&amp;"
Unknown: "&amp;TEXT(1/W76,"0.0%")&amp;"
High Cytogenetic Risk: 47%
Refractory disease: "&amp;TEXT(99/W76,"0.0%")&amp;"
Prior therapies:
Bortezomib: "&amp;TEXT(97/W76,"0.0%")&amp;"
Carfilzomib: "&amp;TEXT(64/W76,"0.0%")&amp;"
Lenalidomide: "&amp;TEXT(99/W76,"0.0%")&amp;"
Pomalidomide: "&amp;TEXT(84/W76,"0.0%")&amp;"
Daratumumab: "&amp;TEXT(96/W76,"0.0%")&amp;"
Isatuximab: "&amp;TEXT(2/W76,"0.0%")&amp;"
Number of prior LOT:
≤4L: 17%
&gt;4L: 83%"</f>
        <v>#DIV/0!</v>
      </c>
      <c r="AF76" s="266"/>
      <c r="AG76" s="266"/>
      <c r="AH76" s="266"/>
      <c r="AI76" s="98" t="s">
        <v>235</v>
      </c>
      <c r="AJ76" s="236"/>
      <c r="AK76" s="72" t="s">
        <v>235</v>
      </c>
      <c r="AL76" s="72" t="s">
        <v>235</v>
      </c>
      <c r="AM76" s="72" t="s">
        <v>235</v>
      </c>
      <c r="AN76" s="72" t="s">
        <v>235</v>
      </c>
      <c r="AO76" s="72" t="s">
        <v>235</v>
      </c>
      <c r="AP76" s="72" t="s">
        <v>235</v>
      </c>
      <c r="AQ76" s="72" t="s">
        <v>235</v>
      </c>
      <c r="AR76" s="72" t="s">
        <v>235</v>
      </c>
      <c r="AS76" s="72" t="s">
        <v>235</v>
      </c>
      <c r="AT76" s="236"/>
      <c r="AU76" s="72" t="s">
        <v>235</v>
      </c>
      <c r="AV76" s="236"/>
      <c r="AW76" s="72" t="s">
        <v>235</v>
      </c>
      <c r="AX76" s="72" t="s">
        <v>235</v>
      </c>
      <c r="AY76" s="72" t="s">
        <v>235</v>
      </c>
      <c r="AZ76" s="72" t="s">
        <v>235</v>
      </c>
      <c r="BA76" s="72" t="s">
        <v>235</v>
      </c>
      <c r="BB76" s="72" t="s">
        <v>235</v>
      </c>
      <c r="BC76" s="72" t="s">
        <v>235</v>
      </c>
      <c r="BD76" s="72" t="s">
        <v>235</v>
      </c>
      <c r="BE76" s="72" t="s">
        <v>235</v>
      </c>
      <c r="BF76" s="72" t="s">
        <v>235</v>
      </c>
      <c r="BG76" s="72" t="s">
        <v>235</v>
      </c>
      <c r="BH76" s="72" t="s">
        <v>235</v>
      </c>
      <c r="BI76" s="72" t="s">
        <v>235</v>
      </c>
      <c r="BJ76" s="72" t="s">
        <v>235</v>
      </c>
      <c r="BK76" s="72" t="s">
        <v>235</v>
      </c>
      <c r="BL76" s="72" t="s">
        <v>235</v>
      </c>
      <c r="BM76" s="72" t="s">
        <v>235</v>
      </c>
      <c r="BN76" s="72" t="s">
        <v>235</v>
      </c>
      <c r="BO76" s="72" t="s">
        <v>235</v>
      </c>
      <c r="BP76" s="72" t="s">
        <v>235</v>
      </c>
      <c r="BQ76" s="72" t="s">
        <v>235</v>
      </c>
      <c r="BR76" s="72" t="s">
        <v>235</v>
      </c>
      <c r="BS76" s="72" t="s">
        <v>235</v>
      </c>
      <c r="BT76" s="72" t="s">
        <v>235</v>
      </c>
      <c r="BU76" s="72" t="s">
        <v>235</v>
      </c>
      <c r="BV76" s="72" t="s">
        <v>235</v>
      </c>
      <c r="BW76" s="238"/>
      <c r="BX76" s="238"/>
      <c r="BY76" s="242"/>
      <c r="BZ76" s="242"/>
      <c r="CA76" s="242"/>
      <c r="CB76" s="242"/>
      <c r="CC76" s="242"/>
      <c r="CD76" s="304"/>
      <c r="CE76" s="304"/>
      <c r="CF76" s="304"/>
      <c r="CG76" s="242"/>
      <c r="CH76" s="242"/>
      <c r="CI76" s="242"/>
      <c r="CJ76" s="242"/>
      <c r="CK76" s="242"/>
      <c r="CL76" s="242"/>
      <c r="CM76" s="220"/>
      <c r="CN76" s="220"/>
      <c r="CO76" s="220"/>
      <c r="CP76" s="220"/>
      <c r="CQ76" s="220"/>
      <c r="CR76" s="220"/>
      <c r="CS76" s="220"/>
      <c r="CT76" s="220"/>
      <c r="CU76" s="220"/>
      <c r="CV76" s="220"/>
      <c r="CW76" s="220"/>
      <c r="CX76" s="220"/>
      <c r="CY76" s="220"/>
      <c r="CZ76" s="233"/>
      <c r="DA76" s="233"/>
      <c r="DB76" s="233"/>
      <c r="DC76" s="233"/>
      <c r="DD76" s="233"/>
      <c r="DE76" s="233"/>
      <c r="DF76" s="233"/>
      <c r="DG76" s="233"/>
      <c r="DH76" s="233"/>
      <c r="DI76" s="233"/>
      <c r="DJ76" s="233"/>
      <c r="DK76" s="245"/>
      <c r="DL76" s="245"/>
      <c r="DM76" s="245"/>
      <c r="DN76" s="245"/>
      <c r="DO76" s="245"/>
      <c r="DP76" s="245"/>
      <c r="DQ76" s="245"/>
      <c r="DR76" s="88" t="s">
        <v>235</v>
      </c>
      <c r="DS76" s="88" t="s">
        <v>235</v>
      </c>
      <c r="DT76" s="88" t="s">
        <v>235</v>
      </c>
      <c r="DU76" s="88" t="s">
        <v>235</v>
      </c>
      <c r="DV76" s="88" t="s">
        <v>235</v>
      </c>
      <c r="DW76" s="245"/>
      <c r="DX76" s="88" t="s">
        <v>235</v>
      </c>
      <c r="DY76" s="245"/>
      <c r="DZ76" s="88" t="s">
        <v>235</v>
      </c>
      <c r="EA76" s="88" t="s">
        <v>235</v>
      </c>
      <c r="EB76" s="88" t="s">
        <v>235</v>
      </c>
      <c r="EC76" s="88" t="s">
        <v>235</v>
      </c>
      <c r="ED76" s="88" t="s">
        <v>235</v>
      </c>
      <c r="EE76" s="88" t="s">
        <v>235</v>
      </c>
      <c r="EF76" s="88" t="s">
        <v>235</v>
      </c>
      <c r="EG76" s="88" t="s">
        <v>235</v>
      </c>
      <c r="EH76" s="88" t="s">
        <v>235</v>
      </c>
      <c r="EI76" s="88" t="s">
        <v>235</v>
      </c>
      <c r="EJ76" s="88" t="s">
        <v>235</v>
      </c>
      <c r="EK76" s="88" t="s">
        <v>235</v>
      </c>
      <c r="EL76" s="88" t="s">
        <v>235</v>
      </c>
      <c r="EM76" s="88" t="s">
        <v>235</v>
      </c>
      <c r="EN76" s="88" t="s">
        <v>235</v>
      </c>
      <c r="EO76" s="88" t="s">
        <v>235</v>
      </c>
      <c r="EP76" s="88" t="s">
        <v>235</v>
      </c>
      <c r="EQ76" s="88" t="s">
        <v>235</v>
      </c>
      <c r="ER76" s="88" t="s">
        <v>235</v>
      </c>
      <c r="ES76" s="88" t="s">
        <v>235</v>
      </c>
      <c r="ET76" s="88" t="s">
        <v>235</v>
      </c>
      <c r="EU76" s="88" t="s">
        <v>235</v>
      </c>
      <c r="EV76" s="88" t="s">
        <v>235</v>
      </c>
      <c r="EW76" s="88" t="s">
        <v>235</v>
      </c>
      <c r="EX76" s="88" t="s">
        <v>235</v>
      </c>
      <c r="EY76" s="88" t="s">
        <v>235</v>
      </c>
      <c r="EZ76" s="88" t="s">
        <v>235</v>
      </c>
      <c r="FA76" s="88" t="s">
        <v>235</v>
      </c>
      <c r="FB76" s="88" t="s">
        <v>235</v>
      </c>
      <c r="FC76" s="88" t="s">
        <v>235</v>
      </c>
      <c r="FD76" s="88" t="s">
        <v>235</v>
      </c>
      <c r="FE76" s="88" t="s">
        <v>235</v>
      </c>
      <c r="FF76" s="88" t="s">
        <v>235</v>
      </c>
      <c r="FG76" s="88" t="s">
        <v>235</v>
      </c>
      <c r="FH76" s="88" t="s">
        <v>235</v>
      </c>
    </row>
    <row r="77" spans="1:164" ht="16.5" customHeight="1" x14ac:dyDescent="0.3">
      <c r="A77" s="248"/>
      <c r="B77" s="248"/>
      <c r="C77" s="313"/>
      <c r="D77" s="223"/>
      <c r="E77" s="225"/>
      <c r="F77" s="304"/>
      <c r="G77" s="231"/>
      <c r="H77" s="256"/>
      <c r="I77" s="259"/>
      <c r="J77" s="256"/>
      <c r="K77" s="304"/>
      <c r="L77" s="242"/>
      <c r="M77" s="256"/>
      <c r="N77" s="256"/>
      <c r="O77" s="225"/>
      <c r="P77" s="256"/>
      <c r="Q77" s="242"/>
      <c r="R77" s="137" t="s">
        <v>235</v>
      </c>
      <c r="S77" s="137" t="s">
        <v>235</v>
      </c>
      <c r="T77" s="137" t="s">
        <v>235</v>
      </c>
      <c r="U77" s="137" t="s">
        <v>235</v>
      </c>
      <c r="V77" s="137" t="s">
        <v>235</v>
      </c>
      <c r="W77" s="242"/>
      <c r="X77" s="137" t="s">
        <v>235</v>
      </c>
      <c r="Y77" s="242"/>
      <c r="Z77" s="137" t="s">
        <v>235</v>
      </c>
      <c r="AA77" s="242"/>
      <c r="AB77" s="137" t="s">
        <v>235</v>
      </c>
      <c r="AC77" s="242"/>
      <c r="AD77" s="140" t="s">
        <v>235</v>
      </c>
      <c r="AE77" s="140" t="s">
        <v>235</v>
      </c>
      <c r="AF77" s="266"/>
      <c r="AG77" s="266"/>
      <c r="AH77" s="266"/>
      <c r="AI77" s="98" t="s">
        <v>235</v>
      </c>
      <c r="AJ77" s="236"/>
      <c r="AK77" s="72" t="s">
        <v>235</v>
      </c>
      <c r="AL77" s="72" t="s">
        <v>235</v>
      </c>
      <c r="AM77" s="72" t="s">
        <v>235</v>
      </c>
      <c r="AN77" s="72" t="s">
        <v>235</v>
      </c>
      <c r="AO77" s="72" t="s">
        <v>235</v>
      </c>
      <c r="AP77" s="72" t="s">
        <v>235</v>
      </c>
      <c r="AQ77" s="72" t="s">
        <v>235</v>
      </c>
      <c r="AR77" s="72" t="s">
        <v>235</v>
      </c>
      <c r="AS77" s="72" t="s">
        <v>235</v>
      </c>
      <c r="AT77" s="236"/>
      <c r="AU77" s="72" t="s">
        <v>235</v>
      </c>
      <c r="AV77" s="236"/>
      <c r="AW77" s="72" t="s">
        <v>235</v>
      </c>
      <c r="AX77" s="72" t="s">
        <v>235</v>
      </c>
      <c r="AY77" s="72" t="s">
        <v>235</v>
      </c>
      <c r="AZ77" s="72" t="s">
        <v>235</v>
      </c>
      <c r="BA77" s="72" t="s">
        <v>235</v>
      </c>
      <c r="BB77" s="72" t="s">
        <v>235</v>
      </c>
      <c r="BC77" s="72" t="s">
        <v>235</v>
      </c>
      <c r="BD77" s="72" t="s">
        <v>235</v>
      </c>
      <c r="BE77" s="72" t="s">
        <v>235</v>
      </c>
      <c r="BF77" s="72" t="s">
        <v>235</v>
      </c>
      <c r="BG77" s="72" t="s">
        <v>235</v>
      </c>
      <c r="BH77" s="72" t="s">
        <v>235</v>
      </c>
      <c r="BI77" s="72" t="s">
        <v>235</v>
      </c>
      <c r="BJ77" s="72" t="s">
        <v>235</v>
      </c>
      <c r="BK77" s="72" t="s">
        <v>235</v>
      </c>
      <c r="BL77" s="72" t="s">
        <v>235</v>
      </c>
      <c r="BM77" s="72" t="s">
        <v>235</v>
      </c>
      <c r="BN77" s="72" t="s">
        <v>235</v>
      </c>
      <c r="BO77" s="72" t="s">
        <v>235</v>
      </c>
      <c r="BP77" s="72" t="s">
        <v>235</v>
      </c>
      <c r="BQ77" s="72" t="s">
        <v>235</v>
      </c>
      <c r="BR77" s="72" t="s">
        <v>235</v>
      </c>
      <c r="BS77" s="72" t="s">
        <v>235</v>
      </c>
      <c r="BT77" s="72" t="s">
        <v>235</v>
      </c>
      <c r="BU77" s="72" t="s">
        <v>235</v>
      </c>
      <c r="BV77" s="72" t="s">
        <v>235</v>
      </c>
      <c r="BW77" s="238"/>
      <c r="BX77" s="238"/>
      <c r="BY77" s="242"/>
      <c r="BZ77" s="242"/>
      <c r="CA77" s="242"/>
      <c r="CB77" s="242"/>
      <c r="CC77" s="242"/>
      <c r="CD77" s="304"/>
      <c r="CE77" s="304"/>
      <c r="CF77" s="304"/>
      <c r="CG77" s="242"/>
      <c r="CH77" s="242"/>
      <c r="CI77" s="242"/>
      <c r="CJ77" s="242"/>
      <c r="CK77" s="242"/>
      <c r="CL77" s="242"/>
      <c r="CM77" s="220"/>
      <c r="CN77" s="220"/>
      <c r="CO77" s="220"/>
      <c r="CP77" s="220"/>
      <c r="CQ77" s="220"/>
      <c r="CR77" s="220"/>
      <c r="CS77" s="220"/>
      <c r="CT77" s="220"/>
      <c r="CU77" s="220"/>
      <c r="CV77" s="220"/>
      <c r="CW77" s="220"/>
      <c r="CX77" s="220"/>
      <c r="CY77" s="220"/>
      <c r="CZ77" s="233"/>
      <c r="DA77" s="233"/>
      <c r="DB77" s="233"/>
      <c r="DC77" s="233"/>
      <c r="DD77" s="233"/>
      <c r="DE77" s="233"/>
      <c r="DF77" s="233"/>
      <c r="DG77" s="233"/>
      <c r="DH77" s="233"/>
      <c r="DI77" s="233"/>
      <c r="DJ77" s="233"/>
      <c r="DK77" s="245"/>
      <c r="DL77" s="245"/>
      <c r="DM77" s="245"/>
      <c r="DN77" s="245"/>
      <c r="DO77" s="245"/>
      <c r="DP77" s="245"/>
      <c r="DQ77" s="245"/>
      <c r="DR77" s="88" t="s">
        <v>235</v>
      </c>
      <c r="DS77" s="88" t="s">
        <v>235</v>
      </c>
      <c r="DT77" s="88" t="s">
        <v>235</v>
      </c>
      <c r="DU77" s="88" t="s">
        <v>235</v>
      </c>
      <c r="DV77" s="88" t="s">
        <v>235</v>
      </c>
      <c r="DW77" s="245"/>
      <c r="DX77" s="88" t="s">
        <v>235</v>
      </c>
      <c r="DY77" s="245"/>
      <c r="DZ77" s="88" t="s">
        <v>235</v>
      </c>
      <c r="EA77" s="88" t="s">
        <v>235</v>
      </c>
      <c r="EB77" s="88" t="s">
        <v>235</v>
      </c>
      <c r="EC77" s="88" t="s">
        <v>235</v>
      </c>
      <c r="ED77" s="88" t="s">
        <v>235</v>
      </c>
      <c r="EE77" s="88" t="s">
        <v>235</v>
      </c>
      <c r="EF77" s="88" t="s">
        <v>235</v>
      </c>
      <c r="EG77" s="88" t="s">
        <v>235</v>
      </c>
      <c r="EH77" s="88" t="s">
        <v>235</v>
      </c>
      <c r="EI77" s="88" t="s">
        <v>235</v>
      </c>
      <c r="EJ77" s="88" t="s">
        <v>235</v>
      </c>
      <c r="EK77" s="88" t="s">
        <v>235</v>
      </c>
      <c r="EL77" s="88" t="s">
        <v>235</v>
      </c>
      <c r="EM77" s="88" t="s">
        <v>235</v>
      </c>
      <c r="EN77" s="88" t="s">
        <v>235</v>
      </c>
      <c r="EO77" s="88" t="s">
        <v>235</v>
      </c>
      <c r="EP77" s="88" t="s">
        <v>235</v>
      </c>
      <c r="EQ77" s="88" t="s">
        <v>235</v>
      </c>
      <c r="ER77" s="88" t="s">
        <v>235</v>
      </c>
      <c r="ES77" s="88" t="s">
        <v>235</v>
      </c>
      <c r="ET77" s="88" t="s">
        <v>235</v>
      </c>
      <c r="EU77" s="88" t="s">
        <v>235</v>
      </c>
      <c r="EV77" s="88" t="s">
        <v>235</v>
      </c>
      <c r="EW77" s="88" t="s">
        <v>235</v>
      </c>
      <c r="EX77" s="88" t="s">
        <v>235</v>
      </c>
      <c r="EY77" s="88" t="s">
        <v>235</v>
      </c>
      <c r="EZ77" s="88" t="s">
        <v>235</v>
      </c>
      <c r="FA77" s="88" t="s">
        <v>235</v>
      </c>
      <c r="FB77" s="88" t="s">
        <v>235</v>
      </c>
      <c r="FC77" s="88" t="s">
        <v>235</v>
      </c>
      <c r="FD77" s="88" t="s">
        <v>235</v>
      </c>
      <c r="FE77" s="88" t="s">
        <v>235</v>
      </c>
      <c r="FF77" s="88" t="s">
        <v>235</v>
      </c>
      <c r="FG77" s="88" t="s">
        <v>235</v>
      </c>
      <c r="FH77" s="88" t="s">
        <v>235</v>
      </c>
    </row>
    <row r="78" spans="1:164" ht="16.5" customHeight="1" x14ac:dyDescent="0.3">
      <c r="A78" s="249"/>
      <c r="B78" s="249"/>
      <c r="C78" s="314"/>
      <c r="D78" s="224"/>
      <c r="E78" s="226"/>
      <c r="F78" s="305"/>
      <c r="G78" s="232"/>
      <c r="H78" s="257"/>
      <c r="I78" s="260"/>
      <c r="J78" s="257"/>
      <c r="K78" s="305"/>
      <c r="L78" s="243"/>
      <c r="M78" s="257"/>
      <c r="N78" s="257"/>
      <c r="O78" s="226"/>
      <c r="P78" s="257"/>
      <c r="Q78" s="243"/>
      <c r="R78" s="137" t="s">
        <v>235</v>
      </c>
      <c r="S78" s="137" t="s">
        <v>235</v>
      </c>
      <c r="T78" s="137" t="s">
        <v>235</v>
      </c>
      <c r="U78" s="137" t="s">
        <v>235</v>
      </c>
      <c r="V78" s="137" t="s">
        <v>235</v>
      </c>
      <c r="W78" s="243"/>
      <c r="X78" s="137" t="s">
        <v>235</v>
      </c>
      <c r="Y78" s="243"/>
      <c r="Z78" s="137" t="s">
        <v>235</v>
      </c>
      <c r="AA78" s="243"/>
      <c r="AB78" s="137" t="s">
        <v>235</v>
      </c>
      <c r="AC78" s="243"/>
      <c r="AD78" s="140" t="s">
        <v>235</v>
      </c>
      <c r="AE78" s="140" t="s">
        <v>235</v>
      </c>
      <c r="AF78" s="266"/>
      <c r="AG78" s="266"/>
      <c r="AH78" s="266"/>
      <c r="AI78" s="98" t="s">
        <v>235</v>
      </c>
      <c r="AJ78" s="236"/>
      <c r="AK78" s="72" t="s">
        <v>235</v>
      </c>
      <c r="AL78" s="72" t="s">
        <v>235</v>
      </c>
      <c r="AM78" s="72" t="s">
        <v>235</v>
      </c>
      <c r="AN78" s="72" t="s">
        <v>235</v>
      </c>
      <c r="AO78" s="72" t="s">
        <v>235</v>
      </c>
      <c r="AP78" s="72" t="s">
        <v>235</v>
      </c>
      <c r="AQ78" s="72" t="s">
        <v>235</v>
      </c>
      <c r="AR78" s="72" t="s">
        <v>235</v>
      </c>
      <c r="AS78" s="72" t="s">
        <v>235</v>
      </c>
      <c r="AT78" s="236"/>
      <c r="AU78" s="72" t="s">
        <v>235</v>
      </c>
      <c r="AV78" s="236"/>
      <c r="AW78" s="72" t="s">
        <v>235</v>
      </c>
      <c r="AX78" s="72" t="s">
        <v>235</v>
      </c>
      <c r="AY78" s="72" t="s">
        <v>235</v>
      </c>
      <c r="AZ78" s="72" t="s">
        <v>235</v>
      </c>
      <c r="BA78" s="72" t="s">
        <v>235</v>
      </c>
      <c r="BB78" s="72" t="s">
        <v>235</v>
      </c>
      <c r="BC78" s="72" t="s">
        <v>235</v>
      </c>
      <c r="BD78" s="72" t="s">
        <v>235</v>
      </c>
      <c r="BE78" s="72" t="s">
        <v>235</v>
      </c>
      <c r="BF78" s="72" t="s">
        <v>235</v>
      </c>
      <c r="BG78" s="72" t="s">
        <v>235</v>
      </c>
      <c r="BH78" s="72" t="s">
        <v>235</v>
      </c>
      <c r="BI78" s="72" t="s">
        <v>235</v>
      </c>
      <c r="BJ78" s="72" t="s">
        <v>235</v>
      </c>
      <c r="BK78" s="72" t="s">
        <v>235</v>
      </c>
      <c r="BL78" s="72" t="s">
        <v>235</v>
      </c>
      <c r="BM78" s="72" t="s">
        <v>235</v>
      </c>
      <c r="BN78" s="72" t="s">
        <v>235</v>
      </c>
      <c r="BO78" s="72" t="s">
        <v>235</v>
      </c>
      <c r="BP78" s="72" t="s">
        <v>235</v>
      </c>
      <c r="BQ78" s="72" t="s">
        <v>235</v>
      </c>
      <c r="BR78" s="72" t="s">
        <v>235</v>
      </c>
      <c r="BS78" s="72" t="s">
        <v>235</v>
      </c>
      <c r="BT78" s="72" t="s">
        <v>235</v>
      </c>
      <c r="BU78" s="72" t="s">
        <v>235</v>
      </c>
      <c r="BV78" s="72" t="s">
        <v>235</v>
      </c>
      <c r="BW78" s="239"/>
      <c r="BX78" s="239"/>
      <c r="BY78" s="243"/>
      <c r="BZ78" s="243"/>
      <c r="CA78" s="243"/>
      <c r="CB78" s="243"/>
      <c r="CC78" s="243"/>
      <c r="CD78" s="305"/>
      <c r="CE78" s="305"/>
      <c r="CF78" s="305"/>
      <c r="CG78" s="243"/>
      <c r="CH78" s="243"/>
      <c r="CI78" s="243"/>
      <c r="CJ78" s="243"/>
      <c r="CK78" s="243"/>
      <c r="CL78" s="243"/>
      <c r="CM78" s="221"/>
      <c r="CN78" s="221"/>
      <c r="CO78" s="221"/>
      <c r="CP78" s="221"/>
      <c r="CQ78" s="221"/>
      <c r="CR78" s="221"/>
      <c r="CS78" s="221"/>
      <c r="CT78" s="221"/>
      <c r="CU78" s="221"/>
      <c r="CV78" s="221"/>
      <c r="CW78" s="221"/>
      <c r="CX78" s="221"/>
      <c r="CY78" s="221"/>
      <c r="CZ78" s="234"/>
      <c r="DA78" s="234"/>
      <c r="DB78" s="234"/>
      <c r="DC78" s="234"/>
      <c r="DD78" s="234"/>
      <c r="DE78" s="234"/>
      <c r="DF78" s="234"/>
      <c r="DG78" s="234"/>
      <c r="DH78" s="234"/>
      <c r="DI78" s="234"/>
      <c r="DJ78" s="234"/>
      <c r="DK78" s="246"/>
      <c r="DL78" s="246"/>
      <c r="DM78" s="246"/>
      <c r="DN78" s="246"/>
      <c r="DO78" s="246"/>
      <c r="DP78" s="246"/>
      <c r="DQ78" s="246"/>
      <c r="DR78" s="88" t="s">
        <v>235</v>
      </c>
      <c r="DS78" s="88" t="s">
        <v>235</v>
      </c>
      <c r="DT78" s="88" t="s">
        <v>235</v>
      </c>
      <c r="DU78" s="88" t="s">
        <v>235</v>
      </c>
      <c r="DV78" s="88" t="s">
        <v>235</v>
      </c>
      <c r="DW78" s="246"/>
      <c r="DX78" s="88" t="s">
        <v>235</v>
      </c>
      <c r="DY78" s="246"/>
      <c r="DZ78" s="88" t="s">
        <v>235</v>
      </c>
      <c r="EA78" s="88" t="s">
        <v>235</v>
      </c>
      <c r="EB78" s="88" t="s">
        <v>235</v>
      </c>
      <c r="EC78" s="88" t="s">
        <v>235</v>
      </c>
      <c r="ED78" s="88" t="s">
        <v>235</v>
      </c>
      <c r="EE78" s="88" t="s">
        <v>235</v>
      </c>
      <c r="EF78" s="88" t="s">
        <v>235</v>
      </c>
      <c r="EG78" s="88" t="s">
        <v>235</v>
      </c>
      <c r="EH78" s="88" t="s">
        <v>235</v>
      </c>
      <c r="EI78" s="88" t="s">
        <v>235</v>
      </c>
      <c r="EJ78" s="88" t="s">
        <v>235</v>
      </c>
      <c r="EK78" s="88" t="s">
        <v>235</v>
      </c>
      <c r="EL78" s="88" t="s">
        <v>235</v>
      </c>
      <c r="EM78" s="88" t="s">
        <v>235</v>
      </c>
      <c r="EN78" s="88" t="s">
        <v>235</v>
      </c>
      <c r="EO78" s="88" t="s">
        <v>235</v>
      </c>
      <c r="EP78" s="88" t="s">
        <v>235</v>
      </c>
      <c r="EQ78" s="88" t="s">
        <v>235</v>
      </c>
      <c r="ER78" s="88" t="s">
        <v>235</v>
      </c>
      <c r="ES78" s="88" t="s">
        <v>235</v>
      </c>
      <c r="ET78" s="88" t="s">
        <v>235</v>
      </c>
      <c r="EU78" s="88" t="s">
        <v>235</v>
      </c>
      <c r="EV78" s="88" t="s">
        <v>235</v>
      </c>
      <c r="EW78" s="88" t="s">
        <v>235</v>
      </c>
      <c r="EX78" s="88" t="s">
        <v>235</v>
      </c>
      <c r="EY78" s="88" t="s">
        <v>235</v>
      </c>
      <c r="EZ78" s="88" t="s">
        <v>235</v>
      </c>
      <c r="FA78" s="88" t="s">
        <v>235</v>
      </c>
      <c r="FB78" s="88" t="s">
        <v>235</v>
      </c>
      <c r="FC78" s="88" t="s">
        <v>235</v>
      </c>
      <c r="FD78" s="88" t="s">
        <v>235</v>
      </c>
      <c r="FE78" s="88" t="s">
        <v>235</v>
      </c>
      <c r="FF78" s="88" t="s">
        <v>235</v>
      </c>
      <c r="FG78" s="88" t="s">
        <v>235</v>
      </c>
      <c r="FH78" s="88" t="s">
        <v>235</v>
      </c>
    </row>
    <row r="79" spans="1:164" ht="16.5" customHeight="1" x14ac:dyDescent="0.3">
      <c r="A79" s="247">
        <v>2</v>
      </c>
      <c r="B79" s="247" t="s">
        <v>595</v>
      </c>
      <c r="C79" s="250" t="s">
        <v>238</v>
      </c>
      <c r="D79" s="222" t="s">
        <v>389</v>
      </c>
      <c r="E79" s="222" t="s">
        <v>377</v>
      </c>
      <c r="F79" s="258" t="s">
        <v>390</v>
      </c>
      <c r="G79" s="230" t="s">
        <v>391</v>
      </c>
      <c r="H79" s="222" t="s">
        <v>392</v>
      </c>
      <c r="I79" s="258" t="s">
        <v>393</v>
      </c>
      <c r="J79" s="340" t="s">
        <v>328</v>
      </c>
      <c r="K79" s="341" t="s">
        <v>394</v>
      </c>
      <c r="L79" s="241" t="s">
        <v>225</v>
      </c>
      <c r="M79" s="222" t="s">
        <v>330</v>
      </c>
      <c r="N79" s="222" t="s">
        <v>331</v>
      </c>
      <c r="O79" s="222" t="s">
        <v>395</v>
      </c>
      <c r="P79" s="225" t="s">
        <v>229</v>
      </c>
      <c r="Q79" s="241">
        <v>2</v>
      </c>
      <c r="R79" s="141" t="s">
        <v>333</v>
      </c>
      <c r="S79" s="141" t="s">
        <v>231</v>
      </c>
      <c r="T79" s="141" t="s">
        <v>231</v>
      </c>
      <c r="U79" s="141" t="s">
        <v>231</v>
      </c>
      <c r="V79" s="137">
        <v>97</v>
      </c>
      <c r="W79" s="241">
        <f>SUM(V79:V81)</f>
        <v>196</v>
      </c>
      <c r="X79" s="142">
        <v>65</v>
      </c>
      <c r="Y79" s="241">
        <v>66</v>
      </c>
      <c r="Z79" s="137">
        <v>51</v>
      </c>
      <c r="AA79" s="241">
        <v>107</v>
      </c>
      <c r="AB79" s="137" t="s">
        <v>231</v>
      </c>
      <c r="AC79" s="241" t="s">
        <v>231</v>
      </c>
      <c r="AD79" s="99" t="str">
        <f>"ISS Stage:
1: "&amp;TEXT(21/V79,"0.0%")&amp;"
2: "&amp;TEXT(33/V79,"0.0%")&amp;"
3: "&amp;TEXT(42/V79,"0.0%")&amp;"
Unknown: "&amp;TEXT(0/V79,"0.0%")&amp;"
High Cytogenetic Risk: 42%
Refractory disease: "&amp;TEXT(97/V79,"0.0%")&amp;"
Prior therapies:
Bortezomib: "&amp;TEXT(95/V79, "0%")&amp;"
Carfilzomib: "&amp;TEXT(74/V79, "0%")&amp;"
Lenalidomide: "&amp;TEXT(97/V79, "0%")&amp;"
Pomalidomide: "&amp;TEXT(89/V79, "0%")&amp;"
Daratumumab: "&amp;TEXT(97/V79, "0%")&amp;"
Isatuximab: "&amp;TEXT(3/V79, "0%")&amp;"
Number of prior LOT:
≤4L: 16%
&gt;4L: 84%"</f>
        <v>ISS Stage:
1: 21.6%
2: 34.0%
3: 43.3%
Unknown: 0.0%
High Cytogenetic Risk: 42%
Refractory disease: 100.0%
Prior therapies:
Bortezomib: 98%
Carfilzomib: 76%
Lenalidomide: 100%
Pomalidomide: 92%
Daratumumab: 100%
Isatuximab: 3%
Number of prior LOT:
≤4L: 16%
&gt;4L: 84%</v>
      </c>
      <c r="AE79" s="99" t="str">
        <f>"ISS Stage:
1: "&amp;TEXT(21/W79,"0.0%")&amp;"
2: "&amp;TEXT(33/W79,"0.0%")&amp;"
3: "&amp;TEXT(42/W79,"0.0%")&amp;"
Unknown: "&amp;TEXT(0/W79,"0.0%")&amp;"
High Cytogenetic Risk: 42%
Refractory disease: "&amp;TEXT(97/W79,"0.0%")&amp;"
Prior therapies:
Bortezomib: "&amp;TEXT(95/W79, "0%")&amp;"
Carfilzomib: "&amp;TEXT(74/W79, "0%")&amp;"
Lenalidomide: "&amp;TEXT(97/W79, "0%")&amp;"
Pomalidomide: "&amp;TEXT(89/W79, "0%")&amp;"
Daratumumab: "&amp;TEXT(97/W79, "0%")&amp;"
Isatuximab: "&amp;TEXT(3/W79, "0%")&amp;"
Number of prior LOT:
≤4L: 16%
&gt;4L: 84%"</f>
        <v>ISS Stage:
1: 10.7%
2: 16.8%
3: 21.4%
Unknown: 0.0%
High Cytogenetic Risk: 42%
Refractory disease: 49.5%
Prior therapies:
Bortezomib: 48%
Carfilzomib: 38%
Lenalidomide: 49%
Pomalidomide: 45%
Daratumumab: 49%
Isatuximab: 2%
Number of prior LOT:
≤4L: 16%
&gt;4L: 84%</v>
      </c>
      <c r="AF79" s="266" t="s">
        <v>235</v>
      </c>
      <c r="AG79" s="266" t="s">
        <v>235</v>
      </c>
      <c r="AH79" s="266" t="s">
        <v>235</v>
      </c>
      <c r="AI79" s="98" t="s">
        <v>235</v>
      </c>
      <c r="AJ79" s="235" t="s">
        <v>235</v>
      </c>
      <c r="AK79" s="72" t="s">
        <v>235</v>
      </c>
      <c r="AL79" s="72" t="s">
        <v>235</v>
      </c>
      <c r="AM79" s="72" t="s">
        <v>235</v>
      </c>
      <c r="AN79" s="72" t="s">
        <v>235</v>
      </c>
      <c r="AO79" s="72" t="s">
        <v>235</v>
      </c>
      <c r="AP79" s="72" t="s">
        <v>235</v>
      </c>
      <c r="AQ79" s="72" t="s">
        <v>235</v>
      </c>
      <c r="AR79" s="72" t="s">
        <v>235</v>
      </c>
      <c r="AS79" s="72" t="s">
        <v>235</v>
      </c>
      <c r="AT79" s="235" t="s">
        <v>235</v>
      </c>
      <c r="AU79" s="72" t="s">
        <v>235</v>
      </c>
      <c r="AV79" s="235" t="s">
        <v>235</v>
      </c>
      <c r="AW79" s="72" t="s">
        <v>235</v>
      </c>
      <c r="AX79" s="72" t="s">
        <v>235</v>
      </c>
      <c r="AY79" s="72" t="s">
        <v>235</v>
      </c>
      <c r="AZ79" s="72" t="s">
        <v>235</v>
      </c>
      <c r="BA79" s="72" t="s">
        <v>235</v>
      </c>
      <c r="BB79" s="72" t="s">
        <v>235</v>
      </c>
      <c r="BC79" s="72" t="s">
        <v>235</v>
      </c>
      <c r="BD79" s="72" t="s">
        <v>235</v>
      </c>
      <c r="BE79" s="72" t="s">
        <v>235</v>
      </c>
      <c r="BF79" s="72" t="s">
        <v>235</v>
      </c>
      <c r="BG79" s="72" t="s">
        <v>235</v>
      </c>
      <c r="BH79" s="72" t="s">
        <v>235</v>
      </c>
      <c r="BI79" s="72" t="s">
        <v>235</v>
      </c>
      <c r="BJ79" s="72" t="s">
        <v>235</v>
      </c>
      <c r="BK79" s="72" t="s">
        <v>235</v>
      </c>
      <c r="BL79" s="72" t="s">
        <v>235</v>
      </c>
      <c r="BM79" s="72" t="s">
        <v>235</v>
      </c>
      <c r="BN79" s="72" t="s">
        <v>235</v>
      </c>
      <c r="BO79" s="72" t="s">
        <v>235</v>
      </c>
      <c r="BP79" s="72" t="s">
        <v>235</v>
      </c>
      <c r="BQ79" s="72" t="s">
        <v>235</v>
      </c>
      <c r="BR79" s="72" t="s">
        <v>235</v>
      </c>
      <c r="BS79" s="72" t="s">
        <v>235</v>
      </c>
      <c r="BT79" s="72" t="s">
        <v>235</v>
      </c>
      <c r="BU79" s="72" t="s">
        <v>235</v>
      </c>
      <c r="BV79" s="72" t="s">
        <v>235</v>
      </c>
      <c r="BW79" s="237" t="s">
        <v>396</v>
      </c>
      <c r="BX79" s="240" t="s">
        <v>397</v>
      </c>
      <c r="BY79" s="241" t="s">
        <v>385</v>
      </c>
      <c r="BZ79" s="241" t="s">
        <v>385</v>
      </c>
      <c r="CA79" s="241" t="s">
        <v>385</v>
      </c>
      <c r="CB79" s="241" t="s">
        <v>385</v>
      </c>
      <c r="CC79" s="241" t="s">
        <v>386</v>
      </c>
      <c r="CD79" s="258" t="s">
        <v>398</v>
      </c>
      <c r="CE79" s="258" t="s">
        <v>398</v>
      </c>
      <c r="CF79" s="258" t="s">
        <v>398</v>
      </c>
      <c r="CG79" s="241" t="s">
        <v>231</v>
      </c>
      <c r="CH79" s="241" t="s">
        <v>231</v>
      </c>
      <c r="CI79" s="241" t="s">
        <v>231</v>
      </c>
      <c r="CJ79" s="241" t="s">
        <v>231</v>
      </c>
      <c r="CK79" s="241" t="s">
        <v>231</v>
      </c>
      <c r="CL79" s="241" t="s">
        <v>231</v>
      </c>
      <c r="CM79" s="219" t="s">
        <v>235</v>
      </c>
      <c r="CN79" s="219" t="s">
        <v>235</v>
      </c>
      <c r="CO79" s="219" t="s">
        <v>235</v>
      </c>
      <c r="CP79" s="219" t="s">
        <v>235</v>
      </c>
      <c r="CQ79" s="219" t="s">
        <v>235</v>
      </c>
      <c r="CR79" s="219" t="s">
        <v>235</v>
      </c>
      <c r="CS79" s="219" t="s">
        <v>235</v>
      </c>
      <c r="CT79" s="219" t="s">
        <v>235</v>
      </c>
      <c r="CU79" s="219" t="s">
        <v>235</v>
      </c>
      <c r="CV79" s="219" t="s">
        <v>235</v>
      </c>
      <c r="CW79" s="219" t="s">
        <v>235</v>
      </c>
      <c r="CX79" s="219" t="s">
        <v>235</v>
      </c>
      <c r="CY79" s="219" t="s">
        <v>235</v>
      </c>
      <c r="CZ79" s="219" t="s">
        <v>235</v>
      </c>
      <c r="DA79" s="219" t="s">
        <v>235</v>
      </c>
      <c r="DB79" s="219" t="s">
        <v>235</v>
      </c>
      <c r="DC79" s="219" t="s">
        <v>235</v>
      </c>
      <c r="DD79" s="219" t="s">
        <v>235</v>
      </c>
      <c r="DE79" s="219" t="s">
        <v>235</v>
      </c>
      <c r="DF79" s="219" t="s">
        <v>235</v>
      </c>
      <c r="DG79" s="219" t="s">
        <v>235</v>
      </c>
      <c r="DH79" s="219" t="s">
        <v>235</v>
      </c>
      <c r="DI79" s="219" t="s">
        <v>235</v>
      </c>
      <c r="DJ79" s="219" t="s">
        <v>235</v>
      </c>
      <c r="DK79" s="244" t="s">
        <v>235</v>
      </c>
      <c r="DL79" s="244" t="s">
        <v>235</v>
      </c>
      <c r="DM79" s="244" t="s">
        <v>235</v>
      </c>
      <c r="DN79" s="244" t="s">
        <v>235</v>
      </c>
      <c r="DO79" s="244" t="s">
        <v>235</v>
      </c>
      <c r="DP79" s="244" t="s">
        <v>235</v>
      </c>
      <c r="DQ79" s="244" t="s">
        <v>235</v>
      </c>
      <c r="DR79" s="88" t="s">
        <v>235</v>
      </c>
      <c r="DS79" s="88" t="s">
        <v>235</v>
      </c>
      <c r="DT79" s="88" t="s">
        <v>235</v>
      </c>
      <c r="DU79" s="88" t="s">
        <v>235</v>
      </c>
      <c r="DV79" s="88" t="s">
        <v>235</v>
      </c>
      <c r="DW79" s="244" t="s">
        <v>235</v>
      </c>
      <c r="DX79" s="88" t="s">
        <v>235</v>
      </c>
      <c r="DY79" s="244" t="s">
        <v>235</v>
      </c>
      <c r="DZ79" s="88" t="s">
        <v>235</v>
      </c>
      <c r="EA79" s="88" t="s">
        <v>235</v>
      </c>
      <c r="EB79" s="88" t="s">
        <v>235</v>
      </c>
      <c r="EC79" s="88" t="s">
        <v>235</v>
      </c>
      <c r="ED79" s="88" t="s">
        <v>235</v>
      </c>
      <c r="EE79" s="88" t="s">
        <v>235</v>
      </c>
      <c r="EF79" s="88" t="s">
        <v>235</v>
      </c>
      <c r="EG79" s="88" t="s">
        <v>235</v>
      </c>
      <c r="EH79" s="88" t="s">
        <v>235</v>
      </c>
      <c r="EI79" s="88" t="s">
        <v>235</v>
      </c>
      <c r="EJ79" s="88" t="s">
        <v>235</v>
      </c>
      <c r="EK79" s="88" t="s">
        <v>235</v>
      </c>
      <c r="EL79" s="88" t="s">
        <v>235</v>
      </c>
      <c r="EM79" s="88" t="s">
        <v>235</v>
      </c>
      <c r="EN79" s="88" t="s">
        <v>235</v>
      </c>
      <c r="EO79" s="88" t="s">
        <v>235</v>
      </c>
      <c r="EP79" s="88" t="s">
        <v>235</v>
      </c>
      <c r="EQ79" s="88" t="s">
        <v>235</v>
      </c>
      <c r="ER79" s="88" t="s">
        <v>235</v>
      </c>
      <c r="ES79" s="88" t="s">
        <v>235</v>
      </c>
      <c r="ET79" s="88" t="s">
        <v>235</v>
      </c>
      <c r="EU79" s="88" t="s">
        <v>235</v>
      </c>
      <c r="EV79" s="88" t="s">
        <v>235</v>
      </c>
      <c r="EW79" s="88" t="s">
        <v>235</v>
      </c>
      <c r="EX79" s="88" t="s">
        <v>235</v>
      </c>
      <c r="EY79" s="88" t="s">
        <v>235</v>
      </c>
      <c r="EZ79" s="88" t="s">
        <v>235</v>
      </c>
      <c r="FA79" s="88" t="s">
        <v>235</v>
      </c>
      <c r="FB79" s="88" t="s">
        <v>235</v>
      </c>
      <c r="FC79" s="88" t="s">
        <v>235</v>
      </c>
      <c r="FD79" s="88" t="s">
        <v>235</v>
      </c>
      <c r="FE79" s="88" t="s">
        <v>235</v>
      </c>
      <c r="FF79" s="88" t="s">
        <v>235</v>
      </c>
      <c r="FG79" s="88" t="s">
        <v>235</v>
      </c>
      <c r="FH79" s="88" t="s">
        <v>235</v>
      </c>
    </row>
    <row r="80" spans="1:164" ht="16.5" customHeight="1" x14ac:dyDescent="0.3">
      <c r="A80" s="248"/>
      <c r="B80" s="248"/>
      <c r="C80" s="313"/>
      <c r="D80" s="223"/>
      <c r="E80" s="225"/>
      <c r="F80" s="304"/>
      <c r="G80" s="231"/>
      <c r="H80" s="256"/>
      <c r="I80" s="259"/>
      <c r="J80" s="256"/>
      <c r="K80" s="304"/>
      <c r="L80" s="242"/>
      <c r="M80" s="256"/>
      <c r="N80" s="256"/>
      <c r="O80" s="225"/>
      <c r="P80" s="256"/>
      <c r="Q80" s="242"/>
      <c r="R80" s="141" t="s">
        <v>333</v>
      </c>
      <c r="S80" s="141" t="s">
        <v>231</v>
      </c>
      <c r="T80" s="141" t="s">
        <v>231</v>
      </c>
      <c r="U80" s="141" t="s">
        <v>231</v>
      </c>
      <c r="V80" s="137">
        <v>99</v>
      </c>
      <c r="W80" s="242"/>
      <c r="X80" s="142">
        <v>67</v>
      </c>
      <c r="Y80" s="242"/>
      <c r="Z80" s="137">
        <v>56</v>
      </c>
      <c r="AA80" s="242"/>
      <c r="AB80" s="137" t="s">
        <v>231</v>
      </c>
      <c r="AC80" s="242"/>
      <c r="AD80" s="99" t="str">
        <f>"ISS Stage:
1: "&amp;TEXT(18/V80,"0.0%")&amp;"
2: "&amp;TEXT(51/V80,"0.0%")&amp;"
3: "&amp;TEXT(30/V80,"0.0%")&amp;"
Unknown: "&amp;TEXT(1/V80,"0.0%")&amp;"
High Cytogenetic Risk: 47%
Refractory disease: "&amp;TEXT(99/V80,"0.0%")&amp;"
Prior therapies:
Bortezomib: "&amp;TEXT(97/V80,"0.0%")&amp;"
Carfilzomib: "&amp;TEXT(64/V80,"0.0%")&amp;"
Lenalidomide: "&amp;TEXT(99/V80,"0.0%")&amp;"
Pomalidomide: "&amp;TEXT(84/V80,"0.0%")&amp;"
Daratumumab: "&amp;TEXT(96/V80,"0.0%")&amp;"
Isatuximab: "&amp;TEXT(2/V80,"0.0%")&amp;"
Number of prior LOT:
≤4L: 17%
&gt;4L: 83%"</f>
        <v>ISS Stage:
1: 18.2%
2: 51.5%
3: 30.3%
Unknown: 1.0%
High Cytogenetic Risk: 47%
Refractory disease: 100.0%
Prior therapies:
Bortezomib: 98.0%
Carfilzomib: 64.6%
Lenalidomide: 100.0%
Pomalidomide: 84.8%
Daratumumab: 97.0%
Isatuximab: 2.0%
Number of prior LOT:
≤4L: 17%
&gt;4L: 83%</v>
      </c>
      <c r="AE80" s="99" t="e">
        <f>"ISS Stage:
1: "&amp;TEXT(18/W80,"0.0%")&amp;"
2: "&amp;TEXT(51/W80,"0.0%")&amp;"
3: "&amp;TEXT(30/W80,"0.0%")&amp;"
Unknown: "&amp;TEXT(1/W80,"0.0%")&amp;"
High Cytogenetic Risk: 47%
Refractory disease: "&amp;TEXT(99/W80,"0.0%")&amp;"
Prior therapies:
Bortezomib: "&amp;TEXT(97/W80,"0.0%")&amp;"
Carfilzomib: "&amp;TEXT(64/W80,"0.0%")&amp;"
Lenalidomide: "&amp;TEXT(99/W80,"0.0%")&amp;"
Pomalidomide: "&amp;TEXT(84/W80,"0.0%")&amp;"
Daratumumab: "&amp;TEXT(96/W80,"0.0%")&amp;"
Isatuximab: "&amp;TEXT(2/W80,"0.0%")&amp;"
Number of prior LOT:
≤4L: 17%
&gt;4L: 83%"</f>
        <v>#DIV/0!</v>
      </c>
      <c r="AF80" s="266"/>
      <c r="AG80" s="266"/>
      <c r="AH80" s="266"/>
      <c r="AI80" s="98" t="s">
        <v>235</v>
      </c>
      <c r="AJ80" s="236"/>
      <c r="AK80" s="72" t="s">
        <v>235</v>
      </c>
      <c r="AL80" s="72" t="s">
        <v>235</v>
      </c>
      <c r="AM80" s="72" t="s">
        <v>235</v>
      </c>
      <c r="AN80" s="72" t="s">
        <v>235</v>
      </c>
      <c r="AO80" s="72" t="s">
        <v>235</v>
      </c>
      <c r="AP80" s="72" t="s">
        <v>235</v>
      </c>
      <c r="AQ80" s="72" t="s">
        <v>235</v>
      </c>
      <c r="AR80" s="72" t="s">
        <v>235</v>
      </c>
      <c r="AS80" s="72" t="s">
        <v>235</v>
      </c>
      <c r="AT80" s="236"/>
      <c r="AU80" s="72" t="s">
        <v>235</v>
      </c>
      <c r="AV80" s="236"/>
      <c r="AW80" s="72" t="s">
        <v>235</v>
      </c>
      <c r="AX80" s="72" t="s">
        <v>235</v>
      </c>
      <c r="AY80" s="72" t="s">
        <v>235</v>
      </c>
      <c r="AZ80" s="72" t="s">
        <v>235</v>
      </c>
      <c r="BA80" s="72" t="s">
        <v>235</v>
      </c>
      <c r="BB80" s="72" t="s">
        <v>235</v>
      </c>
      <c r="BC80" s="72" t="s">
        <v>235</v>
      </c>
      <c r="BD80" s="72" t="s">
        <v>235</v>
      </c>
      <c r="BE80" s="72" t="s">
        <v>235</v>
      </c>
      <c r="BF80" s="72" t="s">
        <v>235</v>
      </c>
      <c r="BG80" s="72" t="s">
        <v>235</v>
      </c>
      <c r="BH80" s="72" t="s">
        <v>235</v>
      </c>
      <c r="BI80" s="72" t="s">
        <v>235</v>
      </c>
      <c r="BJ80" s="72" t="s">
        <v>235</v>
      </c>
      <c r="BK80" s="72" t="s">
        <v>235</v>
      </c>
      <c r="BL80" s="72" t="s">
        <v>235</v>
      </c>
      <c r="BM80" s="72" t="s">
        <v>235</v>
      </c>
      <c r="BN80" s="72" t="s">
        <v>235</v>
      </c>
      <c r="BO80" s="72" t="s">
        <v>235</v>
      </c>
      <c r="BP80" s="72" t="s">
        <v>235</v>
      </c>
      <c r="BQ80" s="72" t="s">
        <v>235</v>
      </c>
      <c r="BR80" s="72" t="s">
        <v>235</v>
      </c>
      <c r="BS80" s="72" t="s">
        <v>235</v>
      </c>
      <c r="BT80" s="72" t="s">
        <v>235</v>
      </c>
      <c r="BU80" s="72" t="s">
        <v>235</v>
      </c>
      <c r="BV80" s="72" t="s">
        <v>235</v>
      </c>
      <c r="BW80" s="238"/>
      <c r="BX80" s="238"/>
      <c r="BY80" s="242"/>
      <c r="BZ80" s="242"/>
      <c r="CA80" s="242"/>
      <c r="CB80" s="242"/>
      <c r="CC80" s="242"/>
      <c r="CD80" s="304"/>
      <c r="CE80" s="304"/>
      <c r="CF80" s="304"/>
      <c r="CG80" s="242"/>
      <c r="CH80" s="242"/>
      <c r="CI80" s="242"/>
      <c r="CJ80" s="242"/>
      <c r="CK80" s="242"/>
      <c r="CL80" s="242"/>
      <c r="CM80" s="220"/>
      <c r="CN80" s="220"/>
      <c r="CO80" s="220"/>
      <c r="CP80" s="220"/>
      <c r="CQ80" s="220"/>
      <c r="CR80" s="220"/>
      <c r="CS80" s="220"/>
      <c r="CT80" s="220"/>
      <c r="CU80" s="220"/>
      <c r="CV80" s="220"/>
      <c r="CW80" s="220"/>
      <c r="CX80" s="220"/>
      <c r="CY80" s="220"/>
      <c r="CZ80" s="233"/>
      <c r="DA80" s="233"/>
      <c r="DB80" s="233"/>
      <c r="DC80" s="233"/>
      <c r="DD80" s="233"/>
      <c r="DE80" s="233"/>
      <c r="DF80" s="233"/>
      <c r="DG80" s="233"/>
      <c r="DH80" s="233"/>
      <c r="DI80" s="233"/>
      <c r="DJ80" s="233"/>
      <c r="DK80" s="245"/>
      <c r="DL80" s="245"/>
      <c r="DM80" s="245"/>
      <c r="DN80" s="245"/>
      <c r="DO80" s="245"/>
      <c r="DP80" s="245"/>
      <c r="DQ80" s="245"/>
      <c r="DR80" s="88" t="s">
        <v>235</v>
      </c>
      <c r="DS80" s="88" t="s">
        <v>235</v>
      </c>
      <c r="DT80" s="88" t="s">
        <v>235</v>
      </c>
      <c r="DU80" s="88" t="s">
        <v>235</v>
      </c>
      <c r="DV80" s="88" t="s">
        <v>235</v>
      </c>
      <c r="DW80" s="245"/>
      <c r="DX80" s="88" t="s">
        <v>235</v>
      </c>
      <c r="DY80" s="245"/>
      <c r="DZ80" s="88" t="s">
        <v>235</v>
      </c>
      <c r="EA80" s="88" t="s">
        <v>235</v>
      </c>
      <c r="EB80" s="88" t="s">
        <v>235</v>
      </c>
      <c r="EC80" s="88" t="s">
        <v>235</v>
      </c>
      <c r="ED80" s="88" t="s">
        <v>235</v>
      </c>
      <c r="EE80" s="88" t="s">
        <v>235</v>
      </c>
      <c r="EF80" s="88" t="s">
        <v>235</v>
      </c>
      <c r="EG80" s="88" t="s">
        <v>235</v>
      </c>
      <c r="EH80" s="88" t="s">
        <v>235</v>
      </c>
      <c r="EI80" s="88" t="s">
        <v>235</v>
      </c>
      <c r="EJ80" s="88" t="s">
        <v>235</v>
      </c>
      <c r="EK80" s="88" t="s">
        <v>235</v>
      </c>
      <c r="EL80" s="88" t="s">
        <v>235</v>
      </c>
      <c r="EM80" s="88" t="s">
        <v>235</v>
      </c>
      <c r="EN80" s="88" t="s">
        <v>235</v>
      </c>
      <c r="EO80" s="88" t="s">
        <v>235</v>
      </c>
      <c r="EP80" s="88" t="s">
        <v>235</v>
      </c>
      <c r="EQ80" s="88" t="s">
        <v>235</v>
      </c>
      <c r="ER80" s="88" t="s">
        <v>235</v>
      </c>
      <c r="ES80" s="88" t="s">
        <v>235</v>
      </c>
      <c r="ET80" s="88" t="s">
        <v>235</v>
      </c>
      <c r="EU80" s="88" t="s">
        <v>235</v>
      </c>
      <c r="EV80" s="88" t="s">
        <v>235</v>
      </c>
      <c r="EW80" s="88" t="s">
        <v>235</v>
      </c>
      <c r="EX80" s="88" t="s">
        <v>235</v>
      </c>
      <c r="EY80" s="88" t="s">
        <v>235</v>
      </c>
      <c r="EZ80" s="88" t="s">
        <v>235</v>
      </c>
      <c r="FA80" s="88" t="s">
        <v>235</v>
      </c>
      <c r="FB80" s="88" t="s">
        <v>235</v>
      </c>
      <c r="FC80" s="88" t="s">
        <v>235</v>
      </c>
      <c r="FD80" s="88" t="s">
        <v>235</v>
      </c>
      <c r="FE80" s="88" t="s">
        <v>235</v>
      </c>
      <c r="FF80" s="88" t="s">
        <v>235</v>
      </c>
      <c r="FG80" s="88" t="s">
        <v>235</v>
      </c>
      <c r="FH80" s="88" t="s">
        <v>235</v>
      </c>
    </row>
    <row r="81" spans="1:164" ht="16.5" customHeight="1" x14ac:dyDescent="0.3">
      <c r="A81" s="248"/>
      <c r="B81" s="248"/>
      <c r="C81" s="313"/>
      <c r="D81" s="223"/>
      <c r="E81" s="225"/>
      <c r="F81" s="304"/>
      <c r="G81" s="231"/>
      <c r="H81" s="256"/>
      <c r="I81" s="259"/>
      <c r="J81" s="256"/>
      <c r="K81" s="304"/>
      <c r="L81" s="242"/>
      <c r="M81" s="256"/>
      <c r="N81" s="256"/>
      <c r="O81" s="225"/>
      <c r="P81" s="256"/>
      <c r="Q81" s="242"/>
      <c r="R81" s="137" t="s">
        <v>235</v>
      </c>
      <c r="S81" s="137" t="s">
        <v>235</v>
      </c>
      <c r="T81" s="137" t="s">
        <v>235</v>
      </c>
      <c r="U81" s="137" t="s">
        <v>235</v>
      </c>
      <c r="V81" s="137" t="s">
        <v>235</v>
      </c>
      <c r="W81" s="242"/>
      <c r="X81" s="137" t="s">
        <v>235</v>
      </c>
      <c r="Y81" s="242"/>
      <c r="Z81" s="137" t="s">
        <v>235</v>
      </c>
      <c r="AA81" s="242"/>
      <c r="AB81" s="137" t="s">
        <v>235</v>
      </c>
      <c r="AC81" s="242"/>
      <c r="AD81" s="140" t="s">
        <v>235</v>
      </c>
      <c r="AE81" s="140" t="s">
        <v>235</v>
      </c>
      <c r="AF81" s="266"/>
      <c r="AG81" s="266"/>
      <c r="AH81" s="266"/>
      <c r="AI81" s="98" t="s">
        <v>235</v>
      </c>
      <c r="AJ81" s="236"/>
      <c r="AK81" s="72" t="s">
        <v>235</v>
      </c>
      <c r="AL81" s="72" t="s">
        <v>235</v>
      </c>
      <c r="AM81" s="72" t="s">
        <v>235</v>
      </c>
      <c r="AN81" s="72" t="s">
        <v>235</v>
      </c>
      <c r="AO81" s="72" t="s">
        <v>235</v>
      </c>
      <c r="AP81" s="72" t="s">
        <v>235</v>
      </c>
      <c r="AQ81" s="72" t="s">
        <v>235</v>
      </c>
      <c r="AR81" s="72" t="s">
        <v>235</v>
      </c>
      <c r="AS81" s="72" t="s">
        <v>235</v>
      </c>
      <c r="AT81" s="236"/>
      <c r="AU81" s="72" t="s">
        <v>235</v>
      </c>
      <c r="AV81" s="236"/>
      <c r="AW81" s="72" t="s">
        <v>235</v>
      </c>
      <c r="AX81" s="72" t="s">
        <v>235</v>
      </c>
      <c r="AY81" s="72" t="s">
        <v>235</v>
      </c>
      <c r="AZ81" s="72" t="s">
        <v>235</v>
      </c>
      <c r="BA81" s="72" t="s">
        <v>235</v>
      </c>
      <c r="BB81" s="72" t="s">
        <v>235</v>
      </c>
      <c r="BC81" s="72" t="s">
        <v>235</v>
      </c>
      <c r="BD81" s="72" t="s">
        <v>235</v>
      </c>
      <c r="BE81" s="72" t="s">
        <v>235</v>
      </c>
      <c r="BF81" s="72" t="s">
        <v>235</v>
      </c>
      <c r="BG81" s="72" t="s">
        <v>235</v>
      </c>
      <c r="BH81" s="72" t="s">
        <v>235</v>
      </c>
      <c r="BI81" s="72" t="s">
        <v>235</v>
      </c>
      <c r="BJ81" s="72" t="s">
        <v>235</v>
      </c>
      <c r="BK81" s="72" t="s">
        <v>235</v>
      </c>
      <c r="BL81" s="72" t="s">
        <v>235</v>
      </c>
      <c r="BM81" s="72" t="s">
        <v>235</v>
      </c>
      <c r="BN81" s="72" t="s">
        <v>235</v>
      </c>
      <c r="BO81" s="72" t="s">
        <v>235</v>
      </c>
      <c r="BP81" s="72" t="s">
        <v>235</v>
      </c>
      <c r="BQ81" s="72" t="s">
        <v>235</v>
      </c>
      <c r="BR81" s="72" t="s">
        <v>235</v>
      </c>
      <c r="BS81" s="72" t="s">
        <v>235</v>
      </c>
      <c r="BT81" s="72" t="s">
        <v>235</v>
      </c>
      <c r="BU81" s="72" t="s">
        <v>235</v>
      </c>
      <c r="BV81" s="72" t="s">
        <v>235</v>
      </c>
      <c r="BW81" s="238"/>
      <c r="BX81" s="238"/>
      <c r="BY81" s="242"/>
      <c r="BZ81" s="242"/>
      <c r="CA81" s="242"/>
      <c r="CB81" s="242"/>
      <c r="CC81" s="242"/>
      <c r="CD81" s="304"/>
      <c r="CE81" s="304"/>
      <c r="CF81" s="304"/>
      <c r="CG81" s="242"/>
      <c r="CH81" s="242"/>
      <c r="CI81" s="242"/>
      <c r="CJ81" s="242"/>
      <c r="CK81" s="242"/>
      <c r="CL81" s="242"/>
      <c r="CM81" s="220"/>
      <c r="CN81" s="220"/>
      <c r="CO81" s="220"/>
      <c r="CP81" s="220"/>
      <c r="CQ81" s="220"/>
      <c r="CR81" s="220"/>
      <c r="CS81" s="220"/>
      <c r="CT81" s="220"/>
      <c r="CU81" s="220"/>
      <c r="CV81" s="220"/>
      <c r="CW81" s="220"/>
      <c r="CX81" s="220"/>
      <c r="CY81" s="220"/>
      <c r="CZ81" s="233"/>
      <c r="DA81" s="233"/>
      <c r="DB81" s="233"/>
      <c r="DC81" s="233"/>
      <c r="DD81" s="233"/>
      <c r="DE81" s="233"/>
      <c r="DF81" s="233"/>
      <c r="DG81" s="233"/>
      <c r="DH81" s="233"/>
      <c r="DI81" s="233"/>
      <c r="DJ81" s="233"/>
      <c r="DK81" s="245"/>
      <c r="DL81" s="245"/>
      <c r="DM81" s="245"/>
      <c r="DN81" s="245"/>
      <c r="DO81" s="245"/>
      <c r="DP81" s="245"/>
      <c r="DQ81" s="245"/>
      <c r="DR81" s="88" t="s">
        <v>235</v>
      </c>
      <c r="DS81" s="88" t="s">
        <v>235</v>
      </c>
      <c r="DT81" s="88" t="s">
        <v>235</v>
      </c>
      <c r="DU81" s="88" t="s">
        <v>235</v>
      </c>
      <c r="DV81" s="88" t="s">
        <v>235</v>
      </c>
      <c r="DW81" s="245"/>
      <c r="DX81" s="88" t="s">
        <v>235</v>
      </c>
      <c r="DY81" s="245"/>
      <c r="DZ81" s="88" t="s">
        <v>235</v>
      </c>
      <c r="EA81" s="88" t="s">
        <v>235</v>
      </c>
      <c r="EB81" s="88" t="s">
        <v>235</v>
      </c>
      <c r="EC81" s="88" t="s">
        <v>235</v>
      </c>
      <c r="ED81" s="88" t="s">
        <v>235</v>
      </c>
      <c r="EE81" s="88" t="s">
        <v>235</v>
      </c>
      <c r="EF81" s="88" t="s">
        <v>235</v>
      </c>
      <c r="EG81" s="88" t="s">
        <v>235</v>
      </c>
      <c r="EH81" s="88" t="s">
        <v>235</v>
      </c>
      <c r="EI81" s="88" t="s">
        <v>235</v>
      </c>
      <c r="EJ81" s="88" t="s">
        <v>235</v>
      </c>
      <c r="EK81" s="88" t="s">
        <v>235</v>
      </c>
      <c r="EL81" s="88" t="s">
        <v>235</v>
      </c>
      <c r="EM81" s="88" t="s">
        <v>235</v>
      </c>
      <c r="EN81" s="88" t="s">
        <v>235</v>
      </c>
      <c r="EO81" s="88" t="s">
        <v>235</v>
      </c>
      <c r="EP81" s="88" t="s">
        <v>235</v>
      </c>
      <c r="EQ81" s="88" t="s">
        <v>235</v>
      </c>
      <c r="ER81" s="88" t="s">
        <v>235</v>
      </c>
      <c r="ES81" s="88" t="s">
        <v>235</v>
      </c>
      <c r="ET81" s="88" t="s">
        <v>235</v>
      </c>
      <c r="EU81" s="88" t="s">
        <v>235</v>
      </c>
      <c r="EV81" s="88" t="s">
        <v>235</v>
      </c>
      <c r="EW81" s="88" t="s">
        <v>235</v>
      </c>
      <c r="EX81" s="88" t="s">
        <v>235</v>
      </c>
      <c r="EY81" s="88" t="s">
        <v>235</v>
      </c>
      <c r="EZ81" s="88" t="s">
        <v>235</v>
      </c>
      <c r="FA81" s="88" t="s">
        <v>235</v>
      </c>
      <c r="FB81" s="88" t="s">
        <v>235</v>
      </c>
      <c r="FC81" s="88" t="s">
        <v>235</v>
      </c>
      <c r="FD81" s="88" t="s">
        <v>235</v>
      </c>
      <c r="FE81" s="88" t="s">
        <v>235</v>
      </c>
      <c r="FF81" s="88" t="s">
        <v>235</v>
      </c>
      <c r="FG81" s="88" t="s">
        <v>235</v>
      </c>
      <c r="FH81" s="88" t="s">
        <v>235</v>
      </c>
    </row>
    <row r="82" spans="1:164" ht="16.5" customHeight="1" x14ac:dyDescent="0.3">
      <c r="A82" s="249"/>
      <c r="B82" s="249"/>
      <c r="C82" s="314"/>
      <c r="D82" s="224"/>
      <c r="E82" s="226"/>
      <c r="F82" s="305"/>
      <c r="G82" s="232"/>
      <c r="H82" s="257"/>
      <c r="I82" s="260"/>
      <c r="J82" s="257"/>
      <c r="K82" s="305"/>
      <c r="L82" s="243"/>
      <c r="M82" s="257"/>
      <c r="N82" s="257"/>
      <c r="O82" s="226"/>
      <c r="P82" s="257"/>
      <c r="Q82" s="243"/>
      <c r="R82" s="137" t="s">
        <v>235</v>
      </c>
      <c r="S82" s="137" t="s">
        <v>235</v>
      </c>
      <c r="T82" s="137" t="s">
        <v>235</v>
      </c>
      <c r="U82" s="137" t="s">
        <v>235</v>
      </c>
      <c r="V82" s="137" t="s">
        <v>235</v>
      </c>
      <c r="W82" s="243"/>
      <c r="X82" s="137" t="s">
        <v>235</v>
      </c>
      <c r="Y82" s="243"/>
      <c r="Z82" s="137" t="s">
        <v>235</v>
      </c>
      <c r="AA82" s="243"/>
      <c r="AB82" s="137" t="s">
        <v>235</v>
      </c>
      <c r="AC82" s="243"/>
      <c r="AD82" s="140" t="s">
        <v>235</v>
      </c>
      <c r="AE82" s="140" t="s">
        <v>235</v>
      </c>
      <c r="AF82" s="266"/>
      <c r="AG82" s="266"/>
      <c r="AH82" s="266"/>
      <c r="AI82" s="98" t="s">
        <v>235</v>
      </c>
      <c r="AJ82" s="236"/>
      <c r="AK82" s="72" t="s">
        <v>235</v>
      </c>
      <c r="AL82" s="72" t="s">
        <v>235</v>
      </c>
      <c r="AM82" s="72" t="s">
        <v>235</v>
      </c>
      <c r="AN82" s="72" t="s">
        <v>235</v>
      </c>
      <c r="AO82" s="72" t="s">
        <v>235</v>
      </c>
      <c r="AP82" s="72" t="s">
        <v>235</v>
      </c>
      <c r="AQ82" s="72" t="s">
        <v>235</v>
      </c>
      <c r="AR82" s="72" t="s">
        <v>235</v>
      </c>
      <c r="AS82" s="72" t="s">
        <v>235</v>
      </c>
      <c r="AT82" s="236"/>
      <c r="AU82" s="72" t="s">
        <v>235</v>
      </c>
      <c r="AV82" s="236"/>
      <c r="AW82" s="72" t="s">
        <v>235</v>
      </c>
      <c r="AX82" s="72" t="s">
        <v>235</v>
      </c>
      <c r="AY82" s="72" t="s">
        <v>235</v>
      </c>
      <c r="AZ82" s="72" t="s">
        <v>235</v>
      </c>
      <c r="BA82" s="72" t="s">
        <v>235</v>
      </c>
      <c r="BB82" s="72" t="s">
        <v>235</v>
      </c>
      <c r="BC82" s="72" t="s">
        <v>235</v>
      </c>
      <c r="BD82" s="72" t="s">
        <v>235</v>
      </c>
      <c r="BE82" s="72" t="s">
        <v>235</v>
      </c>
      <c r="BF82" s="72" t="s">
        <v>235</v>
      </c>
      <c r="BG82" s="72" t="s">
        <v>235</v>
      </c>
      <c r="BH82" s="72" t="s">
        <v>235</v>
      </c>
      <c r="BI82" s="72" t="s">
        <v>235</v>
      </c>
      <c r="BJ82" s="72" t="s">
        <v>235</v>
      </c>
      <c r="BK82" s="72" t="s">
        <v>235</v>
      </c>
      <c r="BL82" s="72" t="s">
        <v>235</v>
      </c>
      <c r="BM82" s="72" t="s">
        <v>235</v>
      </c>
      <c r="BN82" s="72" t="s">
        <v>235</v>
      </c>
      <c r="BO82" s="72" t="s">
        <v>235</v>
      </c>
      <c r="BP82" s="72" t="s">
        <v>235</v>
      </c>
      <c r="BQ82" s="72" t="s">
        <v>235</v>
      </c>
      <c r="BR82" s="72" t="s">
        <v>235</v>
      </c>
      <c r="BS82" s="72" t="s">
        <v>235</v>
      </c>
      <c r="BT82" s="72" t="s">
        <v>235</v>
      </c>
      <c r="BU82" s="72" t="s">
        <v>235</v>
      </c>
      <c r="BV82" s="72" t="s">
        <v>235</v>
      </c>
      <c r="BW82" s="239"/>
      <c r="BX82" s="239"/>
      <c r="BY82" s="243"/>
      <c r="BZ82" s="243"/>
      <c r="CA82" s="243"/>
      <c r="CB82" s="243"/>
      <c r="CC82" s="243"/>
      <c r="CD82" s="305"/>
      <c r="CE82" s="305"/>
      <c r="CF82" s="305"/>
      <c r="CG82" s="243"/>
      <c r="CH82" s="243"/>
      <c r="CI82" s="243"/>
      <c r="CJ82" s="243"/>
      <c r="CK82" s="243"/>
      <c r="CL82" s="243"/>
      <c r="CM82" s="221"/>
      <c r="CN82" s="221"/>
      <c r="CO82" s="221"/>
      <c r="CP82" s="221"/>
      <c r="CQ82" s="221"/>
      <c r="CR82" s="221"/>
      <c r="CS82" s="221"/>
      <c r="CT82" s="221"/>
      <c r="CU82" s="221"/>
      <c r="CV82" s="221"/>
      <c r="CW82" s="221"/>
      <c r="CX82" s="221"/>
      <c r="CY82" s="221"/>
      <c r="CZ82" s="234"/>
      <c r="DA82" s="234"/>
      <c r="DB82" s="234"/>
      <c r="DC82" s="234"/>
      <c r="DD82" s="234"/>
      <c r="DE82" s="234"/>
      <c r="DF82" s="234"/>
      <c r="DG82" s="234"/>
      <c r="DH82" s="234"/>
      <c r="DI82" s="234"/>
      <c r="DJ82" s="234"/>
      <c r="DK82" s="246"/>
      <c r="DL82" s="246"/>
      <c r="DM82" s="246"/>
      <c r="DN82" s="246"/>
      <c r="DO82" s="246"/>
      <c r="DP82" s="246"/>
      <c r="DQ82" s="246"/>
      <c r="DR82" s="88" t="s">
        <v>235</v>
      </c>
      <c r="DS82" s="88" t="s">
        <v>235</v>
      </c>
      <c r="DT82" s="88" t="s">
        <v>235</v>
      </c>
      <c r="DU82" s="88" t="s">
        <v>235</v>
      </c>
      <c r="DV82" s="88" t="s">
        <v>235</v>
      </c>
      <c r="DW82" s="246"/>
      <c r="DX82" s="88" t="s">
        <v>235</v>
      </c>
      <c r="DY82" s="246"/>
      <c r="DZ82" s="88" t="s">
        <v>235</v>
      </c>
      <c r="EA82" s="88" t="s">
        <v>235</v>
      </c>
      <c r="EB82" s="88" t="s">
        <v>235</v>
      </c>
      <c r="EC82" s="88" t="s">
        <v>235</v>
      </c>
      <c r="ED82" s="88" t="s">
        <v>235</v>
      </c>
      <c r="EE82" s="88" t="s">
        <v>235</v>
      </c>
      <c r="EF82" s="88" t="s">
        <v>235</v>
      </c>
      <c r="EG82" s="88" t="s">
        <v>235</v>
      </c>
      <c r="EH82" s="88" t="s">
        <v>235</v>
      </c>
      <c r="EI82" s="88" t="s">
        <v>235</v>
      </c>
      <c r="EJ82" s="88" t="s">
        <v>235</v>
      </c>
      <c r="EK82" s="88" t="s">
        <v>235</v>
      </c>
      <c r="EL82" s="88" t="s">
        <v>235</v>
      </c>
      <c r="EM82" s="88" t="s">
        <v>235</v>
      </c>
      <c r="EN82" s="88" t="s">
        <v>235</v>
      </c>
      <c r="EO82" s="88" t="s">
        <v>235</v>
      </c>
      <c r="EP82" s="88" t="s">
        <v>235</v>
      </c>
      <c r="EQ82" s="88" t="s">
        <v>235</v>
      </c>
      <c r="ER82" s="88" t="s">
        <v>235</v>
      </c>
      <c r="ES82" s="88" t="s">
        <v>235</v>
      </c>
      <c r="ET82" s="88" t="s">
        <v>235</v>
      </c>
      <c r="EU82" s="88" t="s">
        <v>235</v>
      </c>
      <c r="EV82" s="88" t="s">
        <v>235</v>
      </c>
      <c r="EW82" s="88" t="s">
        <v>235</v>
      </c>
      <c r="EX82" s="88" t="s">
        <v>235</v>
      </c>
      <c r="EY82" s="88" t="s">
        <v>235</v>
      </c>
      <c r="EZ82" s="88" t="s">
        <v>235</v>
      </c>
      <c r="FA82" s="88" t="s">
        <v>235</v>
      </c>
      <c r="FB82" s="88" t="s">
        <v>235</v>
      </c>
      <c r="FC82" s="88" t="s">
        <v>235</v>
      </c>
      <c r="FD82" s="88" t="s">
        <v>235</v>
      </c>
      <c r="FE82" s="88" t="s">
        <v>235</v>
      </c>
      <c r="FF82" s="88" t="s">
        <v>235</v>
      </c>
      <c r="FG82" s="88" t="s">
        <v>235</v>
      </c>
      <c r="FH82" s="88" t="s">
        <v>235</v>
      </c>
    </row>
    <row r="83" spans="1:164" ht="16.5" customHeight="1" x14ac:dyDescent="0.3">
      <c r="A83" s="247">
        <v>3</v>
      </c>
      <c r="B83" s="247">
        <v>10</v>
      </c>
      <c r="C83" s="250" t="s">
        <v>319</v>
      </c>
      <c r="D83" s="222" t="s">
        <v>399</v>
      </c>
      <c r="E83" s="222" t="s">
        <v>377</v>
      </c>
      <c r="F83" s="227" t="s">
        <v>400</v>
      </c>
      <c r="G83" s="230" t="s">
        <v>401</v>
      </c>
      <c r="H83" s="222" t="s">
        <v>402</v>
      </c>
      <c r="I83" s="230" t="s">
        <v>403</v>
      </c>
      <c r="J83" s="222" t="s">
        <v>364</v>
      </c>
      <c r="K83" s="303" t="s">
        <v>404</v>
      </c>
      <c r="L83" s="241" t="s">
        <v>225</v>
      </c>
      <c r="M83" s="222" t="s">
        <v>405</v>
      </c>
      <c r="N83" s="222" t="s">
        <v>227</v>
      </c>
      <c r="O83" s="222" t="s">
        <v>365</v>
      </c>
      <c r="P83" s="241" t="s">
        <v>229</v>
      </c>
      <c r="Q83" s="241">
        <v>1</v>
      </c>
      <c r="R83" s="141" t="s">
        <v>406</v>
      </c>
      <c r="S83" s="141" t="s">
        <v>231</v>
      </c>
      <c r="T83" s="141" t="s">
        <v>231</v>
      </c>
      <c r="U83" s="141" t="s">
        <v>231</v>
      </c>
      <c r="V83" s="137">
        <v>121</v>
      </c>
      <c r="W83" s="241">
        <f>V83</f>
        <v>121</v>
      </c>
      <c r="X83" s="137">
        <v>64</v>
      </c>
      <c r="Y83" s="241">
        <f>X83</f>
        <v>64</v>
      </c>
      <c r="Z83" s="137" t="s">
        <v>231</v>
      </c>
      <c r="AA83" s="241" t="s">
        <v>231</v>
      </c>
      <c r="AB83" s="137" t="s">
        <v>231</v>
      </c>
      <c r="AC83" s="241" t="s">
        <v>231</v>
      </c>
      <c r="AD83" s="99" t="str">
        <f>"ISS Stage:
3: 29%
High Cytogenetic Risk: "&amp;TEXT(50/81,"0.0%")&amp;"
Prior therapies:
Proteasome inhibitors: 100%
IMiD: 100%
Median prior LOT: 5"</f>
        <v>ISS Stage:
3: 29%
High Cytogenetic Risk: 61.7%
Prior therapies:
Proteasome inhibitors: 100%
IMiD: 100%
Median prior LOT: 5</v>
      </c>
      <c r="AE83" s="99" t="str">
        <f>"ISS Stage:
3: 29%
High Cytogenetic Risk: "&amp;TEXT(50/81,"0.0%")&amp;"
Prior therapies:
Proteasome inhibitors: 100%
IMiD: 100%
Median prior LOT: 5"</f>
        <v>ISS Stage:
3: 29%
High Cytogenetic Risk: 61.7%
Prior therapies:
Proteasome inhibitors: 100%
IMiD: 100%
Median prior LOT: 5</v>
      </c>
      <c r="AF83" s="266" t="s">
        <v>235</v>
      </c>
      <c r="AG83" s="266" t="s">
        <v>235</v>
      </c>
      <c r="AH83" s="266" t="s">
        <v>235</v>
      </c>
      <c r="AI83" s="98" t="s">
        <v>235</v>
      </c>
      <c r="AJ83" s="235" t="s">
        <v>235</v>
      </c>
      <c r="AK83" s="72" t="s">
        <v>235</v>
      </c>
      <c r="AL83" s="72" t="s">
        <v>235</v>
      </c>
      <c r="AM83" s="72" t="s">
        <v>235</v>
      </c>
      <c r="AN83" s="72" t="s">
        <v>235</v>
      </c>
      <c r="AO83" s="72" t="s">
        <v>235</v>
      </c>
      <c r="AP83" s="72" t="s">
        <v>235</v>
      </c>
      <c r="AQ83" s="72" t="s">
        <v>235</v>
      </c>
      <c r="AR83" s="72" t="s">
        <v>235</v>
      </c>
      <c r="AS83" s="72" t="s">
        <v>235</v>
      </c>
      <c r="AT83" s="235" t="s">
        <v>235</v>
      </c>
      <c r="AU83" s="72" t="s">
        <v>235</v>
      </c>
      <c r="AV83" s="235" t="s">
        <v>235</v>
      </c>
      <c r="AW83" s="72" t="s">
        <v>235</v>
      </c>
      <c r="AX83" s="72" t="s">
        <v>235</v>
      </c>
      <c r="AY83" s="72" t="s">
        <v>235</v>
      </c>
      <c r="AZ83" s="72" t="s">
        <v>235</v>
      </c>
      <c r="BA83" s="72" t="s">
        <v>235</v>
      </c>
      <c r="BB83" s="72" t="s">
        <v>235</v>
      </c>
      <c r="BC83" s="72" t="s">
        <v>235</v>
      </c>
      <c r="BD83" s="72" t="s">
        <v>235</v>
      </c>
      <c r="BE83" s="72" t="s">
        <v>235</v>
      </c>
      <c r="BF83" s="72" t="s">
        <v>235</v>
      </c>
      <c r="BG83" s="72" t="s">
        <v>235</v>
      </c>
      <c r="BH83" s="72" t="s">
        <v>235</v>
      </c>
      <c r="BI83" s="72" t="s">
        <v>235</v>
      </c>
      <c r="BJ83" s="72" t="s">
        <v>235</v>
      </c>
      <c r="BK83" s="72" t="s">
        <v>235</v>
      </c>
      <c r="BL83" s="72" t="s">
        <v>235</v>
      </c>
      <c r="BM83" s="72" t="s">
        <v>235</v>
      </c>
      <c r="BN83" s="72" t="s">
        <v>235</v>
      </c>
      <c r="BO83" s="72" t="s">
        <v>235</v>
      </c>
      <c r="BP83" s="72" t="s">
        <v>235</v>
      </c>
      <c r="BQ83" s="72" t="s">
        <v>235</v>
      </c>
      <c r="BR83" s="72" t="s">
        <v>235</v>
      </c>
      <c r="BS83" s="72" t="s">
        <v>235</v>
      </c>
      <c r="BT83" s="72" t="s">
        <v>235</v>
      </c>
      <c r="BU83" s="72" t="s">
        <v>235</v>
      </c>
      <c r="BV83" s="72" t="s">
        <v>235</v>
      </c>
      <c r="BW83" s="237" t="s">
        <v>383</v>
      </c>
      <c r="BX83" s="240" t="s">
        <v>407</v>
      </c>
      <c r="BY83" s="241" t="s">
        <v>385</v>
      </c>
      <c r="BZ83" s="241" t="s">
        <v>408</v>
      </c>
      <c r="CA83" s="241" t="s">
        <v>408</v>
      </c>
      <c r="CB83" s="241" t="s">
        <v>408</v>
      </c>
      <c r="CC83" s="241" t="s">
        <v>409</v>
      </c>
      <c r="CD83" s="310" t="s">
        <v>410</v>
      </c>
      <c r="CE83" s="310" t="s">
        <v>410</v>
      </c>
      <c r="CF83" s="310" t="s">
        <v>410</v>
      </c>
      <c r="CG83" s="389" t="s">
        <v>618</v>
      </c>
      <c r="CH83" s="250" t="s">
        <v>602</v>
      </c>
      <c r="CI83" s="219" t="s">
        <v>231</v>
      </c>
      <c r="CJ83" s="219" t="s">
        <v>603</v>
      </c>
      <c r="CK83" s="219" t="s">
        <v>603</v>
      </c>
      <c r="CL83" s="219" t="s">
        <v>603</v>
      </c>
      <c r="CM83" s="219" t="s">
        <v>235</v>
      </c>
      <c r="CN83" s="219" t="s">
        <v>235</v>
      </c>
      <c r="CO83" s="219" t="s">
        <v>235</v>
      </c>
      <c r="CP83" s="219" t="s">
        <v>235</v>
      </c>
      <c r="CQ83" s="219" t="s">
        <v>235</v>
      </c>
      <c r="CR83" s="219" t="s">
        <v>235</v>
      </c>
      <c r="CS83" s="219" t="s">
        <v>235</v>
      </c>
      <c r="CT83" s="219" t="s">
        <v>235</v>
      </c>
      <c r="CU83" s="219" t="s">
        <v>235</v>
      </c>
      <c r="CV83" s="219" t="s">
        <v>235</v>
      </c>
      <c r="CW83" s="219" t="s">
        <v>235</v>
      </c>
      <c r="CX83" s="219" t="s">
        <v>235</v>
      </c>
      <c r="CY83" s="219" t="s">
        <v>235</v>
      </c>
      <c r="CZ83" s="219" t="s">
        <v>235</v>
      </c>
      <c r="DA83" s="219" t="s">
        <v>235</v>
      </c>
      <c r="DB83" s="219" t="s">
        <v>235</v>
      </c>
      <c r="DC83" s="219" t="s">
        <v>235</v>
      </c>
      <c r="DD83" s="219" t="s">
        <v>235</v>
      </c>
      <c r="DE83" s="219" t="s">
        <v>235</v>
      </c>
      <c r="DF83" s="219" t="s">
        <v>235</v>
      </c>
      <c r="DG83" s="219" t="s">
        <v>235</v>
      </c>
      <c r="DH83" s="219" t="s">
        <v>235</v>
      </c>
      <c r="DI83" s="219" t="s">
        <v>235</v>
      </c>
      <c r="DJ83" s="219" t="s">
        <v>235</v>
      </c>
      <c r="DK83" s="244" t="s">
        <v>235</v>
      </c>
      <c r="DL83" s="244" t="s">
        <v>235</v>
      </c>
      <c r="DM83" s="244" t="s">
        <v>235</v>
      </c>
      <c r="DN83" s="244" t="s">
        <v>235</v>
      </c>
      <c r="DO83" s="244" t="s">
        <v>235</v>
      </c>
      <c r="DP83" s="244" t="s">
        <v>235</v>
      </c>
      <c r="DQ83" s="244" t="s">
        <v>235</v>
      </c>
      <c r="DR83" s="88" t="s">
        <v>235</v>
      </c>
      <c r="DS83" s="88" t="s">
        <v>235</v>
      </c>
      <c r="DT83" s="88" t="s">
        <v>235</v>
      </c>
      <c r="DU83" s="88" t="s">
        <v>235</v>
      </c>
      <c r="DV83" s="88" t="s">
        <v>235</v>
      </c>
      <c r="DW83" s="244" t="s">
        <v>235</v>
      </c>
      <c r="DX83" s="88" t="s">
        <v>235</v>
      </c>
      <c r="DY83" s="244" t="s">
        <v>235</v>
      </c>
      <c r="DZ83" s="88" t="s">
        <v>235</v>
      </c>
      <c r="EA83" s="88" t="s">
        <v>235</v>
      </c>
      <c r="EB83" s="88" t="s">
        <v>235</v>
      </c>
      <c r="EC83" s="88" t="s">
        <v>235</v>
      </c>
      <c r="ED83" s="88" t="s">
        <v>235</v>
      </c>
      <c r="EE83" s="88" t="s">
        <v>235</v>
      </c>
      <c r="EF83" s="88" t="s">
        <v>235</v>
      </c>
      <c r="EG83" s="88" t="s">
        <v>235</v>
      </c>
      <c r="EH83" s="88" t="s">
        <v>235</v>
      </c>
      <c r="EI83" s="88" t="s">
        <v>235</v>
      </c>
      <c r="EJ83" s="88" t="s">
        <v>235</v>
      </c>
      <c r="EK83" s="88" t="s">
        <v>235</v>
      </c>
      <c r="EL83" s="88" t="s">
        <v>235</v>
      </c>
      <c r="EM83" s="88" t="s">
        <v>235</v>
      </c>
      <c r="EN83" s="88" t="s">
        <v>235</v>
      </c>
      <c r="EO83" s="88" t="s">
        <v>235</v>
      </c>
      <c r="EP83" s="88" t="s">
        <v>235</v>
      </c>
      <c r="EQ83" s="88" t="s">
        <v>235</v>
      </c>
      <c r="ER83" s="88" t="s">
        <v>235</v>
      </c>
      <c r="ES83" s="88" t="s">
        <v>235</v>
      </c>
      <c r="ET83" s="88" t="s">
        <v>235</v>
      </c>
      <c r="EU83" s="88" t="s">
        <v>235</v>
      </c>
      <c r="EV83" s="88" t="s">
        <v>235</v>
      </c>
      <c r="EW83" s="88" t="s">
        <v>235</v>
      </c>
      <c r="EX83" s="88" t="s">
        <v>235</v>
      </c>
      <c r="EY83" s="88" t="s">
        <v>235</v>
      </c>
      <c r="EZ83" s="88" t="s">
        <v>235</v>
      </c>
      <c r="FA83" s="88" t="s">
        <v>235</v>
      </c>
      <c r="FB83" s="88" t="s">
        <v>235</v>
      </c>
      <c r="FC83" s="88" t="s">
        <v>235</v>
      </c>
      <c r="FD83" s="88" t="s">
        <v>235</v>
      </c>
      <c r="FE83" s="88" t="s">
        <v>235</v>
      </c>
      <c r="FF83" s="88" t="s">
        <v>235</v>
      </c>
      <c r="FG83" s="88" t="s">
        <v>235</v>
      </c>
      <c r="FH83" s="88" t="s">
        <v>235</v>
      </c>
    </row>
    <row r="84" spans="1:164" ht="16.5" customHeight="1" x14ac:dyDescent="0.3">
      <c r="A84" s="248"/>
      <c r="B84" s="248"/>
      <c r="C84" s="251"/>
      <c r="D84" s="223"/>
      <c r="E84" s="225"/>
      <c r="F84" s="228"/>
      <c r="G84" s="231"/>
      <c r="H84" s="256"/>
      <c r="I84" s="259"/>
      <c r="J84" s="256"/>
      <c r="K84" s="304"/>
      <c r="L84" s="242"/>
      <c r="M84" s="256"/>
      <c r="N84" s="256"/>
      <c r="O84" s="225"/>
      <c r="P84" s="242"/>
      <c r="Q84" s="242"/>
      <c r="R84" s="137" t="s">
        <v>235</v>
      </c>
      <c r="S84" s="137" t="s">
        <v>235</v>
      </c>
      <c r="T84" s="137" t="s">
        <v>235</v>
      </c>
      <c r="U84" s="137" t="s">
        <v>235</v>
      </c>
      <c r="V84" s="137" t="s">
        <v>235</v>
      </c>
      <c r="W84" s="242"/>
      <c r="X84" s="137" t="s">
        <v>235</v>
      </c>
      <c r="Y84" s="242"/>
      <c r="Z84" s="137" t="s">
        <v>235</v>
      </c>
      <c r="AA84" s="242"/>
      <c r="AB84" s="137" t="s">
        <v>235</v>
      </c>
      <c r="AC84" s="242"/>
      <c r="AD84" s="140" t="s">
        <v>235</v>
      </c>
      <c r="AE84" s="140" t="s">
        <v>235</v>
      </c>
      <c r="AF84" s="266"/>
      <c r="AG84" s="266"/>
      <c r="AH84" s="266"/>
      <c r="AI84" s="98" t="s">
        <v>235</v>
      </c>
      <c r="AJ84" s="236"/>
      <c r="AK84" s="72" t="s">
        <v>235</v>
      </c>
      <c r="AL84" s="72" t="s">
        <v>235</v>
      </c>
      <c r="AM84" s="72" t="s">
        <v>235</v>
      </c>
      <c r="AN84" s="72" t="s">
        <v>235</v>
      </c>
      <c r="AO84" s="72" t="s">
        <v>235</v>
      </c>
      <c r="AP84" s="72" t="s">
        <v>235</v>
      </c>
      <c r="AQ84" s="72" t="s">
        <v>235</v>
      </c>
      <c r="AR84" s="72" t="s">
        <v>235</v>
      </c>
      <c r="AS84" s="72" t="s">
        <v>235</v>
      </c>
      <c r="AT84" s="236"/>
      <c r="AU84" s="72" t="s">
        <v>235</v>
      </c>
      <c r="AV84" s="236"/>
      <c r="AW84" s="72" t="s">
        <v>235</v>
      </c>
      <c r="AX84" s="72" t="s">
        <v>235</v>
      </c>
      <c r="AY84" s="72" t="s">
        <v>235</v>
      </c>
      <c r="AZ84" s="72" t="s">
        <v>235</v>
      </c>
      <c r="BA84" s="72" t="s">
        <v>235</v>
      </c>
      <c r="BB84" s="72" t="s">
        <v>235</v>
      </c>
      <c r="BC84" s="72" t="s">
        <v>235</v>
      </c>
      <c r="BD84" s="72" t="s">
        <v>235</v>
      </c>
      <c r="BE84" s="72" t="s">
        <v>235</v>
      </c>
      <c r="BF84" s="72" t="s">
        <v>235</v>
      </c>
      <c r="BG84" s="72" t="s">
        <v>235</v>
      </c>
      <c r="BH84" s="72" t="s">
        <v>235</v>
      </c>
      <c r="BI84" s="72" t="s">
        <v>235</v>
      </c>
      <c r="BJ84" s="72" t="s">
        <v>235</v>
      </c>
      <c r="BK84" s="72" t="s">
        <v>235</v>
      </c>
      <c r="BL84" s="72" t="s">
        <v>235</v>
      </c>
      <c r="BM84" s="72" t="s">
        <v>235</v>
      </c>
      <c r="BN84" s="72" t="s">
        <v>235</v>
      </c>
      <c r="BO84" s="72" t="s">
        <v>235</v>
      </c>
      <c r="BP84" s="72" t="s">
        <v>235</v>
      </c>
      <c r="BQ84" s="72" t="s">
        <v>235</v>
      </c>
      <c r="BR84" s="72" t="s">
        <v>235</v>
      </c>
      <c r="BS84" s="72" t="s">
        <v>235</v>
      </c>
      <c r="BT84" s="72" t="s">
        <v>235</v>
      </c>
      <c r="BU84" s="72" t="s">
        <v>235</v>
      </c>
      <c r="BV84" s="72" t="s">
        <v>235</v>
      </c>
      <c r="BW84" s="238"/>
      <c r="BX84" s="238"/>
      <c r="BY84" s="242"/>
      <c r="BZ84" s="242"/>
      <c r="CA84" s="242"/>
      <c r="CB84" s="242"/>
      <c r="CC84" s="242"/>
      <c r="CD84" s="228"/>
      <c r="CE84" s="228"/>
      <c r="CF84" s="228"/>
      <c r="CG84" s="390"/>
      <c r="CH84" s="251"/>
      <c r="CI84" s="220"/>
      <c r="CJ84" s="220"/>
      <c r="CK84" s="220"/>
      <c r="CL84" s="220"/>
      <c r="CM84" s="220"/>
      <c r="CN84" s="220"/>
      <c r="CO84" s="220"/>
      <c r="CP84" s="220"/>
      <c r="CQ84" s="220"/>
      <c r="CR84" s="220"/>
      <c r="CS84" s="220"/>
      <c r="CT84" s="220"/>
      <c r="CU84" s="220"/>
      <c r="CV84" s="220"/>
      <c r="CW84" s="220"/>
      <c r="CX84" s="220"/>
      <c r="CY84" s="220"/>
      <c r="CZ84" s="233"/>
      <c r="DA84" s="233"/>
      <c r="DB84" s="233"/>
      <c r="DC84" s="233"/>
      <c r="DD84" s="233"/>
      <c r="DE84" s="233"/>
      <c r="DF84" s="233"/>
      <c r="DG84" s="233"/>
      <c r="DH84" s="233"/>
      <c r="DI84" s="233"/>
      <c r="DJ84" s="233"/>
      <c r="DK84" s="245"/>
      <c r="DL84" s="245"/>
      <c r="DM84" s="245"/>
      <c r="DN84" s="245"/>
      <c r="DO84" s="245"/>
      <c r="DP84" s="245"/>
      <c r="DQ84" s="245"/>
      <c r="DR84" s="88" t="s">
        <v>235</v>
      </c>
      <c r="DS84" s="88" t="s">
        <v>235</v>
      </c>
      <c r="DT84" s="88" t="s">
        <v>235</v>
      </c>
      <c r="DU84" s="88" t="s">
        <v>235</v>
      </c>
      <c r="DV84" s="88" t="s">
        <v>235</v>
      </c>
      <c r="DW84" s="245"/>
      <c r="DX84" s="88" t="s">
        <v>235</v>
      </c>
      <c r="DY84" s="245"/>
      <c r="DZ84" s="88" t="s">
        <v>235</v>
      </c>
      <c r="EA84" s="88" t="s">
        <v>235</v>
      </c>
      <c r="EB84" s="88" t="s">
        <v>235</v>
      </c>
      <c r="EC84" s="88" t="s">
        <v>235</v>
      </c>
      <c r="ED84" s="88" t="s">
        <v>235</v>
      </c>
      <c r="EE84" s="88" t="s">
        <v>235</v>
      </c>
      <c r="EF84" s="88" t="s">
        <v>235</v>
      </c>
      <c r="EG84" s="88" t="s">
        <v>235</v>
      </c>
      <c r="EH84" s="88" t="s">
        <v>235</v>
      </c>
      <c r="EI84" s="88" t="s">
        <v>235</v>
      </c>
      <c r="EJ84" s="88" t="s">
        <v>235</v>
      </c>
      <c r="EK84" s="88" t="s">
        <v>235</v>
      </c>
      <c r="EL84" s="88" t="s">
        <v>235</v>
      </c>
      <c r="EM84" s="88" t="s">
        <v>235</v>
      </c>
      <c r="EN84" s="88" t="s">
        <v>235</v>
      </c>
      <c r="EO84" s="88" t="s">
        <v>235</v>
      </c>
      <c r="EP84" s="88" t="s">
        <v>235</v>
      </c>
      <c r="EQ84" s="88" t="s">
        <v>235</v>
      </c>
      <c r="ER84" s="88" t="s">
        <v>235</v>
      </c>
      <c r="ES84" s="88" t="s">
        <v>235</v>
      </c>
      <c r="ET84" s="88" t="s">
        <v>235</v>
      </c>
      <c r="EU84" s="88" t="s">
        <v>235</v>
      </c>
      <c r="EV84" s="88" t="s">
        <v>235</v>
      </c>
      <c r="EW84" s="88" t="s">
        <v>235</v>
      </c>
      <c r="EX84" s="88" t="s">
        <v>235</v>
      </c>
      <c r="EY84" s="88" t="s">
        <v>235</v>
      </c>
      <c r="EZ84" s="88" t="s">
        <v>235</v>
      </c>
      <c r="FA84" s="88" t="s">
        <v>235</v>
      </c>
      <c r="FB84" s="88" t="s">
        <v>235</v>
      </c>
      <c r="FC84" s="88" t="s">
        <v>235</v>
      </c>
      <c r="FD84" s="88" t="s">
        <v>235</v>
      </c>
      <c r="FE84" s="88" t="s">
        <v>235</v>
      </c>
      <c r="FF84" s="88" t="s">
        <v>235</v>
      </c>
      <c r="FG84" s="88" t="s">
        <v>235</v>
      </c>
      <c r="FH84" s="88" t="s">
        <v>235</v>
      </c>
    </row>
    <row r="85" spans="1:164" ht="16.5" customHeight="1" x14ac:dyDescent="0.3">
      <c r="A85" s="248"/>
      <c r="B85" s="248"/>
      <c r="C85" s="251"/>
      <c r="D85" s="223"/>
      <c r="E85" s="225"/>
      <c r="F85" s="228"/>
      <c r="G85" s="231"/>
      <c r="H85" s="256"/>
      <c r="I85" s="259"/>
      <c r="J85" s="256"/>
      <c r="K85" s="304"/>
      <c r="L85" s="242"/>
      <c r="M85" s="256"/>
      <c r="N85" s="256"/>
      <c r="O85" s="225"/>
      <c r="P85" s="242"/>
      <c r="Q85" s="242"/>
      <c r="R85" s="137" t="s">
        <v>235</v>
      </c>
      <c r="S85" s="137" t="s">
        <v>235</v>
      </c>
      <c r="T85" s="137" t="s">
        <v>235</v>
      </c>
      <c r="U85" s="137" t="s">
        <v>235</v>
      </c>
      <c r="V85" s="137" t="s">
        <v>235</v>
      </c>
      <c r="W85" s="242"/>
      <c r="X85" s="137" t="s">
        <v>235</v>
      </c>
      <c r="Y85" s="242"/>
      <c r="Z85" s="137" t="s">
        <v>235</v>
      </c>
      <c r="AA85" s="242"/>
      <c r="AB85" s="137" t="s">
        <v>235</v>
      </c>
      <c r="AC85" s="242"/>
      <c r="AD85" s="140" t="s">
        <v>235</v>
      </c>
      <c r="AE85" s="140" t="s">
        <v>235</v>
      </c>
      <c r="AF85" s="266"/>
      <c r="AG85" s="266"/>
      <c r="AH85" s="266"/>
      <c r="AI85" s="98" t="s">
        <v>235</v>
      </c>
      <c r="AJ85" s="236"/>
      <c r="AK85" s="72" t="s">
        <v>235</v>
      </c>
      <c r="AL85" s="72" t="s">
        <v>235</v>
      </c>
      <c r="AM85" s="72" t="s">
        <v>235</v>
      </c>
      <c r="AN85" s="72" t="s">
        <v>235</v>
      </c>
      <c r="AO85" s="72" t="s">
        <v>235</v>
      </c>
      <c r="AP85" s="72" t="s">
        <v>235</v>
      </c>
      <c r="AQ85" s="72" t="s">
        <v>235</v>
      </c>
      <c r="AR85" s="72" t="s">
        <v>235</v>
      </c>
      <c r="AS85" s="72" t="s">
        <v>235</v>
      </c>
      <c r="AT85" s="236"/>
      <c r="AU85" s="72" t="s">
        <v>235</v>
      </c>
      <c r="AV85" s="236"/>
      <c r="AW85" s="72" t="s">
        <v>235</v>
      </c>
      <c r="AX85" s="72" t="s">
        <v>235</v>
      </c>
      <c r="AY85" s="72" t="s">
        <v>235</v>
      </c>
      <c r="AZ85" s="72" t="s">
        <v>235</v>
      </c>
      <c r="BA85" s="72" t="s">
        <v>235</v>
      </c>
      <c r="BB85" s="72" t="s">
        <v>235</v>
      </c>
      <c r="BC85" s="72" t="s">
        <v>235</v>
      </c>
      <c r="BD85" s="72" t="s">
        <v>235</v>
      </c>
      <c r="BE85" s="72" t="s">
        <v>235</v>
      </c>
      <c r="BF85" s="72" t="s">
        <v>235</v>
      </c>
      <c r="BG85" s="72" t="s">
        <v>235</v>
      </c>
      <c r="BH85" s="72" t="s">
        <v>235</v>
      </c>
      <c r="BI85" s="72" t="s">
        <v>235</v>
      </c>
      <c r="BJ85" s="72" t="s">
        <v>235</v>
      </c>
      <c r="BK85" s="72" t="s">
        <v>235</v>
      </c>
      <c r="BL85" s="72" t="s">
        <v>235</v>
      </c>
      <c r="BM85" s="72" t="s">
        <v>235</v>
      </c>
      <c r="BN85" s="72" t="s">
        <v>235</v>
      </c>
      <c r="BO85" s="72" t="s">
        <v>235</v>
      </c>
      <c r="BP85" s="72" t="s">
        <v>235</v>
      </c>
      <c r="BQ85" s="72" t="s">
        <v>235</v>
      </c>
      <c r="BR85" s="72" t="s">
        <v>235</v>
      </c>
      <c r="BS85" s="72" t="s">
        <v>235</v>
      </c>
      <c r="BT85" s="72" t="s">
        <v>235</v>
      </c>
      <c r="BU85" s="72" t="s">
        <v>235</v>
      </c>
      <c r="BV85" s="72" t="s">
        <v>235</v>
      </c>
      <c r="BW85" s="238"/>
      <c r="BX85" s="238"/>
      <c r="BY85" s="242"/>
      <c r="BZ85" s="242"/>
      <c r="CA85" s="242"/>
      <c r="CB85" s="242"/>
      <c r="CC85" s="242"/>
      <c r="CD85" s="228"/>
      <c r="CE85" s="228"/>
      <c r="CF85" s="228"/>
      <c r="CG85" s="390"/>
      <c r="CH85" s="251"/>
      <c r="CI85" s="220"/>
      <c r="CJ85" s="220"/>
      <c r="CK85" s="220"/>
      <c r="CL85" s="220"/>
      <c r="CM85" s="220"/>
      <c r="CN85" s="220"/>
      <c r="CO85" s="220"/>
      <c r="CP85" s="220"/>
      <c r="CQ85" s="220"/>
      <c r="CR85" s="220"/>
      <c r="CS85" s="220"/>
      <c r="CT85" s="220"/>
      <c r="CU85" s="220"/>
      <c r="CV85" s="220"/>
      <c r="CW85" s="220"/>
      <c r="CX85" s="220"/>
      <c r="CY85" s="220"/>
      <c r="CZ85" s="233"/>
      <c r="DA85" s="233"/>
      <c r="DB85" s="233"/>
      <c r="DC85" s="233"/>
      <c r="DD85" s="233"/>
      <c r="DE85" s="233"/>
      <c r="DF85" s="233"/>
      <c r="DG85" s="233"/>
      <c r="DH85" s="233"/>
      <c r="DI85" s="233"/>
      <c r="DJ85" s="233"/>
      <c r="DK85" s="245"/>
      <c r="DL85" s="245"/>
      <c r="DM85" s="245"/>
      <c r="DN85" s="245"/>
      <c r="DO85" s="245"/>
      <c r="DP85" s="245"/>
      <c r="DQ85" s="245"/>
      <c r="DR85" s="88" t="s">
        <v>235</v>
      </c>
      <c r="DS85" s="88" t="s">
        <v>235</v>
      </c>
      <c r="DT85" s="88" t="s">
        <v>235</v>
      </c>
      <c r="DU85" s="88" t="s">
        <v>235</v>
      </c>
      <c r="DV85" s="88" t="s">
        <v>235</v>
      </c>
      <c r="DW85" s="245"/>
      <c r="DX85" s="88" t="s">
        <v>235</v>
      </c>
      <c r="DY85" s="245"/>
      <c r="DZ85" s="88" t="s">
        <v>235</v>
      </c>
      <c r="EA85" s="88" t="s">
        <v>235</v>
      </c>
      <c r="EB85" s="88" t="s">
        <v>235</v>
      </c>
      <c r="EC85" s="88" t="s">
        <v>235</v>
      </c>
      <c r="ED85" s="88" t="s">
        <v>235</v>
      </c>
      <c r="EE85" s="88" t="s">
        <v>235</v>
      </c>
      <c r="EF85" s="88" t="s">
        <v>235</v>
      </c>
      <c r="EG85" s="88" t="s">
        <v>235</v>
      </c>
      <c r="EH85" s="88" t="s">
        <v>235</v>
      </c>
      <c r="EI85" s="88" t="s">
        <v>235</v>
      </c>
      <c r="EJ85" s="88" t="s">
        <v>235</v>
      </c>
      <c r="EK85" s="88" t="s">
        <v>235</v>
      </c>
      <c r="EL85" s="88" t="s">
        <v>235</v>
      </c>
      <c r="EM85" s="88" t="s">
        <v>235</v>
      </c>
      <c r="EN85" s="88" t="s">
        <v>235</v>
      </c>
      <c r="EO85" s="88" t="s">
        <v>235</v>
      </c>
      <c r="EP85" s="88" t="s">
        <v>235</v>
      </c>
      <c r="EQ85" s="88" t="s">
        <v>235</v>
      </c>
      <c r="ER85" s="88" t="s">
        <v>235</v>
      </c>
      <c r="ES85" s="88" t="s">
        <v>235</v>
      </c>
      <c r="ET85" s="88" t="s">
        <v>235</v>
      </c>
      <c r="EU85" s="88" t="s">
        <v>235</v>
      </c>
      <c r="EV85" s="88" t="s">
        <v>235</v>
      </c>
      <c r="EW85" s="88" t="s">
        <v>235</v>
      </c>
      <c r="EX85" s="88" t="s">
        <v>235</v>
      </c>
      <c r="EY85" s="88" t="s">
        <v>235</v>
      </c>
      <c r="EZ85" s="88" t="s">
        <v>235</v>
      </c>
      <c r="FA85" s="88" t="s">
        <v>235</v>
      </c>
      <c r="FB85" s="88" t="s">
        <v>235</v>
      </c>
      <c r="FC85" s="88" t="s">
        <v>235</v>
      </c>
      <c r="FD85" s="88" t="s">
        <v>235</v>
      </c>
      <c r="FE85" s="88" t="s">
        <v>235</v>
      </c>
      <c r="FF85" s="88" t="s">
        <v>235</v>
      </c>
      <c r="FG85" s="88" t="s">
        <v>235</v>
      </c>
      <c r="FH85" s="88" t="s">
        <v>235</v>
      </c>
    </row>
    <row r="86" spans="1:164" ht="16.5" customHeight="1" x14ac:dyDescent="0.3">
      <c r="A86" s="249"/>
      <c r="B86" s="249"/>
      <c r="C86" s="252"/>
      <c r="D86" s="224"/>
      <c r="E86" s="226"/>
      <c r="F86" s="229"/>
      <c r="G86" s="232"/>
      <c r="H86" s="257"/>
      <c r="I86" s="260"/>
      <c r="J86" s="257"/>
      <c r="K86" s="305"/>
      <c r="L86" s="243"/>
      <c r="M86" s="257"/>
      <c r="N86" s="257"/>
      <c r="O86" s="226"/>
      <c r="P86" s="243"/>
      <c r="Q86" s="243"/>
      <c r="R86" s="137" t="s">
        <v>235</v>
      </c>
      <c r="S86" s="137" t="s">
        <v>235</v>
      </c>
      <c r="T86" s="137" t="s">
        <v>235</v>
      </c>
      <c r="U86" s="137" t="s">
        <v>235</v>
      </c>
      <c r="V86" s="137" t="s">
        <v>235</v>
      </c>
      <c r="W86" s="243"/>
      <c r="X86" s="137" t="s">
        <v>235</v>
      </c>
      <c r="Y86" s="243"/>
      <c r="Z86" s="137" t="s">
        <v>235</v>
      </c>
      <c r="AA86" s="243"/>
      <c r="AB86" s="137" t="s">
        <v>235</v>
      </c>
      <c r="AC86" s="243"/>
      <c r="AD86" s="140" t="s">
        <v>235</v>
      </c>
      <c r="AE86" s="140" t="s">
        <v>235</v>
      </c>
      <c r="AF86" s="266"/>
      <c r="AG86" s="266"/>
      <c r="AH86" s="266"/>
      <c r="AI86" s="98" t="s">
        <v>235</v>
      </c>
      <c r="AJ86" s="236"/>
      <c r="AK86" s="72" t="s">
        <v>235</v>
      </c>
      <c r="AL86" s="72" t="s">
        <v>235</v>
      </c>
      <c r="AM86" s="72" t="s">
        <v>235</v>
      </c>
      <c r="AN86" s="72" t="s">
        <v>235</v>
      </c>
      <c r="AO86" s="72" t="s">
        <v>235</v>
      </c>
      <c r="AP86" s="72" t="s">
        <v>235</v>
      </c>
      <c r="AQ86" s="72" t="s">
        <v>235</v>
      </c>
      <c r="AR86" s="72" t="s">
        <v>235</v>
      </c>
      <c r="AS86" s="72" t="s">
        <v>235</v>
      </c>
      <c r="AT86" s="236"/>
      <c r="AU86" s="72" t="s">
        <v>235</v>
      </c>
      <c r="AV86" s="236"/>
      <c r="AW86" s="72" t="s">
        <v>235</v>
      </c>
      <c r="AX86" s="72" t="s">
        <v>235</v>
      </c>
      <c r="AY86" s="72" t="s">
        <v>235</v>
      </c>
      <c r="AZ86" s="72" t="s">
        <v>235</v>
      </c>
      <c r="BA86" s="72" t="s">
        <v>235</v>
      </c>
      <c r="BB86" s="72" t="s">
        <v>235</v>
      </c>
      <c r="BC86" s="72" t="s">
        <v>235</v>
      </c>
      <c r="BD86" s="72" t="s">
        <v>235</v>
      </c>
      <c r="BE86" s="72" t="s">
        <v>235</v>
      </c>
      <c r="BF86" s="72" t="s">
        <v>235</v>
      </c>
      <c r="BG86" s="72" t="s">
        <v>235</v>
      </c>
      <c r="BH86" s="72" t="s">
        <v>235</v>
      </c>
      <c r="BI86" s="72" t="s">
        <v>235</v>
      </c>
      <c r="BJ86" s="72" t="s">
        <v>235</v>
      </c>
      <c r="BK86" s="72" t="s">
        <v>235</v>
      </c>
      <c r="BL86" s="72" t="s">
        <v>235</v>
      </c>
      <c r="BM86" s="72" t="s">
        <v>235</v>
      </c>
      <c r="BN86" s="72" t="s">
        <v>235</v>
      </c>
      <c r="BO86" s="72" t="s">
        <v>235</v>
      </c>
      <c r="BP86" s="72" t="s">
        <v>235</v>
      </c>
      <c r="BQ86" s="72" t="s">
        <v>235</v>
      </c>
      <c r="BR86" s="72" t="s">
        <v>235</v>
      </c>
      <c r="BS86" s="72" t="s">
        <v>235</v>
      </c>
      <c r="BT86" s="72" t="s">
        <v>235</v>
      </c>
      <c r="BU86" s="72" t="s">
        <v>235</v>
      </c>
      <c r="BV86" s="72" t="s">
        <v>235</v>
      </c>
      <c r="BW86" s="239"/>
      <c r="BX86" s="239"/>
      <c r="BY86" s="243"/>
      <c r="BZ86" s="243"/>
      <c r="CA86" s="243"/>
      <c r="CB86" s="243"/>
      <c r="CC86" s="243"/>
      <c r="CD86" s="229"/>
      <c r="CE86" s="229"/>
      <c r="CF86" s="229"/>
      <c r="CG86" s="391"/>
      <c r="CH86" s="252"/>
      <c r="CI86" s="221"/>
      <c r="CJ86" s="221"/>
      <c r="CK86" s="221"/>
      <c r="CL86" s="221"/>
      <c r="CM86" s="221"/>
      <c r="CN86" s="221"/>
      <c r="CO86" s="221"/>
      <c r="CP86" s="221"/>
      <c r="CQ86" s="221"/>
      <c r="CR86" s="221"/>
      <c r="CS86" s="221"/>
      <c r="CT86" s="221"/>
      <c r="CU86" s="221"/>
      <c r="CV86" s="221"/>
      <c r="CW86" s="221"/>
      <c r="CX86" s="221"/>
      <c r="CY86" s="221"/>
      <c r="CZ86" s="234"/>
      <c r="DA86" s="234"/>
      <c r="DB86" s="234"/>
      <c r="DC86" s="234"/>
      <c r="DD86" s="234"/>
      <c r="DE86" s="234"/>
      <c r="DF86" s="234"/>
      <c r="DG86" s="234"/>
      <c r="DH86" s="234"/>
      <c r="DI86" s="234"/>
      <c r="DJ86" s="234"/>
      <c r="DK86" s="246"/>
      <c r="DL86" s="246"/>
      <c r="DM86" s="246"/>
      <c r="DN86" s="246"/>
      <c r="DO86" s="246"/>
      <c r="DP86" s="246"/>
      <c r="DQ86" s="246"/>
      <c r="DR86" s="88" t="s">
        <v>235</v>
      </c>
      <c r="DS86" s="88" t="s">
        <v>235</v>
      </c>
      <c r="DT86" s="88" t="s">
        <v>235</v>
      </c>
      <c r="DU86" s="88" t="s">
        <v>235</v>
      </c>
      <c r="DV86" s="88" t="s">
        <v>235</v>
      </c>
      <c r="DW86" s="246"/>
      <c r="DX86" s="88" t="s">
        <v>235</v>
      </c>
      <c r="DY86" s="246"/>
      <c r="DZ86" s="88" t="s">
        <v>235</v>
      </c>
      <c r="EA86" s="88" t="s">
        <v>235</v>
      </c>
      <c r="EB86" s="88" t="s">
        <v>235</v>
      </c>
      <c r="EC86" s="88" t="s">
        <v>235</v>
      </c>
      <c r="ED86" s="88" t="s">
        <v>235</v>
      </c>
      <c r="EE86" s="88" t="s">
        <v>235</v>
      </c>
      <c r="EF86" s="88" t="s">
        <v>235</v>
      </c>
      <c r="EG86" s="88" t="s">
        <v>235</v>
      </c>
      <c r="EH86" s="88" t="s">
        <v>235</v>
      </c>
      <c r="EI86" s="88" t="s">
        <v>235</v>
      </c>
      <c r="EJ86" s="88" t="s">
        <v>235</v>
      </c>
      <c r="EK86" s="88" t="s">
        <v>235</v>
      </c>
      <c r="EL86" s="88" t="s">
        <v>235</v>
      </c>
      <c r="EM86" s="88" t="s">
        <v>235</v>
      </c>
      <c r="EN86" s="88" t="s">
        <v>235</v>
      </c>
      <c r="EO86" s="88" t="s">
        <v>235</v>
      </c>
      <c r="EP86" s="88" t="s">
        <v>235</v>
      </c>
      <c r="EQ86" s="88" t="s">
        <v>235</v>
      </c>
      <c r="ER86" s="88" t="s">
        <v>235</v>
      </c>
      <c r="ES86" s="88" t="s">
        <v>235</v>
      </c>
      <c r="ET86" s="88" t="s">
        <v>235</v>
      </c>
      <c r="EU86" s="88" t="s">
        <v>235</v>
      </c>
      <c r="EV86" s="88" t="s">
        <v>235</v>
      </c>
      <c r="EW86" s="88" t="s">
        <v>235</v>
      </c>
      <c r="EX86" s="88" t="s">
        <v>235</v>
      </c>
      <c r="EY86" s="88" t="s">
        <v>235</v>
      </c>
      <c r="EZ86" s="88" t="s">
        <v>235</v>
      </c>
      <c r="FA86" s="88" t="s">
        <v>235</v>
      </c>
      <c r="FB86" s="88" t="s">
        <v>235</v>
      </c>
      <c r="FC86" s="88" t="s">
        <v>235</v>
      </c>
      <c r="FD86" s="88" t="s">
        <v>235</v>
      </c>
      <c r="FE86" s="88" t="s">
        <v>235</v>
      </c>
      <c r="FF86" s="88" t="s">
        <v>235</v>
      </c>
      <c r="FG86" s="88" t="s">
        <v>235</v>
      </c>
      <c r="FH86" s="88" t="s">
        <v>235</v>
      </c>
    </row>
    <row r="87" spans="1:164" ht="16.5" customHeight="1" x14ac:dyDescent="0.3">
      <c r="A87" s="247">
        <v>4</v>
      </c>
      <c r="B87" s="247">
        <v>12</v>
      </c>
      <c r="C87" s="250" t="s">
        <v>217</v>
      </c>
      <c r="D87" s="222" t="s">
        <v>596</v>
      </c>
      <c r="E87" s="222" t="s">
        <v>377</v>
      </c>
      <c r="F87" s="227" t="s">
        <v>597</v>
      </c>
      <c r="G87" s="230" t="s">
        <v>411</v>
      </c>
      <c r="H87" s="222" t="s">
        <v>598</v>
      </c>
      <c r="I87" s="230" t="s">
        <v>412</v>
      </c>
      <c r="J87" s="241" t="s">
        <v>223</v>
      </c>
      <c r="K87" s="261" t="s">
        <v>599</v>
      </c>
      <c r="L87" s="241" t="s">
        <v>225</v>
      </c>
      <c r="M87" s="222" t="s">
        <v>413</v>
      </c>
      <c r="N87" s="222" t="s">
        <v>227</v>
      </c>
      <c r="O87" s="222" t="s">
        <v>414</v>
      </c>
      <c r="P87" s="241" t="s">
        <v>229</v>
      </c>
      <c r="Q87" s="241">
        <v>2</v>
      </c>
      <c r="R87" s="141" t="s">
        <v>230</v>
      </c>
      <c r="S87" s="141" t="s">
        <v>231</v>
      </c>
      <c r="T87" s="141" t="s">
        <v>231</v>
      </c>
      <c r="U87" s="141" t="s">
        <v>231</v>
      </c>
      <c r="V87" s="137">
        <v>154</v>
      </c>
      <c r="W87" s="241">
        <v>307</v>
      </c>
      <c r="X87" s="137">
        <v>66.599999999999994</v>
      </c>
      <c r="Y87" s="241">
        <v>65.900000000000006</v>
      </c>
      <c r="Z87" s="137">
        <v>89</v>
      </c>
      <c r="AA87" s="241">
        <v>159</v>
      </c>
      <c r="AB87" s="137" t="s">
        <v>231</v>
      </c>
      <c r="AC87" s="241" t="s">
        <v>231</v>
      </c>
      <c r="AD87" s="99" t="s">
        <v>231</v>
      </c>
      <c r="AE87" s="99" t="s">
        <v>231</v>
      </c>
      <c r="AF87" s="266" t="s">
        <v>235</v>
      </c>
      <c r="AG87" s="266" t="s">
        <v>235</v>
      </c>
      <c r="AH87" s="266" t="s">
        <v>235</v>
      </c>
      <c r="AI87" s="98" t="s">
        <v>235</v>
      </c>
      <c r="AJ87" s="235" t="s">
        <v>235</v>
      </c>
      <c r="AK87" s="72" t="s">
        <v>235</v>
      </c>
      <c r="AL87" s="72" t="s">
        <v>235</v>
      </c>
      <c r="AM87" s="72" t="s">
        <v>235</v>
      </c>
      <c r="AN87" s="72" t="s">
        <v>235</v>
      </c>
      <c r="AO87" s="72" t="s">
        <v>235</v>
      </c>
      <c r="AP87" s="72" t="s">
        <v>235</v>
      </c>
      <c r="AQ87" s="72" t="s">
        <v>235</v>
      </c>
      <c r="AR87" s="72" t="s">
        <v>235</v>
      </c>
      <c r="AS87" s="72" t="s">
        <v>235</v>
      </c>
      <c r="AT87" s="235" t="s">
        <v>235</v>
      </c>
      <c r="AU87" s="72" t="s">
        <v>235</v>
      </c>
      <c r="AV87" s="235" t="s">
        <v>235</v>
      </c>
      <c r="AW87" s="72" t="s">
        <v>235</v>
      </c>
      <c r="AX87" s="72" t="s">
        <v>235</v>
      </c>
      <c r="AY87" s="72" t="s">
        <v>235</v>
      </c>
      <c r="AZ87" s="72" t="s">
        <v>235</v>
      </c>
      <c r="BA87" s="72" t="s">
        <v>235</v>
      </c>
      <c r="BB87" s="72" t="s">
        <v>235</v>
      </c>
      <c r="BC87" s="72" t="s">
        <v>235</v>
      </c>
      <c r="BD87" s="72" t="s">
        <v>235</v>
      </c>
      <c r="BE87" s="72" t="s">
        <v>235</v>
      </c>
      <c r="BF87" s="72" t="s">
        <v>235</v>
      </c>
      <c r="BG87" s="72" t="s">
        <v>235</v>
      </c>
      <c r="BH87" s="72" t="s">
        <v>235</v>
      </c>
      <c r="BI87" s="72" t="s">
        <v>235</v>
      </c>
      <c r="BJ87" s="72" t="s">
        <v>235</v>
      </c>
      <c r="BK87" s="72" t="s">
        <v>235</v>
      </c>
      <c r="BL87" s="72" t="s">
        <v>235</v>
      </c>
      <c r="BM87" s="72" t="s">
        <v>235</v>
      </c>
      <c r="BN87" s="72" t="s">
        <v>235</v>
      </c>
      <c r="BO87" s="72" t="s">
        <v>235</v>
      </c>
      <c r="BP87" s="72" t="s">
        <v>235</v>
      </c>
      <c r="BQ87" s="72" t="s">
        <v>235</v>
      </c>
      <c r="BR87" s="72" t="s">
        <v>235</v>
      </c>
      <c r="BS87" s="72" t="s">
        <v>235</v>
      </c>
      <c r="BT87" s="72" t="s">
        <v>235</v>
      </c>
      <c r="BU87" s="72" t="s">
        <v>235</v>
      </c>
      <c r="BV87" s="72" t="s">
        <v>235</v>
      </c>
      <c r="BW87" s="237" t="s">
        <v>396</v>
      </c>
      <c r="BX87" s="240" t="s">
        <v>415</v>
      </c>
      <c r="BY87" s="241" t="s">
        <v>385</v>
      </c>
      <c r="BZ87" s="241" t="s">
        <v>385</v>
      </c>
      <c r="CA87" s="241" t="s">
        <v>385</v>
      </c>
      <c r="CB87" s="241" t="s">
        <v>385</v>
      </c>
      <c r="CC87" s="241" t="s">
        <v>416</v>
      </c>
      <c r="CD87" s="310" t="s">
        <v>417</v>
      </c>
      <c r="CE87" s="310" t="s">
        <v>417</v>
      </c>
      <c r="CF87" s="310" t="s">
        <v>417</v>
      </c>
      <c r="CG87" s="222" t="s">
        <v>231</v>
      </c>
      <c r="CH87" s="222" t="s">
        <v>231</v>
      </c>
      <c r="CI87" s="222" t="s">
        <v>231</v>
      </c>
      <c r="CJ87" s="222" t="s">
        <v>231</v>
      </c>
      <c r="CK87" s="222" t="s">
        <v>231</v>
      </c>
      <c r="CL87" s="222" t="s">
        <v>231</v>
      </c>
      <c r="CM87" s="219" t="s">
        <v>235</v>
      </c>
      <c r="CN87" s="219" t="s">
        <v>235</v>
      </c>
      <c r="CO87" s="219" t="s">
        <v>235</v>
      </c>
      <c r="CP87" s="219" t="s">
        <v>235</v>
      </c>
      <c r="CQ87" s="219" t="s">
        <v>235</v>
      </c>
      <c r="CR87" s="219" t="s">
        <v>235</v>
      </c>
      <c r="CS87" s="219" t="s">
        <v>235</v>
      </c>
      <c r="CT87" s="219" t="s">
        <v>235</v>
      </c>
      <c r="CU87" s="219" t="s">
        <v>235</v>
      </c>
      <c r="CV87" s="219" t="s">
        <v>235</v>
      </c>
      <c r="CW87" s="219" t="s">
        <v>235</v>
      </c>
      <c r="CX87" s="219" t="s">
        <v>235</v>
      </c>
      <c r="CY87" s="219" t="s">
        <v>235</v>
      </c>
      <c r="CZ87" s="219" t="s">
        <v>235</v>
      </c>
      <c r="DA87" s="219" t="s">
        <v>235</v>
      </c>
      <c r="DB87" s="219" t="s">
        <v>235</v>
      </c>
      <c r="DC87" s="219" t="s">
        <v>235</v>
      </c>
      <c r="DD87" s="219" t="s">
        <v>235</v>
      </c>
      <c r="DE87" s="219" t="s">
        <v>235</v>
      </c>
      <c r="DF87" s="219" t="s">
        <v>235</v>
      </c>
      <c r="DG87" s="219" t="s">
        <v>235</v>
      </c>
      <c r="DH87" s="219" t="s">
        <v>235</v>
      </c>
      <c r="DI87" s="219" t="s">
        <v>235</v>
      </c>
      <c r="DJ87" s="219" t="s">
        <v>235</v>
      </c>
      <c r="DK87" s="244" t="s">
        <v>235</v>
      </c>
      <c r="DL87" s="244" t="s">
        <v>235</v>
      </c>
      <c r="DM87" s="244" t="s">
        <v>235</v>
      </c>
      <c r="DN87" s="244" t="s">
        <v>235</v>
      </c>
      <c r="DO87" s="244" t="s">
        <v>235</v>
      </c>
      <c r="DP87" s="244" t="s">
        <v>235</v>
      </c>
      <c r="DQ87" s="244" t="s">
        <v>235</v>
      </c>
      <c r="DR87" s="88" t="s">
        <v>235</v>
      </c>
      <c r="DS87" s="88" t="s">
        <v>235</v>
      </c>
      <c r="DT87" s="88" t="s">
        <v>235</v>
      </c>
      <c r="DU87" s="88" t="s">
        <v>235</v>
      </c>
      <c r="DV87" s="88" t="s">
        <v>235</v>
      </c>
      <c r="DW87" s="244" t="s">
        <v>235</v>
      </c>
      <c r="DX87" s="88" t="s">
        <v>235</v>
      </c>
      <c r="DY87" s="244" t="s">
        <v>235</v>
      </c>
      <c r="DZ87" s="88" t="s">
        <v>235</v>
      </c>
      <c r="EA87" s="88" t="s">
        <v>235</v>
      </c>
      <c r="EB87" s="88" t="s">
        <v>235</v>
      </c>
      <c r="EC87" s="88" t="s">
        <v>235</v>
      </c>
      <c r="ED87" s="88" t="s">
        <v>235</v>
      </c>
      <c r="EE87" s="88" t="s">
        <v>235</v>
      </c>
      <c r="EF87" s="88" t="s">
        <v>235</v>
      </c>
      <c r="EG87" s="88" t="s">
        <v>235</v>
      </c>
      <c r="EH87" s="88" t="s">
        <v>235</v>
      </c>
      <c r="EI87" s="88" t="s">
        <v>235</v>
      </c>
      <c r="EJ87" s="88" t="s">
        <v>235</v>
      </c>
      <c r="EK87" s="88" t="s">
        <v>235</v>
      </c>
      <c r="EL87" s="88" t="s">
        <v>235</v>
      </c>
      <c r="EM87" s="88" t="s">
        <v>235</v>
      </c>
      <c r="EN87" s="88" t="s">
        <v>235</v>
      </c>
      <c r="EO87" s="88" t="s">
        <v>235</v>
      </c>
      <c r="EP87" s="88" t="s">
        <v>235</v>
      </c>
      <c r="EQ87" s="88" t="s">
        <v>235</v>
      </c>
      <c r="ER87" s="88" t="s">
        <v>235</v>
      </c>
      <c r="ES87" s="88" t="s">
        <v>235</v>
      </c>
      <c r="ET87" s="88" t="s">
        <v>235</v>
      </c>
      <c r="EU87" s="88" t="s">
        <v>235</v>
      </c>
      <c r="EV87" s="88" t="s">
        <v>235</v>
      </c>
      <c r="EW87" s="88" t="s">
        <v>235</v>
      </c>
      <c r="EX87" s="88" t="s">
        <v>235</v>
      </c>
      <c r="EY87" s="88" t="s">
        <v>235</v>
      </c>
      <c r="EZ87" s="88" t="s">
        <v>235</v>
      </c>
      <c r="FA87" s="88" t="s">
        <v>235</v>
      </c>
      <c r="FB87" s="88" t="s">
        <v>235</v>
      </c>
      <c r="FC87" s="88" t="s">
        <v>235</v>
      </c>
      <c r="FD87" s="88" t="s">
        <v>235</v>
      </c>
      <c r="FE87" s="88" t="s">
        <v>235</v>
      </c>
      <c r="FF87" s="88" t="s">
        <v>235</v>
      </c>
      <c r="FG87" s="88" t="s">
        <v>235</v>
      </c>
      <c r="FH87" s="88" t="s">
        <v>235</v>
      </c>
    </row>
    <row r="88" spans="1:164" ht="16.5" customHeight="1" x14ac:dyDescent="0.3">
      <c r="A88" s="248"/>
      <c r="B88" s="248"/>
      <c r="C88" s="233"/>
      <c r="D88" s="223"/>
      <c r="E88" s="225"/>
      <c r="F88" s="228"/>
      <c r="G88" s="231"/>
      <c r="H88" s="256"/>
      <c r="I88" s="259"/>
      <c r="J88" s="242"/>
      <c r="K88" s="262"/>
      <c r="L88" s="242"/>
      <c r="M88" s="256"/>
      <c r="N88" s="256"/>
      <c r="O88" s="225"/>
      <c r="P88" s="242"/>
      <c r="Q88" s="242"/>
      <c r="R88" s="141" t="s">
        <v>236</v>
      </c>
      <c r="S88" s="141" t="s">
        <v>231</v>
      </c>
      <c r="T88" s="141" t="s">
        <v>231</v>
      </c>
      <c r="U88" s="141" t="s">
        <v>231</v>
      </c>
      <c r="V88" s="137">
        <v>153</v>
      </c>
      <c r="W88" s="242"/>
      <c r="X88" s="137">
        <v>65.2</v>
      </c>
      <c r="Y88" s="242"/>
      <c r="Z88" s="137">
        <v>70</v>
      </c>
      <c r="AA88" s="242"/>
      <c r="AB88" s="137" t="s">
        <v>231</v>
      </c>
      <c r="AC88" s="264"/>
      <c r="AD88" s="99" t="s">
        <v>231</v>
      </c>
      <c r="AE88" s="99" t="s">
        <v>231</v>
      </c>
      <c r="AF88" s="266"/>
      <c r="AG88" s="266"/>
      <c r="AH88" s="266"/>
      <c r="AI88" s="98" t="s">
        <v>235</v>
      </c>
      <c r="AJ88" s="236"/>
      <c r="AK88" s="72" t="s">
        <v>235</v>
      </c>
      <c r="AL88" s="72" t="s">
        <v>235</v>
      </c>
      <c r="AM88" s="72" t="s">
        <v>235</v>
      </c>
      <c r="AN88" s="72" t="s">
        <v>235</v>
      </c>
      <c r="AO88" s="72" t="s">
        <v>235</v>
      </c>
      <c r="AP88" s="72" t="s">
        <v>235</v>
      </c>
      <c r="AQ88" s="72" t="s">
        <v>235</v>
      </c>
      <c r="AR88" s="72" t="s">
        <v>235</v>
      </c>
      <c r="AS88" s="72" t="s">
        <v>235</v>
      </c>
      <c r="AT88" s="236"/>
      <c r="AU88" s="72" t="s">
        <v>235</v>
      </c>
      <c r="AV88" s="236"/>
      <c r="AW88" s="72" t="s">
        <v>235</v>
      </c>
      <c r="AX88" s="72" t="s">
        <v>235</v>
      </c>
      <c r="AY88" s="72" t="s">
        <v>235</v>
      </c>
      <c r="AZ88" s="72" t="s">
        <v>235</v>
      </c>
      <c r="BA88" s="72" t="s">
        <v>235</v>
      </c>
      <c r="BB88" s="72" t="s">
        <v>235</v>
      </c>
      <c r="BC88" s="72" t="s">
        <v>235</v>
      </c>
      <c r="BD88" s="72" t="s">
        <v>235</v>
      </c>
      <c r="BE88" s="72" t="s">
        <v>235</v>
      </c>
      <c r="BF88" s="72" t="s">
        <v>235</v>
      </c>
      <c r="BG88" s="72" t="s">
        <v>235</v>
      </c>
      <c r="BH88" s="72" t="s">
        <v>235</v>
      </c>
      <c r="BI88" s="72" t="s">
        <v>235</v>
      </c>
      <c r="BJ88" s="72" t="s">
        <v>235</v>
      </c>
      <c r="BK88" s="72" t="s">
        <v>235</v>
      </c>
      <c r="BL88" s="72" t="s">
        <v>235</v>
      </c>
      <c r="BM88" s="72" t="s">
        <v>235</v>
      </c>
      <c r="BN88" s="72" t="s">
        <v>235</v>
      </c>
      <c r="BO88" s="72" t="s">
        <v>235</v>
      </c>
      <c r="BP88" s="72" t="s">
        <v>235</v>
      </c>
      <c r="BQ88" s="72" t="s">
        <v>235</v>
      </c>
      <c r="BR88" s="72" t="s">
        <v>235</v>
      </c>
      <c r="BS88" s="72" t="s">
        <v>235</v>
      </c>
      <c r="BT88" s="72" t="s">
        <v>235</v>
      </c>
      <c r="BU88" s="72" t="s">
        <v>235</v>
      </c>
      <c r="BV88" s="72" t="s">
        <v>235</v>
      </c>
      <c r="BW88" s="238"/>
      <c r="BX88" s="238"/>
      <c r="BY88" s="242"/>
      <c r="BZ88" s="242"/>
      <c r="CA88" s="242"/>
      <c r="CB88" s="242"/>
      <c r="CC88" s="242"/>
      <c r="CD88" s="228"/>
      <c r="CE88" s="228"/>
      <c r="CF88" s="228"/>
      <c r="CG88" s="256"/>
      <c r="CH88" s="256"/>
      <c r="CI88" s="256"/>
      <c r="CJ88" s="256"/>
      <c r="CK88" s="256"/>
      <c r="CL88" s="256"/>
      <c r="CM88" s="220"/>
      <c r="CN88" s="220"/>
      <c r="CO88" s="220"/>
      <c r="CP88" s="220"/>
      <c r="CQ88" s="220"/>
      <c r="CR88" s="220"/>
      <c r="CS88" s="220"/>
      <c r="CT88" s="220"/>
      <c r="CU88" s="220"/>
      <c r="CV88" s="220"/>
      <c r="CW88" s="220"/>
      <c r="CX88" s="220"/>
      <c r="CY88" s="220"/>
      <c r="CZ88" s="233"/>
      <c r="DA88" s="233"/>
      <c r="DB88" s="233"/>
      <c r="DC88" s="233"/>
      <c r="DD88" s="233"/>
      <c r="DE88" s="233"/>
      <c r="DF88" s="233"/>
      <c r="DG88" s="233"/>
      <c r="DH88" s="233"/>
      <c r="DI88" s="233"/>
      <c r="DJ88" s="233"/>
      <c r="DK88" s="245"/>
      <c r="DL88" s="245"/>
      <c r="DM88" s="245"/>
      <c r="DN88" s="245"/>
      <c r="DO88" s="245"/>
      <c r="DP88" s="245"/>
      <c r="DQ88" s="245"/>
      <c r="DR88" s="88" t="s">
        <v>235</v>
      </c>
      <c r="DS88" s="88" t="s">
        <v>235</v>
      </c>
      <c r="DT88" s="88" t="s">
        <v>235</v>
      </c>
      <c r="DU88" s="88" t="s">
        <v>235</v>
      </c>
      <c r="DV88" s="88" t="s">
        <v>235</v>
      </c>
      <c r="DW88" s="245"/>
      <c r="DX88" s="88" t="s">
        <v>235</v>
      </c>
      <c r="DY88" s="245"/>
      <c r="DZ88" s="88" t="s">
        <v>235</v>
      </c>
      <c r="EA88" s="88" t="s">
        <v>235</v>
      </c>
      <c r="EB88" s="88" t="s">
        <v>235</v>
      </c>
      <c r="EC88" s="88" t="s">
        <v>235</v>
      </c>
      <c r="ED88" s="88" t="s">
        <v>235</v>
      </c>
      <c r="EE88" s="88" t="s">
        <v>235</v>
      </c>
      <c r="EF88" s="88" t="s">
        <v>235</v>
      </c>
      <c r="EG88" s="88" t="s">
        <v>235</v>
      </c>
      <c r="EH88" s="88" t="s">
        <v>235</v>
      </c>
      <c r="EI88" s="88" t="s">
        <v>235</v>
      </c>
      <c r="EJ88" s="88" t="s">
        <v>235</v>
      </c>
      <c r="EK88" s="88" t="s">
        <v>235</v>
      </c>
      <c r="EL88" s="88" t="s">
        <v>235</v>
      </c>
      <c r="EM88" s="88" t="s">
        <v>235</v>
      </c>
      <c r="EN88" s="88" t="s">
        <v>235</v>
      </c>
      <c r="EO88" s="88" t="s">
        <v>235</v>
      </c>
      <c r="EP88" s="88" t="s">
        <v>235</v>
      </c>
      <c r="EQ88" s="88" t="s">
        <v>235</v>
      </c>
      <c r="ER88" s="88" t="s">
        <v>235</v>
      </c>
      <c r="ES88" s="88" t="s">
        <v>235</v>
      </c>
      <c r="ET88" s="88" t="s">
        <v>235</v>
      </c>
      <c r="EU88" s="88" t="s">
        <v>235</v>
      </c>
      <c r="EV88" s="88" t="s">
        <v>235</v>
      </c>
      <c r="EW88" s="88" t="s">
        <v>235</v>
      </c>
      <c r="EX88" s="88" t="s">
        <v>235</v>
      </c>
      <c r="EY88" s="88" t="s">
        <v>235</v>
      </c>
      <c r="EZ88" s="88" t="s">
        <v>235</v>
      </c>
      <c r="FA88" s="88" t="s">
        <v>235</v>
      </c>
      <c r="FB88" s="88" t="s">
        <v>235</v>
      </c>
      <c r="FC88" s="88" t="s">
        <v>235</v>
      </c>
      <c r="FD88" s="88" t="s">
        <v>235</v>
      </c>
      <c r="FE88" s="88" t="s">
        <v>235</v>
      </c>
      <c r="FF88" s="88" t="s">
        <v>235</v>
      </c>
      <c r="FG88" s="88" t="s">
        <v>235</v>
      </c>
      <c r="FH88" s="88" t="s">
        <v>235</v>
      </c>
    </row>
    <row r="89" spans="1:164" ht="16.5" customHeight="1" x14ac:dyDescent="0.3">
      <c r="A89" s="248"/>
      <c r="B89" s="248"/>
      <c r="C89" s="233"/>
      <c r="D89" s="223"/>
      <c r="E89" s="225"/>
      <c r="F89" s="228"/>
      <c r="G89" s="231"/>
      <c r="H89" s="256"/>
      <c r="I89" s="259"/>
      <c r="J89" s="242"/>
      <c r="K89" s="262"/>
      <c r="L89" s="242"/>
      <c r="M89" s="256"/>
      <c r="N89" s="256"/>
      <c r="O89" s="225"/>
      <c r="P89" s="242"/>
      <c r="Q89" s="242"/>
      <c r="R89" s="137" t="s">
        <v>235</v>
      </c>
      <c r="S89" s="137" t="s">
        <v>235</v>
      </c>
      <c r="T89" s="137" t="s">
        <v>235</v>
      </c>
      <c r="U89" s="137" t="s">
        <v>235</v>
      </c>
      <c r="V89" s="137" t="s">
        <v>235</v>
      </c>
      <c r="W89" s="242"/>
      <c r="X89" s="137" t="s">
        <v>235</v>
      </c>
      <c r="Y89" s="242"/>
      <c r="Z89" s="137" t="s">
        <v>235</v>
      </c>
      <c r="AA89" s="242"/>
      <c r="AB89" s="137" t="s">
        <v>235</v>
      </c>
      <c r="AC89" s="264"/>
      <c r="AD89" s="140" t="s">
        <v>235</v>
      </c>
      <c r="AE89" s="140" t="s">
        <v>235</v>
      </c>
      <c r="AF89" s="266"/>
      <c r="AG89" s="266"/>
      <c r="AH89" s="266"/>
      <c r="AI89" s="98" t="s">
        <v>235</v>
      </c>
      <c r="AJ89" s="236"/>
      <c r="AK89" s="72" t="s">
        <v>235</v>
      </c>
      <c r="AL89" s="72" t="s">
        <v>235</v>
      </c>
      <c r="AM89" s="72" t="s">
        <v>235</v>
      </c>
      <c r="AN89" s="72" t="s">
        <v>235</v>
      </c>
      <c r="AO89" s="72" t="s">
        <v>235</v>
      </c>
      <c r="AP89" s="72" t="s">
        <v>235</v>
      </c>
      <c r="AQ89" s="72" t="s">
        <v>235</v>
      </c>
      <c r="AR89" s="72" t="s">
        <v>235</v>
      </c>
      <c r="AS89" s="72" t="s">
        <v>235</v>
      </c>
      <c r="AT89" s="236"/>
      <c r="AU89" s="72" t="s">
        <v>235</v>
      </c>
      <c r="AV89" s="236"/>
      <c r="AW89" s="72" t="s">
        <v>235</v>
      </c>
      <c r="AX89" s="72" t="s">
        <v>235</v>
      </c>
      <c r="AY89" s="72" t="s">
        <v>235</v>
      </c>
      <c r="AZ89" s="72" t="s">
        <v>235</v>
      </c>
      <c r="BA89" s="72" t="s">
        <v>235</v>
      </c>
      <c r="BB89" s="72" t="s">
        <v>235</v>
      </c>
      <c r="BC89" s="72" t="s">
        <v>235</v>
      </c>
      <c r="BD89" s="72" t="s">
        <v>235</v>
      </c>
      <c r="BE89" s="72" t="s">
        <v>235</v>
      </c>
      <c r="BF89" s="72" t="s">
        <v>235</v>
      </c>
      <c r="BG89" s="72" t="s">
        <v>235</v>
      </c>
      <c r="BH89" s="72" t="s">
        <v>235</v>
      </c>
      <c r="BI89" s="72" t="s">
        <v>235</v>
      </c>
      <c r="BJ89" s="72" t="s">
        <v>235</v>
      </c>
      <c r="BK89" s="72" t="s">
        <v>235</v>
      </c>
      <c r="BL89" s="72" t="s">
        <v>235</v>
      </c>
      <c r="BM89" s="72" t="s">
        <v>235</v>
      </c>
      <c r="BN89" s="72" t="s">
        <v>235</v>
      </c>
      <c r="BO89" s="72" t="s">
        <v>235</v>
      </c>
      <c r="BP89" s="72" t="s">
        <v>235</v>
      </c>
      <c r="BQ89" s="72" t="s">
        <v>235</v>
      </c>
      <c r="BR89" s="72" t="s">
        <v>235</v>
      </c>
      <c r="BS89" s="72" t="s">
        <v>235</v>
      </c>
      <c r="BT89" s="72" t="s">
        <v>235</v>
      </c>
      <c r="BU89" s="72" t="s">
        <v>235</v>
      </c>
      <c r="BV89" s="72" t="s">
        <v>235</v>
      </c>
      <c r="BW89" s="238"/>
      <c r="BX89" s="238"/>
      <c r="BY89" s="242"/>
      <c r="BZ89" s="242"/>
      <c r="CA89" s="242"/>
      <c r="CB89" s="242"/>
      <c r="CC89" s="242"/>
      <c r="CD89" s="228"/>
      <c r="CE89" s="228"/>
      <c r="CF89" s="228"/>
      <c r="CG89" s="256"/>
      <c r="CH89" s="256"/>
      <c r="CI89" s="256"/>
      <c r="CJ89" s="256"/>
      <c r="CK89" s="256"/>
      <c r="CL89" s="256"/>
      <c r="CM89" s="220"/>
      <c r="CN89" s="220"/>
      <c r="CO89" s="220"/>
      <c r="CP89" s="220"/>
      <c r="CQ89" s="220"/>
      <c r="CR89" s="220"/>
      <c r="CS89" s="220"/>
      <c r="CT89" s="220"/>
      <c r="CU89" s="220"/>
      <c r="CV89" s="220"/>
      <c r="CW89" s="220"/>
      <c r="CX89" s="220"/>
      <c r="CY89" s="220"/>
      <c r="CZ89" s="233"/>
      <c r="DA89" s="233"/>
      <c r="DB89" s="233"/>
      <c r="DC89" s="233"/>
      <c r="DD89" s="233"/>
      <c r="DE89" s="233"/>
      <c r="DF89" s="233"/>
      <c r="DG89" s="233"/>
      <c r="DH89" s="233"/>
      <c r="DI89" s="233"/>
      <c r="DJ89" s="233"/>
      <c r="DK89" s="245"/>
      <c r="DL89" s="245"/>
      <c r="DM89" s="245"/>
      <c r="DN89" s="245"/>
      <c r="DO89" s="245"/>
      <c r="DP89" s="245"/>
      <c r="DQ89" s="245"/>
      <c r="DR89" s="88" t="s">
        <v>235</v>
      </c>
      <c r="DS89" s="88" t="s">
        <v>235</v>
      </c>
      <c r="DT89" s="88" t="s">
        <v>235</v>
      </c>
      <c r="DU89" s="88" t="s">
        <v>235</v>
      </c>
      <c r="DV89" s="88" t="s">
        <v>235</v>
      </c>
      <c r="DW89" s="245"/>
      <c r="DX89" s="88" t="s">
        <v>235</v>
      </c>
      <c r="DY89" s="245"/>
      <c r="DZ89" s="88" t="s">
        <v>235</v>
      </c>
      <c r="EA89" s="88" t="s">
        <v>235</v>
      </c>
      <c r="EB89" s="88" t="s">
        <v>235</v>
      </c>
      <c r="EC89" s="88" t="s">
        <v>235</v>
      </c>
      <c r="ED89" s="88" t="s">
        <v>235</v>
      </c>
      <c r="EE89" s="88" t="s">
        <v>235</v>
      </c>
      <c r="EF89" s="88" t="s">
        <v>235</v>
      </c>
      <c r="EG89" s="88" t="s">
        <v>235</v>
      </c>
      <c r="EH89" s="88" t="s">
        <v>235</v>
      </c>
      <c r="EI89" s="88" t="s">
        <v>235</v>
      </c>
      <c r="EJ89" s="88" t="s">
        <v>235</v>
      </c>
      <c r="EK89" s="88" t="s">
        <v>235</v>
      </c>
      <c r="EL89" s="88" t="s">
        <v>235</v>
      </c>
      <c r="EM89" s="88" t="s">
        <v>235</v>
      </c>
      <c r="EN89" s="88" t="s">
        <v>235</v>
      </c>
      <c r="EO89" s="88" t="s">
        <v>235</v>
      </c>
      <c r="EP89" s="88" t="s">
        <v>235</v>
      </c>
      <c r="EQ89" s="88" t="s">
        <v>235</v>
      </c>
      <c r="ER89" s="88" t="s">
        <v>235</v>
      </c>
      <c r="ES89" s="88" t="s">
        <v>235</v>
      </c>
      <c r="ET89" s="88" t="s">
        <v>235</v>
      </c>
      <c r="EU89" s="88" t="s">
        <v>235</v>
      </c>
      <c r="EV89" s="88" t="s">
        <v>235</v>
      </c>
      <c r="EW89" s="88" t="s">
        <v>235</v>
      </c>
      <c r="EX89" s="88" t="s">
        <v>235</v>
      </c>
      <c r="EY89" s="88" t="s">
        <v>235</v>
      </c>
      <c r="EZ89" s="88" t="s">
        <v>235</v>
      </c>
      <c r="FA89" s="88" t="s">
        <v>235</v>
      </c>
      <c r="FB89" s="88" t="s">
        <v>235</v>
      </c>
      <c r="FC89" s="88" t="s">
        <v>235</v>
      </c>
      <c r="FD89" s="88" t="s">
        <v>235</v>
      </c>
      <c r="FE89" s="88" t="s">
        <v>235</v>
      </c>
      <c r="FF89" s="88" t="s">
        <v>235</v>
      </c>
      <c r="FG89" s="88" t="s">
        <v>235</v>
      </c>
      <c r="FH89" s="88" t="s">
        <v>235</v>
      </c>
    </row>
    <row r="90" spans="1:164" ht="16.5" customHeight="1" x14ac:dyDescent="0.3">
      <c r="A90" s="249"/>
      <c r="B90" s="249"/>
      <c r="C90" s="234"/>
      <c r="D90" s="224"/>
      <c r="E90" s="226"/>
      <c r="F90" s="229"/>
      <c r="G90" s="232"/>
      <c r="H90" s="257"/>
      <c r="I90" s="260"/>
      <c r="J90" s="243"/>
      <c r="K90" s="263"/>
      <c r="L90" s="243"/>
      <c r="M90" s="257"/>
      <c r="N90" s="257"/>
      <c r="O90" s="226"/>
      <c r="P90" s="243"/>
      <c r="Q90" s="243"/>
      <c r="R90" s="137" t="s">
        <v>235</v>
      </c>
      <c r="S90" s="137" t="s">
        <v>235</v>
      </c>
      <c r="T90" s="137" t="s">
        <v>235</v>
      </c>
      <c r="U90" s="137" t="s">
        <v>235</v>
      </c>
      <c r="V90" s="137" t="s">
        <v>235</v>
      </c>
      <c r="W90" s="243"/>
      <c r="X90" s="137" t="s">
        <v>235</v>
      </c>
      <c r="Y90" s="243"/>
      <c r="Z90" s="137" t="s">
        <v>235</v>
      </c>
      <c r="AA90" s="243"/>
      <c r="AB90" s="137" t="s">
        <v>235</v>
      </c>
      <c r="AC90" s="265"/>
      <c r="AD90" s="140" t="s">
        <v>235</v>
      </c>
      <c r="AE90" s="140" t="s">
        <v>235</v>
      </c>
      <c r="AF90" s="266"/>
      <c r="AG90" s="266"/>
      <c r="AH90" s="266"/>
      <c r="AI90" s="98" t="s">
        <v>235</v>
      </c>
      <c r="AJ90" s="236"/>
      <c r="AK90" s="72" t="s">
        <v>235</v>
      </c>
      <c r="AL90" s="72" t="s">
        <v>235</v>
      </c>
      <c r="AM90" s="72" t="s">
        <v>235</v>
      </c>
      <c r="AN90" s="72" t="s">
        <v>235</v>
      </c>
      <c r="AO90" s="72" t="s">
        <v>235</v>
      </c>
      <c r="AP90" s="72" t="s">
        <v>235</v>
      </c>
      <c r="AQ90" s="72" t="s">
        <v>235</v>
      </c>
      <c r="AR90" s="72" t="s">
        <v>235</v>
      </c>
      <c r="AS90" s="72" t="s">
        <v>235</v>
      </c>
      <c r="AT90" s="236"/>
      <c r="AU90" s="72" t="s">
        <v>235</v>
      </c>
      <c r="AV90" s="236"/>
      <c r="AW90" s="72" t="s">
        <v>235</v>
      </c>
      <c r="AX90" s="72" t="s">
        <v>235</v>
      </c>
      <c r="AY90" s="72" t="s">
        <v>235</v>
      </c>
      <c r="AZ90" s="72" t="s">
        <v>235</v>
      </c>
      <c r="BA90" s="72" t="s">
        <v>235</v>
      </c>
      <c r="BB90" s="72" t="s">
        <v>235</v>
      </c>
      <c r="BC90" s="72" t="s">
        <v>235</v>
      </c>
      <c r="BD90" s="72" t="s">
        <v>235</v>
      </c>
      <c r="BE90" s="72" t="s">
        <v>235</v>
      </c>
      <c r="BF90" s="72" t="s">
        <v>235</v>
      </c>
      <c r="BG90" s="72" t="s">
        <v>235</v>
      </c>
      <c r="BH90" s="72" t="s">
        <v>235</v>
      </c>
      <c r="BI90" s="72" t="s">
        <v>235</v>
      </c>
      <c r="BJ90" s="72" t="s">
        <v>235</v>
      </c>
      <c r="BK90" s="72" t="s">
        <v>235</v>
      </c>
      <c r="BL90" s="72" t="s">
        <v>235</v>
      </c>
      <c r="BM90" s="72" t="s">
        <v>235</v>
      </c>
      <c r="BN90" s="72" t="s">
        <v>235</v>
      </c>
      <c r="BO90" s="72" t="s">
        <v>235</v>
      </c>
      <c r="BP90" s="72" t="s">
        <v>235</v>
      </c>
      <c r="BQ90" s="72" t="s">
        <v>235</v>
      </c>
      <c r="BR90" s="72" t="s">
        <v>235</v>
      </c>
      <c r="BS90" s="72" t="s">
        <v>235</v>
      </c>
      <c r="BT90" s="72" t="s">
        <v>235</v>
      </c>
      <c r="BU90" s="72" t="s">
        <v>235</v>
      </c>
      <c r="BV90" s="72" t="s">
        <v>235</v>
      </c>
      <c r="BW90" s="239"/>
      <c r="BX90" s="239"/>
      <c r="BY90" s="243"/>
      <c r="BZ90" s="243"/>
      <c r="CA90" s="243"/>
      <c r="CB90" s="243"/>
      <c r="CC90" s="243"/>
      <c r="CD90" s="229"/>
      <c r="CE90" s="229"/>
      <c r="CF90" s="229"/>
      <c r="CG90" s="257"/>
      <c r="CH90" s="257"/>
      <c r="CI90" s="257"/>
      <c r="CJ90" s="257"/>
      <c r="CK90" s="257"/>
      <c r="CL90" s="257"/>
      <c r="CM90" s="221"/>
      <c r="CN90" s="221"/>
      <c r="CO90" s="221"/>
      <c r="CP90" s="221"/>
      <c r="CQ90" s="221"/>
      <c r="CR90" s="221"/>
      <c r="CS90" s="221"/>
      <c r="CT90" s="221"/>
      <c r="CU90" s="221"/>
      <c r="CV90" s="221"/>
      <c r="CW90" s="221"/>
      <c r="CX90" s="221"/>
      <c r="CY90" s="221"/>
      <c r="CZ90" s="234"/>
      <c r="DA90" s="234"/>
      <c r="DB90" s="234"/>
      <c r="DC90" s="234"/>
      <c r="DD90" s="234"/>
      <c r="DE90" s="234"/>
      <c r="DF90" s="234"/>
      <c r="DG90" s="234"/>
      <c r="DH90" s="234"/>
      <c r="DI90" s="234"/>
      <c r="DJ90" s="234"/>
      <c r="DK90" s="246"/>
      <c r="DL90" s="246"/>
      <c r="DM90" s="246"/>
      <c r="DN90" s="246"/>
      <c r="DO90" s="246"/>
      <c r="DP90" s="246"/>
      <c r="DQ90" s="246"/>
      <c r="DR90" s="88" t="s">
        <v>235</v>
      </c>
      <c r="DS90" s="88" t="s">
        <v>235</v>
      </c>
      <c r="DT90" s="88" t="s">
        <v>235</v>
      </c>
      <c r="DU90" s="88" t="s">
        <v>235</v>
      </c>
      <c r="DV90" s="88" t="s">
        <v>235</v>
      </c>
      <c r="DW90" s="246"/>
      <c r="DX90" s="88" t="s">
        <v>235</v>
      </c>
      <c r="DY90" s="246"/>
      <c r="DZ90" s="88" t="s">
        <v>235</v>
      </c>
      <c r="EA90" s="88" t="s">
        <v>235</v>
      </c>
      <c r="EB90" s="88" t="s">
        <v>235</v>
      </c>
      <c r="EC90" s="88" t="s">
        <v>235</v>
      </c>
      <c r="ED90" s="88" t="s">
        <v>235</v>
      </c>
      <c r="EE90" s="88" t="s">
        <v>235</v>
      </c>
      <c r="EF90" s="88" t="s">
        <v>235</v>
      </c>
      <c r="EG90" s="88" t="s">
        <v>235</v>
      </c>
      <c r="EH90" s="88" t="s">
        <v>235</v>
      </c>
      <c r="EI90" s="88" t="s">
        <v>235</v>
      </c>
      <c r="EJ90" s="88" t="s">
        <v>235</v>
      </c>
      <c r="EK90" s="88" t="s">
        <v>235</v>
      </c>
      <c r="EL90" s="88" t="s">
        <v>235</v>
      </c>
      <c r="EM90" s="88" t="s">
        <v>235</v>
      </c>
      <c r="EN90" s="88" t="s">
        <v>235</v>
      </c>
      <c r="EO90" s="88" t="s">
        <v>235</v>
      </c>
      <c r="EP90" s="88" t="s">
        <v>235</v>
      </c>
      <c r="EQ90" s="88" t="s">
        <v>235</v>
      </c>
      <c r="ER90" s="88" t="s">
        <v>235</v>
      </c>
      <c r="ES90" s="88" t="s">
        <v>235</v>
      </c>
      <c r="ET90" s="88" t="s">
        <v>235</v>
      </c>
      <c r="EU90" s="88" t="s">
        <v>235</v>
      </c>
      <c r="EV90" s="88" t="s">
        <v>235</v>
      </c>
      <c r="EW90" s="88" t="s">
        <v>235</v>
      </c>
      <c r="EX90" s="88" t="s">
        <v>235</v>
      </c>
      <c r="EY90" s="88" t="s">
        <v>235</v>
      </c>
      <c r="EZ90" s="88" t="s">
        <v>235</v>
      </c>
      <c r="FA90" s="88" t="s">
        <v>235</v>
      </c>
      <c r="FB90" s="88" t="s">
        <v>235</v>
      </c>
      <c r="FC90" s="88" t="s">
        <v>235</v>
      </c>
      <c r="FD90" s="88" t="s">
        <v>235</v>
      </c>
      <c r="FE90" s="88" t="s">
        <v>235</v>
      </c>
      <c r="FF90" s="88" t="s">
        <v>235</v>
      </c>
      <c r="FG90" s="88" t="s">
        <v>235</v>
      </c>
      <c r="FH90" s="88" t="s">
        <v>235</v>
      </c>
    </row>
    <row r="91" spans="1:164" ht="16.5" customHeight="1" x14ac:dyDescent="0.3">
      <c r="A91" s="247">
        <v>5</v>
      </c>
      <c r="B91" s="247">
        <v>15</v>
      </c>
      <c r="C91" s="250" t="s">
        <v>319</v>
      </c>
      <c r="D91" s="222" t="s">
        <v>418</v>
      </c>
      <c r="E91" s="222" t="s">
        <v>377</v>
      </c>
      <c r="F91" s="253" t="s">
        <v>419</v>
      </c>
      <c r="G91" s="230" t="s">
        <v>420</v>
      </c>
      <c r="H91" s="222" t="s">
        <v>421</v>
      </c>
      <c r="I91" s="258" t="s">
        <v>422</v>
      </c>
      <c r="J91" s="241" t="s">
        <v>282</v>
      </c>
      <c r="K91" s="303" t="s">
        <v>423</v>
      </c>
      <c r="L91" s="241" t="s">
        <v>225</v>
      </c>
      <c r="M91" s="222" t="s">
        <v>424</v>
      </c>
      <c r="N91" s="222" t="s">
        <v>227</v>
      </c>
      <c r="O91" s="222" t="s">
        <v>425</v>
      </c>
      <c r="P91" s="241" t="s">
        <v>229</v>
      </c>
      <c r="Q91" s="241">
        <v>2</v>
      </c>
      <c r="R91" s="141" t="s">
        <v>426</v>
      </c>
      <c r="S91" s="141" t="s">
        <v>231</v>
      </c>
      <c r="T91" s="141" t="s">
        <v>231</v>
      </c>
      <c r="U91" s="141" t="s">
        <v>231</v>
      </c>
      <c r="V91" s="137">
        <v>60</v>
      </c>
      <c r="W91" s="241">
        <v>117</v>
      </c>
      <c r="X91" s="137">
        <v>69</v>
      </c>
      <c r="Y91" s="241">
        <v>67</v>
      </c>
      <c r="Z91" s="137">
        <v>32</v>
      </c>
      <c r="AA91" s="241">
        <v>67</v>
      </c>
      <c r="AB91" s="137" t="s">
        <v>231</v>
      </c>
      <c r="AC91" s="241" t="s">
        <v>231</v>
      </c>
      <c r="AD91" s="99" t="str">
        <f>"ISS Stage:
1-2: "&amp;TEXT((53)/V91,"0.0%")&amp;"
3: "&amp;TEXT((7)/V91,"0.0%")&amp;"
Prior therapies:
Bortezomib: "&amp;TEXT((60)/V91,"0.0%")&amp;"
Lenalidomide: "&amp;TEXT((59)/V91,"0.0%")&amp;"
Melphalan: "&amp;TEXT((38)/V91,"0.0%")&amp;"
Thalidomide: "&amp;TEXT((25)/V91,"0.0%")&amp;"
Doxorubicin: "&amp;TEXT((18)/V91,"0.0%")&amp;"
Carfilzomib: "&amp;TEXT((9)/V91,"0.0%")&amp;"
Ixazomib: "&amp;TEXT((5)/V91,"0.0%")&amp;"
Daratumumab: "&amp;TEXT((1)/V91,"0.0%")&amp;"
Number of prior LOT:
2L-3L: "&amp;TEXT((36)/V91,"0.0%")&amp;"
 ≥4L: "&amp;TEXT((24)/V91,"0.0%")</f>
        <v>ISS Stage:
1-2: 88.3%
3: 11.7%
Prior therapies:
Bortezomib: 100.0%
Lenalidomide: 98.3%
Melphalan: 63.3%
Thalidomide: 41.7%
Doxorubicin: 30.0%
Carfilzomib: 15.0%
Ixazomib: 8.3%
Daratumumab: 1.7%
Number of prior LOT:
2L-3L: 60.0%
 ≥4L: 40.0%</v>
      </c>
      <c r="AE91" s="99" t="str">
        <f>"ISS Stage:
1-2: "&amp;TEXT((53)/W91,"0.0%")&amp;"
3: "&amp;TEXT((7)/W91,"0.0%")&amp;"
Prior therapies:
Bortezomib: "&amp;TEXT((60)/W91,"0.0%")&amp;"
Lenalidomide: "&amp;TEXT((59)/W91,"0.0%")&amp;"
Melphalan: "&amp;TEXT((38)/W91,"0.0%")&amp;"
Thalidomide: "&amp;TEXT((25)/W91,"0.0%")&amp;"
Doxorubicin: "&amp;TEXT((18)/W91,"0.0%")&amp;"
Carfilzomib: "&amp;TEXT((9)/W91,"0.0%")&amp;"
Ixazomib: "&amp;TEXT((5)/W91,"0.0%")&amp;"
Daratumumab: "&amp;TEXT((1)/W91,"0.0%")&amp;"
Number of prior LOT:
2L-3L: "&amp;TEXT((36)/W91,"0.0%")&amp;"
 ≥4L: "&amp;TEXT((24)/W91,"0.0%")</f>
        <v>ISS Stage:
1-2: 45.3%
3: 6.0%
Prior therapies:
Bortezomib: 51.3%
Lenalidomide: 50.4%
Melphalan: 32.5%
Thalidomide: 21.4%
Doxorubicin: 15.4%
Carfilzomib: 7.7%
Ixazomib: 4.3%
Daratumumab: 0.9%
Number of prior LOT:
2L-3L: 30.8%
 ≥4L: 20.5%</v>
      </c>
      <c r="AF91" s="266" t="s">
        <v>235</v>
      </c>
      <c r="AG91" s="266" t="s">
        <v>235</v>
      </c>
      <c r="AH91" s="266" t="s">
        <v>235</v>
      </c>
      <c r="AI91" s="98" t="s">
        <v>235</v>
      </c>
      <c r="AJ91" s="235" t="s">
        <v>235</v>
      </c>
      <c r="AK91" s="72" t="s">
        <v>235</v>
      </c>
      <c r="AL91" s="72" t="s">
        <v>235</v>
      </c>
      <c r="AM91" s="72" t="s">
        <v>235</v>
      </c>
      <c r="AN91" s="72" t="s">
        <v>235</v>
      </c>
      <c r="AO91" s="72" t="s">
        <v>235</v>
      </c>
      <c r="AP91" s="72" t="s">
        <v>235</v>
      </c>
      <c r="AQ91" s="72" t="s">
        <v>235</v>
      </c>
      <c r="AR91" s="72" t="s">
        <v>235</v>
      </c>
      <c r="AS91" s="72" t="s">
        <v>235</v>
      </c>
      <c r="AT91" s="235" t="s">
        <v>235</v>
      </c>
      <c r="AU91" s="72" t="s">
        <v>235</v>
      </c>
      <c r="AV91" s="235" t="s">
        <v>235</v>
      </c>
      <c r="AW91" s="72" t="s">
        <v>235</v>
      </c>
      <c r="AX91" s="72" t="s">
        <v>235</v>
      </c>
      <c r="AY91" s="72" t="s">
        <v>235</v>
      </c>
      <c r="AZ91" s="72" t="s">
        <v>235</v>
      </c>
      <c r="BA91" s="72" t="s">
        <v>235</v>
      </c>
      <c r="BB91" s="72" t="s">
        <v>235</v>
      </c>
      <c r="BC91" s="72" t="s">
        <v>235</v>
      </c>
      <c r="BD91" s="72" t="s">
        <v>235</v>
      </c>
      <c r="BE91" s="72" t="s">
        <v>235</v>
      </c>
      <c r="BF91" s="72" t="s">
        <v>235</v>
      </c>
      <c r="BG91" s="72" t="s">
        <v>235</v>
      </c>
      <c r="BH91" s="72" t="s">
        <v>235</v>
      </c>
      <c r="BI91" s="72" t="s">
        <v>235</v>
      </c>
      <c r="BJ91" s="72" t="s">
        <v>235</v>
      </c>
      <c r="BK91" s="72" t="s">
        <v>235</v>
      </c>
      <c r="BL91" s="72" t="s">
        <v>235</v>
      </c>
      <c r="BM91" s="72" t="s">
        <v>235</v>
      </c>
      <c r="BN91" s="72" t="s">
        <v>235</v>
      </c>
      <c r="BO91" s="72" t="s">
        <v>235</v>
      </c>
      <c r="BP91" s="72" t="s">
        <v>235</v>
      </c>
      <c r="BQ91" s="72" t="s">
        <v>235</v>
      </c>
      <c r="BR91" s="72" t="s">
        <v>235</v>
      </c>
      <c r="BS91" s="72" t="s">
        <v>235</v>
      </c>
      <c r="BT91" s="72" t="s">
        <v>235</v>
      </c>
      <c r="BU91" s="72" t="s">
        <v>235</v>
      </c>
      <c r="BV91" s="72" t="s">
        <v>235</v>
      </c>
      <c r="BW91" s="237" t="s">
        <v>396</v>
      </c>
      <c r="BX91" s="240" t="s">
        <v>427</v>
      </c>
      <c r="BY91" s="241" t="s">
        <v>385</v>
      </c>
      <c r="BZ91" s="241" t="s">
        <v>385</v>
      </c>
      <c r="CA91" s="241" t="s">
        <v>385</v>
      </c>
      <c r="CB91" s="241" t="s">
        <v>385</v>
      </c>
      <c r="CC91" s="241" t="s">
        <v>428</v>
      </c>
      <c r="CD91" s="306" t="s">
        <v>231</v>
      </c>
      <c r="CE91" s="306" t="s">
        <v>231</v>
      </c>
      <c r="CF91" s="306" t="s">
        <v>231</v>
      </c>
      <c r="CG91" s="258" t="s">
        <v>619</v>
      </c>
      <c r="CH91" s="250" t="s">
        <v>604</v>
      </c>
      <c r="CI91" s="219" t="s">
        <v>231</v>
      </c>
      <c r="CJ91" s="250" t="s">
        <v>605</v>
      </c>
      <c r="CK91" s="250" t="s">
        <v>605</v>
      </c>
      <c r="CL91" s="250" t="s">
        <v>605</v>
      </c>
      <c r="CM91" s="219" t="s">
        <v>235</v>
      </c>
      <c r="CN91" s="219" t="s">
        <v>235</v>
      </c>
      <c r="CO91" s="219" t="s">
        <v>235</v>
      </c>
      <c r="CP91" s="219" t="s">
        <v>235</v>
      </c>
      <c r="CQ91" s="219" t="s">
        <v>235</v>
      </c>
      <c r="CR91" s="219" t="s">
        <v>235</v>
      </c>
      <c r="CS91" s="219" t="s">
        <v>235</v>
      </c>
      <c r="CT91" s="219" t="s">
        <v>235</v>
      </c>
      <c r="CU91" s="219" t="s">
        <v>235</v>
      </c>
      <c r="CV91" s="219" t="s">
        <v>235</v>
      </c>
      <c r="CW91" s="219" t="s">
        <v>235</v>
      </c>
      <c r="CX91" s="219" t="s">
        <v>235</v>
      </c>
      <c r="CY91" s="219" t="s">
        <v>235</v>
      </c>
      <c r="CZ91" s="219" t="s">
        <v>235</v>
      </c>
      <c r="DA91" s="219" t="s">
        <v>235</v>
      </c>
      <c r="DB91" s="219" t="s">
        <v>235</v>
      </c>
      <c r="DC91" s="219" t="s">
        <v>235</v>
      </c>
      <c r="DD91" s="219" t="s">
        <v>235</v>
      </c>
      <c r="DE91" s="219" t="s">
        <v>235</v>
      </c>
      <c r="DF91" s="219" t="s">
        <v>235</v>
      </c>
      <c r="DG91" s="219" t="s">
        <v>235</v>
      </c>
      <c r="DH91" s="219" t="s">
        <v>235</v>
      </c>
      <c r="DI91" s="219" t="s">
        <v>235</v>
      </c>
      <c r="DJ91" s="219" t="s">
        <v>235</v>
      </c>
      <c r="DK91" s="244" t="s">
        <v>235</v>
      </c>
      <c r="DL91" s="244" t="s">
        <v>235</v>
      </c>
      <c r="DM91" s="244" t="s">
        <v>235</v>
      </c>
      <c r="DN91" s="244" t="s">
        <v>235</v>
      </c>
      <c r="DO91" s="244" t="s">
        <v>235</v>
      </c>
      <c r="DP91" s="244" t="s">
        <v>235</v>
      </c>
      <c r="DQ91" s="244" t="s">
        <v>235</v>
      </c>
      <c r="DR91" s="88" t="s">
        <v>235</v>
      </c>
      <c r="DS91" s="88" t="s">
        <v>235</v>
      </c>
      <c r="DT91" s="88" t="s">
        <v>235</v>
      </c>
      <c r="DU91" s="88" t="s">
        <v>235</v>
      </c>
      <c r="DV91" s="88" t="s">
        <v>235</v>
      </c>
      <c r="DW91" s="244" t="s">
        <v>235</v>
      </c>
      <c r="DX91" s="88" t="s">
        <v>235</v>
      </c>
      <c r="DY91" s="244" t="s">
        <v>235</v>
      </c>
      <c r="DZ91" s="88" t="s">
        <v>235</v>
      </c>
      <c r="EA91" s="88" t="s">
        <v>235</v>
      </c>
      <c r="EB91" s="88" t="s">
        <v>235</v>
      </c>
      <c r="EC91" s="88" t="s">
        <v>235</v>
      </c>
      <c r="ED91" s="88" t="s">
        <v>235</v>
      </c>
      <c r="EE91" s="88" t="s">
        <v>235</v>
      </c>
      <c r="EF91" s="88" t="s">
        <v>235</v>
      </c>
      <c r="EG91" s="88" t="s">
        <v>235</v>
      </c>
      <c r="EH91" s="88" t="s">
        <v>235</v>
      </c>
      <c r="EI91" s="88" t="s">
        <v>235</v>
      </c>
      <c r="EJ91" s="88" t="s">
        <v>235</v>
      </c>
      <c r="EK91" s="88" t="s">
        <v>235</v>
      </c>
      <c r="EL91" s="88" t="s">
        <v>235</v>
      </c>
      <c r="EM91" s="88" t="s">
        <v>235</v>
      </c>
      <c r="EN91" s="88" t="s">
        <v>235</v>
      </c>
      <c r="EO91" s="88" t="s">
        <v>235</v>
      </c>
      <c r="EP91" s="88" t="s">
        <v>235</v>
      </c>
      <c r="EQ91" s="88" t="s">
        <v>235</v>
      </c>
      <c r="ER91" s="88" t="s">
        <v>235</v>
      </c>
      <c r="ES91" s="88" t="s">
        <v>235</v>
      </c>
      <c r="ET91" s="88" t="s">
        <v>235</v>
      </c>
      <c r="EU91" s="88" t="s">
        <v>235</v>
      </c>
      <c r="EV91" s="88" t="s">
        <v>235</v>
      </c>
      <c r="EW91" s="88" t="s">
        <v>235</v>
      </c>
      <c r="EX91" s="88" t="s">
        <v>235</v>
      </c>
      <c r="EY91" s="88" t="s">
        <v>235</v>
      </c>
      <c r="EZ91" s="88" t="s">
        <v>235</v>
      </c>
      <c r="FA91" s="88" t="s">
        <v>235</v>
      </c>
      <c r="FB91" s="88" t="s">
        <v>235</v>
      </c>
      <c r="FC91" s="88" t="s">
        <v>235</v>
      </c>
      <c r="FD91" s="88" t="s">
        <v>235</v>
      </c>
      <c r="FE91" s="88" t="s">
        <v>235</v>
      </c>
      <c r="FF91" s="88" t="s">
        <v>235</v>
      </c>
      <c r="FG91" s="88" t="s">
        <v>235</v>
      </c>
      <c r="FH91" s="88" t="s">
        <v>235</v>
      </c>
    </row>
    <row r="92" spans="1:164" ht="16.5" customHeight="1" x14ac:dyDescent="0.3">
      <c r="A92" s="248"/>
      <c r="B92" s="248"/>
      <c r="C92" s="251"/>
      <c r="D92" s="223"/>
      <c r="E92" s="225"/>
      <c r="F92" s="254"/>
      <c r="G92" s="231"/>
      <c r="H92" s="256"/>
      <c r="I92" s="259"/>
      <c r="J92" s="242"/>
      <c r="K92" s="304"/>
      <c r="L92" s="242"/>
      <c r="M92" s="256"/>
      <c r="N92" s="256"/>
      <c r="O92" s="225"/>
      <c r="P92" s="242"/>
      <c r="Q92" s="242"/>
      <c r="R92" s="141" t="s">
        <v>236</v>
      </c>
      <c r="S92" s="141" t="s">
        <v>231</v>
      </c>
      <c r="T92" s="141" t="s">
        <v>231</v>
      </c>
      <c r="U92" s="141" t="s">
        <v>231</v>
      </c>
      <c r="V92" s="137">
        <v>57</v>
      </c>
      <c r="W92" s="242"/>
      <c r="X92" s="137">
        <v>66</v>
      </c>
      <c r="Y92" s="242"/>
      <c r="Z92" s="137">
        <v>35</v>
      </c>
      <c r="AA92" s="242"/>
      <c r="AB92" s="137" t="s">
        <v>231</v>
      </c>
      <c r="AC92" s="264"/>
      <c r="AD92" s="99" t="str">
        <f>"ISS Stage:
1-2: "&amp;TEXT((50)/V92,"0.0%")&amp;"
3: "&amp;TEXT((7)/V92,"0.0%")&amp;"
Prior therapies:
Bortezomib: "&amp;TEXT((57)/V92,"0.0%")&amp;"
Lenalidomide: "&amp;TEXT((57)/V92,"0.0%")&amp;"
Melphalan: "&amp;TEXT((36)/V92,"0.0%")&amp;"
Thalidomide: "&amp;TEXT((19)/V92,"0.0%")&amp;"
Doxorubicin: "&amp;TEXT((15)/V92,"0.0%")&amp;"
Carfilzomib: "&amp;TEXT((16)/V92,"0.0%")&amp;"
Ixazomib: "&amp;TEXT((2)/V92,"0.0%")&amp;"
Daratumumab: "&amp;TEXT((2)/V92,"0.0%")&amp;"
Number of prior LOT:
2L-3L: "&amp;TEXT((36)/V92,"0.0%")&amp;"
 ≥4L: "&amp;TEXT((37)/V92,"0.0%")</f>
        <v>ISS Stage:
1-2: 87.7%
3: 12.3%
Prior therapies:
Bortezomib: 100.0%
Lenalidomide: 100.0%
Melphalan: 63.2%
Thalidomide: 33.3%
Doxorubicin: 26.3%
Carfilzomib: 28.1%
Ixazomib: 3.5%
Daratumumab: 3.5%
Number of prior LOT:
2L-3L: 63.2%
 ≥4L: 64.9%</v>
      </c>
      <c r="AE92" s="99" t="e">
        <f>"ISS Stage:
1-2: "&amp;TEXT((50)/W92,"0.0%")&amp;"
3: "&amp;TEXT((7)/W92,"0.0%")&amp;"
Prior therapies:
Bortezomib: "&amp;TEXT((57)/W92,"0.0%")&amp;"
Lenalidomide: "&amp;TEXT((57)/W92,"0.0%")&amp;"
Melphalan: "&amp;TEXT((36)/W92,"0.0%")&amp;"
Thalidomide: "&amp;TEXT((19)/W92,"0.0%")&amp;"
Doxorubicin: "&amp;TEXT((15)/W92,"0.0%")&amp;"
Carfilzomib: "&amp;TEXT((16)/W92,"0.0%")&amp;"
Ixazomib: "&amp;TEXT((2)/W92,"0.0%")&amp;"
Daratumumab: "&amp;TEXT((2)/W92,"0.0%")&amp;"
Number of prior LOT:
2L-3L: "&amp;TEXT((36)/W92,"0.0%")&amp;"
 ≥4L: "&amp;TEXT((37)/W92,"0.0%")</f>
        <v>#DIV/0!</v>
      </c>
      <c r="AF92" s="266"/>
      <c r="AG92" s="266"/>
      <c r="AH92" s="266"/>
      <c r="AI92" s="98" t="s">
        <v>235</v>
      </c>
      <c r="AJ92" s="236"/>
      <c r="AK92" s="72" t="s">
        <v>235</v>
      </c>
      <c r="AL92" s="72" t="s">
        <v>235</v>
      </c>
      <c r="AM92" s="72" t="s">
        <v>235</v>
      </c>
      <c r="AN92" s="72" t="s">
        <v>235</v>
      </c>
      <c r="AO92" s="72" t="s">
        <v>235</v>
      </c>
      <c r="AP92" s="72" t="s">
        <v>235</v>
      </c>
      <c r="AQ92" s="72" t="s">
        <v>235</v>
      </c>
      <c r="AR92" s="72" t="s">
        <v>235</v>
      </c>
      <c r="AS92" s="72" t="s">
        <v>235</v>
      </c>
      <c r="AT92" s="236"/>
      <c r="AU92" s="72" t="s">
        <v>235</v>
      </c>
      <c r="AV92" s="236"/>
      <c r="AW92" s="72" t="s">
        <v>235</v>
      </c>
      <c r="AX92" s="72" t="s">
        <v>235</v>
      </c>
      <c r="AY92" s="72" t="s">
        <v>235</v>
      </c>
      <c r="AZ92" s="72" t="s">
        <v>235</v>
      </c>
      <c r="BA92" s="72" t="s">
        <v>235</v>
      </c>
      <c r="BB92" s="72" t="s">
        <v>235</v>
      </c>
      <c r="BC92" s="72" t="s">
        <v>235</v>
      </c>
      <c r="BD92" s="72" t="s">
        <v>235</v>
      </c>
      <c r="BE92" s="72" t="s">
        <v>235</v>
      </c>
      <c r="BF92" s="72" t="s">
        <v>235</v>
      </c>
      <c r="BG92" s="72" t="s">
        <v>235</v>
      </c>
      <c r="BH92" s="72" t="s">
        <v>235</v>
      </c>
      <c r="BI92" s="72" t="s">
        <v>235</v>
      </c>
      <c r="BJ92" s="72" t="s">
        <v>235</v>
      </c>
      <c r="BK92" s="72" t="s">
        <v>235</v>
      </c>
      <c r="BL92" s="72" t="s">
        <v>235</v>
      </c>
      <c r="BM92" s="72" t="s">
        <v>235</v>
      </c>
      <c r="BN92" s="72" t="s">
        <v>235</v>
      </c>
      <c r="BO92" s="72" t="s">
        <v>235</v>
      </c>
      <c r="BP92" s="72" t="s">
        <v>235</v>
      </c>
      <c r="BQ92" s="72" t="s">
        <v>235</v>
      </c>
      <c r="BR92" s="72" t="s">
        <v>235</v>
      </c>
      <c r="BS92" s="72" t="s">
        <v>235</v>
      </c>
      <c r="BT92" s="72" t="s">
        <v>235</v>
      </c>
      <c r="BU92" s="72" t="s">
        <v>235</v>
      </c>
      <c r="BV92" s="72" t="s">
        <v>235</v>
      </c>
      <c r="BW92" s="238"/>
      <c r="BX92" s="238"/>
      <c r="BY92" s="242"/>
      <c r="BZ92" s="242"/>
      <c r="CA92" s="242"/>
      <c r="CB92" s="242"/>
      <c r="CC92" s="242"/>
      <c r="CD92" s="307"/>
      <c r="CE92" s="307"/>
      <c r="CF92" s="307"/>
      <c r="CG92" s="304"/>
      <c r="CH92" s="251"/>
      <c r="CI92" s="220"/>
      <c r="CJ92" s="251"/>
      <c r="CK92" s="251"/>
      <c r="CL92" s="251"/>
      <c r="CM92" s="220"/>
      <c r="CN92" s="220"/>
      <c r="CO92" s="220"/>
      <c r="CP92" s="220"/>
      <c r="CQ92" s="220"/>
      <c r="CR92" s="220"/>
      <c r="CS92" s="220"/>
      <c r="CT92" s="220"/>
      <c r="CU92" s="220"/>
      <c r="CV92" s="220"/>
      <c r="CW92" s="220"/>
      <c r="CX92" s="220"/>
      <c r="CY92" s="220"/>
      <c r="CZ92" s="233"/>
      <c r="DA92" s="233"/>
      <c r="DB92" s="233"/>
      <c r="DC92" s="233"/>
      <c r="DD92" s="233"/>
      <c r="DE92" s="233"/>
      <c r="DF92" s="233"/>
      <c r="DG92" s="233"/>
      <c r="DH92" s="233"/>
      <c r="DI92" s="233"/>
      <c r="DJ92" s="233"/>
      <c r="DK92" s="245"/>
      <c r="DL92" s="245"/>
      <c r="DM92" s="245"/>
      <c r="DN92" s="245"/>
      <c r="DO92" s="245"/>
      <c r="DP92" s="245"/>
      <c r="DQ92" s="245"/>
      <c r="DR92" s="88" t="s">
        <v>235</v>
      </c>
      <c r="DS92" s="88" t="s">
        <v>235</v>
      </c>
      <c r="DT92" s="88" t="s">
        <v>235</v>
      </c>
      <c r="DU92" s="88" t="s">
        <v>235</v>
      </c>
      <c r="DV92" s="88" t="s">
        <v>235</v>
      </c>
      <c r="DW92" s="245"/>
      <c r="DX92" s="88" t="s">
        <v>235</v>
      </c>
      <c r="DY92" s="245"/>
      <c r="DZ92" s="88" t="s">
        <v>235</v>
      </c>
      <c r="EA92" s="88" t="s">
        <v>235</v>
      </c>
      <c r="EB92" s="88" t="s">
        <v>235</v>
      </c>
      <c r="EC92" s="88" t="s">
        <v>235</v>
      </c>
      <c r="ED92" s="88" t="s">
        <v>235</v>
      </c>
      <c r="EE92" s="88" t="s">
        <v>235</v>
      </c>
      <c r="EF92" s="88" t="s">
        <v>235</v>
      </c>
      <c r="EG92" s="88" t="s">
        <v>235</v>
      </c>
      <c r="EH92" s="88" t="s">
        <v>235</v>
      </c>
      <c r="EI92" s="88" t="s">
        <v>235</v>
      </c>
      <c r="EJ92" s="88" t="s">
        <v>235</v>
      </c>
      <c r="EK92" s="88" t="s">
        <v>235</v>
      </c>
      <c r="EL92" s="88" t="s">
        <v>235</v>
      </c>
      <c r="EM92" s="88" t="s">
        <v>235</v>
      </c>
      <c r="EN92" s="88" t="s">
        <v>235</v>
      </c>
      <c r="EO92" s="88" t="s">
        <v>235</v>
      </c>
      <c r="EP92" s="88" t="s">
        <v>235</v>
      </c>
      <c r="EQ92" s="88" t="s">
        <v>235</v>
      </c>
      <c r="ER92" s="88" t="s">
        <v>235</v>
      </c>
      <c r="ES92" s="88" t="s">
        <v>235</v>
      </c>
      <c r="ET92" s="88" t="s">
        <v>235</v>
      </c>
      <c r="EU92" s="88" t="s">
        <v>235</v>
      </c>
      <c r="EV92" s="88" t="s">
        <v>235</v>
      </c>
      <c r="EW92" s="88" t="s">
        <v>235</v>
      </c>
      <c r="EX92" s="88" t="s">
        <v>235</v>
      </c>
      <c r="EY92" s="88" t="s">
        <v>235</v>
      </c>
      <c r="EZ92" s="88" t="s">
        <v>235</v>
      </c>
      <c r="FA92" s="88" t="s">
        <v>235</v>
      </c>
      <c r="FB92" s="88" t="s">
        <v>235</v>
      </c>
      <c r="FC92" s="88" t="s">
        <v>235</v>
      </c>
      <c r="FD92" s="88" t="s">
        <v>235</v>
      </c>
      <c r="FE92" s="88" t="s">
        <v>235</v>
      </c>
      <c r="FF92" s="88" t="s">
        <v>235</v>
      </c>
      <c r="FG92" s="88" t="s">
        <v>235</v>
      </c>
      <c r="FH92" s="88" t="s">
        <v>235</v>
      </c>
    </row>
    <row r="93" spans="1:164" ht="16.5" customHeight="1" x14ac:dyDescent="0.3">
      <c r="A93" s="248"/>
      <c r="B93" s="248"/>
      <c r="C93" s="251"/>
      <c r="D93" s="223"/>
      <c r="E93" s="225"/>
      <c r="F93" s="254"/>
      <c r="G93" s="231"/>
      <c r="H93" s="256"/>
      <c r="I93" s="259"/>
      <c r="J93" s="242"/>
      <c r="K93" s="304"/>
      <c r="L93" s="242"/>
      <c r="M93" s="256"/>
      <c r="N93" s="256"/>
      <c r="O93" s="225"/>
      <c r="P93" s="242"/>
      <c r="Q93" s="242"/>
      <c r="R93" s="137" t="s">
        <v>235</v>
      </c>
      <c r="S93" s="137" t="s">
        <v>235</v>
      </c>
      <c r="T93" s="137" t="s">
        <v>235</v>
      </c>
      <c r="U93" s="137" t="s">
        <v>235</v>
      </c>
      <c r="V93" s="137" t="s">
        <v>235</v>
      </c>
      <c r="W93" s="242"/>
      <c r="X93" s="137" t="s">
        <v>235</v>
      </c>
      <c r="Y93" s="242"/>
      <c r="Z93" s="137" t="s">
        <v>235</v>
      </c>
      <c r="AA93" s="242"/>
      <c r="AB93" s="137" t="s">
        <v>235</v>
      </c>
      <c r="AC93" s="264"/>
      <c r="AD93" s="140" t="s">
        <v>235</v>
      </c>
      <c r="AE93" s="140" t="s">
        <v>235</v>
      </c>
      <c r="AF93" s="266"/>
      <c r="AG93" s="266"/>
      <c r="AH93" s="266"/>
      <c r="AI93" s="98" t="s">
        <v>235</v>
      </c>
      <c r="AJ93" s="236"/>
      <c r="AK93" s="72" t="s">
        <v>235</v>
      </c>
      <c r="AL93" s="72" t="s">
        <v>235</v>
      </c>
      <c r="AM93" s="72" t="s">
        <v>235</v>
      </c>
      <c r="AN93" s="72" t="s">
        <v>235</v>
      </c>
      <c r="AO93" s="72" t="s">
        <v>235</v>
      </c>
      <c r="AP93" s="72" t="s">
        <v>235</v>
      </c>
      <c r="AQ93" s="72" t="s">
        <v>235</v>
      </c>
      <c r="AR93" s="72" t="s">
        <v>235</v>
      </c>
      <c r="AS93" s="72" t="s">
        <v>235</v>
      </c>
      <c r="AT93" s="236"/>
      <c r="AU93" s="72" t="s">
        <v>235</v>
      </c>
      <c r="AV93" s="236"/>
      <c r="AW93" s="72" t="s">
        <v>235</v>
      </c>
      <c r="AX93" s="72" t="s">
        <v>235</v>
      </c>
      <c r="AY93" s="72" t="s">
        <v>235</v>
      </c>
      <c r="AZ93" s="72" t="s">
        <v>235</v>
      </c>
      <c r="BA93" s="72" t="s">
        <v>235</v>
      </c>
      <c r="BB93" s="72" t="s">
        <v>235</v>
      </c>
      <c r="BC93" s="72" t="s">
        <v>235</v>
      </c>
      <c r="BD93" s="72" t="s">
        <v>235</v>
      </c>
      <c r="BE93" s="72" t="s">
        <v>235</v>
      </c>
      <c r="BF93" s="72" t="s">
        <v>235</v>
      </c>
      <c r="BG93" s="72" t="s">
        <v>235</v>
      </c>
      <c r="BH93" s="72" t="s">
        <v>235</v>
      </c>
      <c r="BI93" s="72" t="s">
        <v>235</v>
      </c>
      <c r="BJ93" s="72" t="s">
        <v>235</v>
      </c>
      <c r="BK93" s="72" t="s">
        <v>235</v>
      </c>
      <c r="BL93" s="72" t="s">
        <v>235</v>
      </c>
      <c r="BM93" s="72" t="s">
        <v>235</v>
      </c>
      <c r="BN93" s="72" t="s">
        <v>235</v>
      </c>
      <c r="BO93" s="72" t="s">
        <v>235</v>
      </c>
      <c r="BP93" s="72" t="s">
        <v>235</v>
      </c>
      <c r="BQ93" s="72" t="s">
        <v>235</v>
      </c>
      <c r="BR93" s="72" t="s">
        <v>235</v>
      </c>
      <c r="BS93" s="72" t="s">
        <v>235</v>
      </c>
      <c r="BT93" s="72" t="s">
        <v>235</v>
      </c>
      <c r="BU93" s="72" t="s">
        <v>235</v>
      </c>
      <c r="BV93" s="72" t="s">
        <v>235</v>
      </c>
      <c r="BW93" s="238"/>
      <c r="BX93" s="238"/>
      <c r="BY93" s="242"/>
      <c r="BZ93" s="242"/>
      <c r="CA93" s="242"/>
      <c r="CB93" s="242"/>
      <c r="CC93" s="242"/>
      <c r="CD93" s="307"/>
      <c r="CE93" s="307"/>
      <c r="CF93" s="307"/>
      <c r="CG93" s="304"/>
      <c r="CH93" s="251"/>
      <c r="CI93" s="220"/>
      <c r="CJ93" s="251"/>
      <c r="CK93" s="251"/>
      <c r="CL93" s="251"/>
      <c r="CM93" s="220"/>
      <c r="CN93" s="220"/>
      <c r="CO93" s="220"/>
      <c r="CP93" s="220"/>
      <c r="CQ93" s="220"/>
      <c r="CR93" s="220"/>
      <c r="CS93" s="220"/>
      <c r="CT93" s="220"/>
      <c r="CU93" s="220"/>
      <c r="CV93" s="220"/>
      <c r="CW93" s="220"/>
      <c r="CX93" s="220"/>
      <c r="CY93" s="220"/>
      <c r="CZ93" s="233"/>
      <c r="DA93" s="233"/>
      <c r="DB93" s="233"/>
      <c r="DC93" s="233"/>
      <c r="DD93" s="233"/>
      <c r="DE93" s="233"/>
      <c r="DF93" s="233"/>
      <c r="DG93" s="233"/>
      <c r="DH93" s="233"/>
      <c r="DI93" s="233"/>
      <c r="DJ93" s="233"/>
      <c r="DK93" s="245"/>
      <c r="DL93" s="245"/>
      <c r="DM93" s="245"/>
      <c r="DN93" s="245"/>
      <c r="DO93" s="245"/>
      <c r="DP93" s="245"/>
      <c r="DQ93" s="245"/>
      <c r="DR93" s="88" t="s">
        <v>235</v>
      </c>
      <c r="DS93" s="88" t="s">
        <v>235</v>
      </c>
      <c r="DT93" s="88" t="s">
        <v>235</v>
      </c>
      <c r="DU93" s="88" t="s">
        <v>235</v>
      </c>
      <c r="DV93" s="88" t="s">
        <v>235</v>
      </c>
      <c r="DW93" s="245"/>
      <c r="DX93" s="88" t="s">
        <v>235</v>
      </c>
      <c r="DY93" s="245"/>
      <c r="DZ93" s="88" t="s">
        <v>235</v>
      </c>
      <c r="EA93" s="88" t="s">
        <v>235</v>
      </c>
      <c r="EB93" s="88" t="s">
        <v>235</v>
      </c>
      <c r="EC93" s="88" t="s">
        <v>235</v>
      </c>
      <c r="ED93" s="88" t="s">
        <v>235</v>
      </c>
      <c r="EE93" s="88" t="s">
        <v>235</v>
      </c>
      <c r="EF93" s="88" t="s">
        <v>235</v>
      </c>
      <c r="EG93" s="88" t="s">
        <v>235</v>
      </c>
      <c r="EH93" s="88" t="s">
        <v>235</v>
      </c>
      <c r="EI93" s="88" t="s">
        <v>235</v>
      </c>
      <c r="EJ93" s="88" t="s">
        <v>235</v>
      </c>
      <c r="EK93" s="88" t="s">
        <v>235</v>
      </c>
      <c r="EL93" s="88" t="s">
        <v>235</v>
      </c>
      <c r="EM93" s="88" t="s">
        <v>235</v>
      </c>
      <c r="EN93" s="88" t="s">
        <v>235</v>
      </c>
      <c r="EO93" s="88" t="s">
        <v>235</v>
      </c>
      <c r="EP93" s="88" t="s">
        <v>235</v>
      </c>
      <c r="EQ93" s="88" t="s">
        <v>235</v>
      </c>
      <c r="ER93" s="88" t="s">
        <v>235</v>
      </c>
      <c r="ES93" s="88" t="s">
        <v>235</v>
      </c>
      <c r="ET93" s="88" t="s">
        <v>235</v>
      </c>
      <c r="EU93" s="88" t="s">
        <v>235</v>
      </c>
      <c r="EV93" s="88" t="s">
        <v>235</v>
      </c>
      <c r="EW93" s="88" t="s">
        <v>235</v>
      </c>
      <c r="EX93" s="88" t="s">
        <v>235</v>
      </c>
      <c r="EY93" s="88" t="s">
        <v>235</v>
      </c>
      <c r="EZ93" s="88" t="s">
        <v>235</v>
      </c>
      <c r="FA93" s="88" t="s">
        <v>235</v>
      </c>
      <c r="FB93" s="88" t="s">
        <v>235</v>
      </c>
      <c r="FC93" s="88" t="s">
        <v>235</v>
      </c>
      <c r="FD93" s="88" t="s">
        <v>235</v>
      </c>
      <c r="FE93" s="88" t="s">
        <v>235</v>
      </c>
      <c r="FF93" s="88" t="s">
        <v>235</v>
      </c>
      <c r="FG93" s="88" t="s">
        <v>235</v>
      </c>
      <c r="FH93" s="88" t="s">
        <v>235</v>
      </c>
    </row>
    <row r="94" spans="1:164" ht="16.5" customHeight="1" x14ac:dyDescent="0.3">
      <c r="A94" s="249"/>
      <c r="B94" s="249"/>
      <c r="C94" s="252"/>
      <c r="D94" s="224"/>
      <c r="E94" s="226"/>
      <c r="F94" s="255"/>
      <c r="G94" s="232"/>
      <c r="H94" s="257"/>
      <c r="I94" s="260"/>
      <c r="J94" s="243"/>
      <c r="K94" s="305"/>
      <c r="L94" s="243"/>
      <c r="M94" s="257"/>
      <c r="N94" s="257"/>
      <c r="O94" s="226"/>
      <c r="P94" s="243"/>
      <c r="Q94" s="243"/>
      <c r="R94" s="137" t="s">
        <v>235</v>
      </c>
      <c r="S94" s="137" t="s">
        <v>235</v>
      </c>
      <c r="T94" s="137" t="s">
        <v>235</v>
      </c>
      <c r="U94" s="137" t="s">
        <v>235</v>
      </c>
      <c r="V94" s="137" t="s">
        <v>235</v>
      </c>
      <c r="W94" s="243"/>
      <c r="X94" s="137" t="s">
        <v>235</v>
      </c>
      <c r="Y94" s="243"/>
      <c r="Z94" s="137" t="s">
        <v>235</v>
      </c>
      <c r="AA94" s="243"/>
      <c r="AB94" s="137" t="s">
        <v>235</v>
      </c>
      <c r="AC94" s="265"/>
      <c r="AD94" s="140" t="s">
        <v>235</v>
      </c>
      <c r="AE94" s="140" t="s">
        <v>235</v>
      </c>
      <c r="AF94" s="266"/>
      <c r="AG94" s="266"/>
      <c r="AH94" s="266"/>
      <c r="AI94" s="98" t="s">
        <v>235</v>
      </c>
      <c r="AJ94" s="236"/>
      <c r="AK94" s="72" t="s">
        <v>235</v>
      </c>
      <c r="AL94" s="72" t="s">
        <v>235</v>
      </c>
      <c r="AM94" s="72" t="s">
        <v>235</v>
      </c>
      <c r="AN94" s="72" t="s">
        <v>235</v>
      </c>
      <c r="AO94" s="72" t="s">
        <v>235</v>
      </c>
      <c r="AP94" s="72" t="s">
        <v>235</v>
      </c>
      <c r="AQ94" s="72" t="s">
        <v>235</v>
      </c>
      <c r="AR94" s="72" t="s">
        <v>235</v>
      </c>
      <c r="AS94" s="72" t="s">
        <v>235</v>
      </c>
      <c r="AT94" s="236"/>
      <c r="AU94" s="72" t="s">
        <v>235</v>
      </c>
      <c r="AV94" s="236"/>
      <c r="AW94" s="72" t="s">
        <v>235</v>
      </c>
      <c r="AX94" s="72" t="s">
        <v>235</v>
      </c>
      <c r="AY94" s="72" t="s">
        <v>235</v>
      </c>
      <c r="AZ94" s="72" t="s">
        <v>235</v>
      </c>
      <c r="BA94" s="72" t="s">
        <v>235</v>
      </c>
      <c r="BB94" s="72" t="s">
        <v>235</v>
      </c>
      <c r="BC94" s="72" t="s">
        <v>235</v>
      </c>
      <c r="BD94" s="72" t="s">
        <v>235</v>
      </c>
      <c r="BE94" s="72" t="s">
        <v>235</v>
      </c>
      <c r="BF94" s="72" t="s">
        <v>235</v>
      </c>
      <c r="BG94" s="72" t="s">
        <v>235</v>
      </c>
      <c r="BH94" s="72" t="s">
        <v>235</v>
      </c>
      <c r="BI94" s="72" t="s">
        <v>235</v>
      </c>
      <c r="BJ94" s="72" t="s">
        <v>235</v>
      </c>
      <c r="BK94" s="72" t="s">
        <v>235</v>
      </c>
      <c r="BL94" s="72" t="s">
        <v>235</v>
      </c>
      <c r="BM94" s="72" t="s">
        <v>235</v>
      </c>
      <c r="BN94" s="72" t="s">
        <v>235</v>
      </c>
      <c r="BO94" s="72" t="s">
        <v>235</v>
      </c>
      <c r="BP94" s="72" t="s">
        <v>235</v>
      </c>
      <c r="BQ94" s="72" t="s">
        <v>235</v>
      </c>
      <c r="BR94" s="72" t="s">
        <v>235</v>
      </c>
      <c r="BS94" s="72" t="s">
        <v>235</v>
      </c>
      <c r="BT94" s="72" t="s">
        <v>235</v>
      </c>
      <c r="BU94" s="72" t="s">
        <v>235</v>
      </c>
      <c r="BV94" s="72" t="s">
        <v>235</v>
      </c>
      <c r="BW94" s="239"/>
      <c r="BX94" s="239"/>
      <c r="BY94" s="243"/>
      <c r="BZ94" s="243"/>
      <c r="CA94" s="243"/>
      <c r="CB94" s="243"/>
      <c r="CC94" s="243"/>
      <c r="CD94" s="308"/>
      <c r="CE94" s="308"/>
      <c r="CF94" s="308"/>
      <c r="CG94" s="305"/>
      <c r="CH94" s="252"/>
      <c r="CI94" s="221"/>
      <c r="CJ94" s="252"/>
      <c r="CK94" s="252"/>
      <c r="CL94" s="252"/>
      <c r="CM94" s="221"/>
      <c r="CN94" s="221"/>
      <c r="CO94" s="221"/>
      <c r="CP94" s="221"/>
      <c r="CQ94" s="221"/>
      <c r="CR94" s="221"/>
      <c r="CS94" s="221"/>
      <c r="CT94" s="221"/>
      <c r="CU94" s="221"/>
      <c r="CV94" s="221"/>
      <c r="CW94" s="221"/>
      <c r="CX94" s="221"/>
      <c r="CY94" s="221"/>
      <c r="CZ94" s="234"/>
      <c r="DA94" s="234"/>
      <c r="DB94" s="234"/>
      <c r="DC94" s="234"/>
      <c r="DD94" s="234"/>
      <c r="DE94" s="234"/>
      <c r="DF94" s="234"/>
      <c r="DG94" s="234"/>
      <c r="DH94" s="234"/>
      <c r="DI94" s="234"/>
      <c r="DJ94" s="234"/>
      <c r="DK94" s="246"/>
      <c r="DL94" s="246"/>
      <c r="DM94" s="246"/>
      <c r="DN94" s="246"/>
      <c r="DO94" s="246"/>
      <c r="DP94" s="246"/>
      <c r="DQ94" s="246"/>
      <c r="DR94" s="88" t="s">
        <v>235</v>
      </c>
      <c r="DS94" s="88" t="s">
        <v>235</v>
      </c>
      <c r="DT94" s="88" t="s">
        <v>235</v>
      </c>
      <c r="DU94" s="88" t="s">
        <v>235</v>
      </c>
      <c r="DV94" s="88" t="s">
        <v>235</v>
      </c>
      <c r="DW94" s="246"/>
      <c r="DX94" s="88" t="s">
        <v>235</v>
      </c>
      <c r="DY94" s="246"/>
      <c r="DZ94" s="88" t="s">
        <v>235</v>
      </c>
      <c r="EA94" s="88" t="s">
        <v>235</v>
      </c>
      <c r="EB94" s="88" t="s">
        <v>235</v>
      </c>
      <c r="EC94" s="88" t="s">
        <v>235</v>
      </c>
      <c r="ED94" s="88" t="s">
        <v>235</v>
      </c>
      <c r="EE94" s="88" t="s">
        <v>235</v>
      </c>
      <c r="EF94" s="88" t="s">
        <v>235</v>
      </c>
      <c r="EG94" s="88" t="s">
        <v>235</v>
      </c>
      <c r="EH94" s="88" t="s">
        <v>235</v>
      </c>
      <c r="EI94" s="88" t="s">
        <v>235</v>
      </c>
      <c r="EJ94" s="88" t="s">
        <v>235</v>
      </c>
      <c r="EK94" s="88" t="s">
        <v>235</v>
      </c>
      <c r="EL94" s="88" t="s">
        <v>235</v>
      </c>
      <c r="EM94" s="88" t="s">
        <v>235</v>
      </c>
      <c r="EN94" s="88" t="s">
        <v>235</v>
      </c>
      <c r="EO94" s="88" t="s">
        <v>235</v>
      </c>
      <c r="EP94" s="88" t="s">
        <v>235</v>
      </c>
      <c r="EQ94" s="88" t="s">
        <v>235</v>
      </c>
      <c r="ER94" s="88" t="s">
        <v>235</v>
      </c>
      <c r="ES94" s="88" t="s">
        <v>235</v>
      </c>
      <c r="ET94" s="88" t="s">
        <v>235</v>
      </c>
      <c r="EU94" s="88" t="s">
        <v>235</v>
      </c>
      <c r="EV94" s="88" t="s">
        <v>235</v>
      </c>
      <c r="EW94" s="88" t="s">
        <v>235</v>
      </c>
      <c r="EX94" s="88" t="s">
        <v>235</v>
      </c>
      <c r="EY94" s="88" t="s">
        <v>235</v>
      </c>
      <c r="EZ94" s="88" t="s">
        <v>235</v>
      </c>
      <c r="FA94" s="88" t="s">
        <v>235</v>
      </c>
      <c r="FB94" s="88" t="s">
        <v>235</v>
      </c>
      <c r="FC94" s="88" t="s">
        <v>235</v>
      </c>
      <c r="FD94" s="88" t="s">
        <v>235</v>
      </c>
      <c r="FE94" s="88" t="s">
        <v>235</v>
      </c>
      <c r="FF94" s="88" t="s">
        <v>235</v>
      </c>
      <c r="FG94" s="88" t="s">
        <v>235</v>
      </c>
      <c r="FH94" s="88" t="s">
        <v>235</v>
      </c>
    </row>
    <row r="95" spans="1:164" ht="18" customHeight="1" x14ac:dyDescent="0.3">
      <c r="A95" s="281">
        <v>1</v>
      </c>
      <c r="B95" s="281">
        <v>1</v>
      </c>
      <c r="C95" s="284" t="s">
        <v>217</v>
      </c>
      <c r="D95" s="284" t="s">
        <v>436</v>
      </c>
      <c r="E95" s="284" t="s">
        <v>437</v>
      </c>
      <c r="F95" s="274" t="s">
        <v>438</v>
      </c>
      <c r="G95" s="274" t="s">
        <v>439</v>
      </c>
      <c r="H95" s="284" t="s">
        <v>440</v>
      </c>
      <c r="I95" s="274" t="s">
        <v>441</v>
      </c>
      <c r="J95" s="284" t="s">
        <v>231</v>
      </c>
      <c r="K95" s="300" t="s">
        <v>442</v>
      </c>
      <c r="L95" s="272" t="s">
        <v>225</v>
      </c>
      <c r="M95" s="272" t="s">
        <v>443</v>
      </c>
      <c r="N95" s="272" t="s">
        <v>227</v>
      </c>
      <c r="O95" s="272" t="s">
        <v>231</v>
      </c>
      <c r="P95" s="272" t="s">
        <v>231</v>
      </c>
      <c r="Q95" s="272">
        <v>2</v>
      </c>
      <c r="R95" s="149" t="s">
        <v>444</v>
      </c>
      <c r="S95" s="149" t="s">
        <v>231</v>
      </c>
      <c r="T95" s="149" t="s">
        <v>231</v>
      </c>
      <c r="U95" s="149" t="s">
        <v>231</v>
      </c>
      <c r="V95" s="150" t="s">
        <v>231</v>
      </c>
      <c r="W95" s="299" t="s">
        <v>231</v>
      </c>
      <c r="X95" s="143" t="s">
        <v>231</v>
      </c>
      <c r="Y95" s="272" t="s">
        <v>231</v>
      </c>
      <c r="Z95" s="143" t="s">
        <v>231</v>
      </c>
      <c r="AA95" s="272" t="s">
        <v>231</v>
      </c>
      <c r="AB95" s="143" t="s">
        <v>231</v>
      </c>
      <c r="AC95" s="272" t="s">
        <v>231</v>
      </c>
      <c r="AD95" s="149" t="s">
        <v>231</v>
      </c>
      <c r="AE95" s="149" t="s">
        <v>231</v>
      </c>
      <c r="AF95" s="270" t="s">
        <v>231</v>
      </c>
      <c r="AG95" s="270" t="s">
        <v>231</v>
      </c>
      <c r="AH95" s="270" t="s">
        <v>231</v>
      </c>
      <c r="AI95" s="182" t="s">
        <v>231</v>
      </c>
      <c r="AJ95" s="284" t="s">
        <v>231</v>
      </c>
      <c r="AK95" s="167" t="s">
        <v>231</v>
      </c>
      <c r="AL95" s="167" t="s">
        <v>231</v>
      </c>
      <c r="AM95" s="167" t="s">
        <v>231</v>
      </c>
      <c r="AN95" s="167" t="s">
        <v>231</v>
      </c>
      <c r="AO95" s="167" t="s">
        <v>231</v>
      </c>
      <c r="AP95" s="167" t="s">
        <v>231</v>
      </c>
      <c r="AQ95" s="167" t="s">
        <v>231</v>
      </c>
      <c r="AR95" s="167" t="s">
        <v>231</v>
      </c>
      <c r="AS95" s="167" t="s">
        <v>231</v>
      </c>
      <c r="AT95" s="284" t="s">
        <v>231</v>
      </c>
      <c r="AU95" s="167" t="s">
        <v>231</v>
      </c>
      <c r="AV95" s="284" t="s">
        <v>231</v>
      </c>
      <c r="AW95" s="167" t="s">
        <v>231</v>
      </c>
      <c r="AX95" s="167" t="s">
        <v>231</v>
      </c>
      <c r="AY95" s="167" t="s">
        <v>231</v>
      </c>
      <c r="AZ95" s="167" t="s">
        <v>231</v>
      </c>
      <c r="BA95" s="167" t="s">
        <v>231</v>
      </c>
      <c r="BB95" s="167" t="s">
        <v>231</v>
      </c>
      <c r="BC95" s="167" t="s">
        <v>231</v>
      </c>
      <c r="BD95" s="167" t="s">
        <v>231</v>
      </c>
      <c r="BE95" s="167" t="s">
        <v>231</v>
      </c>
      <c r="BF95" s="167" t="s">
        <v>231</v>
      </c>
      <c r="BG95" s="167" t="s">
        <v>231</v>
      </c>
      <c r="BH95" s="167" t="s">
        <v>231</v>
      </c>
      <c r="BI95" s="163" t="s">
        <v>231</v>
      </c>
      <c r="BJ95" s="163" t="s">
        <v>231</v>
      </c>
      <c r="BK95" s="163" t="s">
        <v>231</v>
      </c>
      <c r="BL95" s="163" t="s">
        <v>231</v>
      </c>
      <c r="BM95" s="163" t="s">
        <v>231</v>
      </c>
      <c r="BN95" s="163" t="s">
        <v>231</v>
      </c>
      <c r="BO95" s="163" t="s">
        <v>231</v>
      </c>
      <c r="BP95" s="163" t="s">
        <v>231</v>
      </c>
      <c r="BQ95" s="163" t="s">
        <v>231</v>
      </c>
      <c r="BR95" s="163" t="s">
        <v>231</v>
      </c>
      <c r="BS95" s="163" t="s">
        <v>231</v>
      </c>
      <c r="BT95" s="163" t="s">
        <v>231</v>
      </c>
      <c r="BU95" s="163" t="s">
        <v>231</v>
      </c>
      <c r="BV95" s="163" t="s">
        <v>231</v>
      </c>
      <c r="BW95" s="272" t="s">
        <v>231</v>
      </c>
      <c r="BX95" s="272" t="s">
        <v>231</v>
      </c>
      <c r="BY95" s="272" t="s">
        <v>231</v>
      </c>
      <c r="BZ95" s="272" t="s">
        <v>231</v>
      </c>
      <c r="CA95" s="272" t="s">
        <v>231</v>
      </c>
      <c r="CB95" s="272" t="s">
        <v>231</v>
      </c>
      <c r="CC95" s="272" t="s">
        <v>231</v>
      </c>
      <c r="CD95" s="272" t="s">
        <v>231</v>
      </c>
      <c r="CE95" s="272" t="s">
        <v>231</v>
      </c>
      <c r="CF95" s="272" t="s">
        <v>231</v>
      </c>
      <c r="CG95" s="272" t="s">
        <v>231</v>
      </c>
      <c r="CH95" s="272" t="s">
        <v>231</v>
      </c>
      <c r="CI95" s="272" t="s">
        <v>231</v>
      </c>
      <c r="CJ95" s="272" t="s">
        <v>231</v>
      </c>
      <c r="CK95" s="272" t="s">
        <v>231</v>
      </c>
      <c r="CL95" s="272" t="s">
        <v>231</v>
      </c>
      <c r="CM95" s="272" t="s">
        <v>432</v>
      </c>
      <c r="CN95" s="272">
        <v>2020</v>
      </c>
      <c r="CO95" s="272" t="s">
        <v>429</v>
      </c>
      <c r="CP95" s="272" t="s">
        <v>385</v>
      </c>
      <c r="CQ95" s="272" t="s">
        <v>429</v>
      </c>
      <c r="CR95" s="272" t="s">
        <v>429</v>
      </c>
      <c r="CS95" s="274" t="s">
        <v>445</v>
      </c>
      <c r="CT95" s="278" t="s">
        <v>446</v>
      </c>
      <c r="CU95" s="278" t="s">
        <v>447</v>
      </c>
      <c r="CV95" s="449" t="s">
        <v>231</v>
      </c>
      <c r="CW95" s="449" t="s">
        <v>231</v>
      </c>
      <c r="CX95" s="449" t="s">
        <v>231</v>
      </c>
      <c r="CY95" s="449" t="s">
        <v>231</v>
      </c>
      <c r="CZ95" s="278" t="s">
        <v>448</v>
      </c>
      <c r="DA95" s="278" t="s">
        <v>448</v>
      </c>
      <c r="DB95" s="278" t="s">
        <v>448</v>
      </c>
      <c r="DC95" s="272" t="s">
        <v>231</v>
      </c>
      <c r="DD95" s="272" t="s">
        <v>231</v>
      </c>
      <c r="DE95" s="272" t="s">
        <v>231</v>
      </c>
      <c r="DF95" s="272" t="s">
        <v>231</v>
      </c>
      <c r="DG95" s="272" t="s">
        <v>231</v>
      </c>
      <c r="DH95" s="272" t="s">
        <v>231</v>
      </c>
      <c r="DI95" s="272" t="s">
        <v>231</v>
      </c>
      <c r="DJ95" s="272" t="s">
        <v>231</v>
      </c>
      <c r="DK95" s="272" t="s">
        <v>231</v>
      </c>
      <c r="DL95" s="272" t="s">
        <v>231</v>
      </c>
      <c r="DM95" s="272" t="s">
        <v>231</v>
      </c>
      <c r="DN95" s="272" t="s">
        <v>231</v>
      </c>
      <c r="DO95" s="272" t="s">
        <v>231</v>
      </c>
      <c r="DP95" s="272" t="s">
        <v>231</v>
      </c>
      <c r="DQ95" s="272" t="s">
        <v>231</v>
      </c>
      <c r="DR95" s="176" t="s">
        <v>231</v>
      </c>
      <c r="DS95" s="176" t="s">
        <v>231</v>
      </c>
      <c r="DT95" s="176" t="s">
        <v>231</v>
      </c>
      <c r="DU95" s="176" t="s">
        <v>231</v>
      </c>
      <c r="DV95" s="176" t="s">
        <v>231</v>
      </c>
      <c r="DW95" s="272" t="s">
        <v>231</v>
      </c>
      <c r="DX95" s="176" t="s">
        <v>231</v>
      </c>
      <c r="DY95" s="272" t="s">
        <v>231</v>
      </c>
      <c r="DZ95" s="176" t="s">
        <v>231</v>
      </c>
      <c r="EA95" s="176" t="s">
        <v>231</v>
      </c>
      <c r="EB95" s="176" t="s">
        <v>231</v>
      </c>
      <c r="EC95" s="176" t="s">
        <v>231</v>
      </c>
      <c r="ED95" s="176" t="s">
        <v>231</v>
      </c>
      <c r="EE95" s="176" t="s">
        <v>231</v>
      </c>
      <c r="EF95" s="176" t="s">
        <v>231</v>
      </c>
      <c r="EG95" s="176" t="s">
        <v>231</v>
      </c>
      <c r="EH95" s="176" t="s">
        <v>231</v>
      </c>
      <c r="EI95" s="176" t="s">
        <v>231</v>
      </c>
      <c r="EJ95" s="176" t="s">
        <v>231</v>
      </c>
      <c r="EK95" s="176" t="s">
        <v>231</v>
      </c>
      <c r="EL95" s="176" t="s">
        <v>231</v>
      </c>
      <c r="EM95" s="176" t="s">
        <v>231</v>
      </c>
      <c r="EN95" s="176" t="s">
        <v>231</v>
      </c>
      <c r="EO95" s="176" t="s">
        <v>231</v>
      </c>
      <c r="EP95" s="176" t="s">
        <v>231</v>
      </c>
      <c r="EQ95" s="176" t="s">
        <v>231</v>
      </c>
      <c r="ER95" s="176" t="s">
        <v>231</v>
      </c>
      <c r="ES95" s="176" t="s">
        <v>231</v>
      </c>
      <c r="ET95" s="176" t="s">
        <v>231</v>
      </c>
      <c r="EU95" s="176" t="s">
        <v>231</v>
      </c>
      <c r="EV95" s="176" t="s">
        <v>231</v>
      </c>
      <c r="EW95" s="176" t="s">
        <v>231</v>
      </c>
      <c r="EX95" s="176" t="s">
        <v>231</v>
      </c>
      <c r="EY95" s="176" t="s">
        <v>231</v>
      </c>
      <c r="EZ95" s="176" t="s">
        <v>231</v>
      </c>
      <c r="FA95" s="176" t="s">
        <v>231</v>
      </c>
      <c r="FB95" s="176" t="s">
        <v>231</v>
      </c>
      <c r="FC95" s="176" t="s">
        <v>231</v>
      </c>
      <c r="FD95" s="176" t="s">
        <v>231</v>
      </c>
      <c r="FE95" s="176" t="s">
        <v>231</v>
      </c>
      <c r="FF95" s="176" t="s">
        <v>231</v>
      </c>
      <c r="FG95" s="176" t="s">
        <v>231</v>
      </c>
      <c r="FH95" s="176" t="s">
        <v>231</v>
      </c>
    </row>
    <row r="96" spans="1:164" ht="18" customHeight="1" x14ac:dyDescent="0.3">
      <c r="A96" s="282"/>
      <c r="B96" s="282"/>
      <c r="C96" s="285"/>
      <c r="D96" s="285"/>
      <c r="E96" s="285"/>
      <c r="F96" s="287"/>
      <c r="G96" s="287"/>
      <c r="H96" s="285"/>
      <c r="I96" s="287"/>
      <c r="J96" s="285"/>
      <c r="K96" s="301"/>
      <c r="L96" s="269"/>
      <c r="M96" s="269"/>
      <c r="N96" s="269"/>
      <c r="O96" s="269"/>
      <c r="P96" s="269"/>
      <c r="Q96" s="269"/>
      <c r="R96" s="144" t="s">
        <v>230</v>
      </c>
      <c r="S96" s="144" t="s">
        <v>231</v>
      </c>
      <c r="T96" s="144" t="s">
        <v>231</v>
      </c>
      <c r="U96" s="144" t="s">
        <v>231</v>
      </c>
      <c r="V96" s="174" t="s">
        <v>231</v>
      </c>
      <c r="W96" s="269"/>
      <c r="X96" s="143" t="s">
        <v>231</v>
      </c>
      <c r="Y96" s="269"/>
      <c r="Z96" s="143" t="s">
        <v>231</v>
      </c>
      <c r="AA96" s="269"/>
      <c r="AB96" s="143" t="s">
        <v>231</v>
      </c>
      <c r="AC96" s="269"/>
      <c r="AD96" s="149" t="s">
        <v>231</v>
      </c>
      <c r="AE96" s="149" t="s">
        <v>231</v>
      </c>
      <c r="AF96" s="271"/>
      <c r="AG96" s="271"/>
      <c r="AH96" s="271"/>
      <c r="AI96" s="183" t="s">
        <v>231</v>
      </c>
      <c r="AJ96" s="293"/>
      <c r="AK96" s="151" t="s">
        <v>231</v>
      </c>
      <c r="AL96" s="151" t="s">
        <v>231</v>
      </c>
      <c r="AM96" s="151" t="s">
        <v>231</v>
      </c>
      <c r="AN96" s="151" t="s">
        <v>231</v>
      </c>
      <c r="AO96" s="151" t="s">
        <v>231</v>
      </c>
      <c r="AP96" s="151" t="s">
        <v>231</v>
      </c>
      <c r="AQ96" s="151" t="s">
        <v>231</v>
      </c>
      <c r="AR96" s="151" t="s">
        <v>231</v>
      </c>
      <c r="AS96" s="151" t="s">
        <v>231</v>
      </c>
      <c r="AT96" s="295"/>
      <c r="AU96" s="151" t="s">
        <v>231</v>
      </c>
      <c r="AV96" s="295"/>
      <c r="AW96" s="151" t="s">
        <v>231</v>
      </c>
      <c r="AX96" s="151" t="s">
        <v>231</v>
      </c>
      <c r="AY96" s="151" t="s">
        <v>231</v>
      </c>
      <c r="AZ96" s="151" t="s">
        <v>231</v>
      </c>
      <c r="BA96" s="151" t="s">
        <v>231</v>
      </c>
      <c r="BB96" s="151" t="s">
        <v>231</v>
      </c>
      <c r="BC96" s="151" t="s">
        <v>231</v>
      </c>
      <c r="BD96" s="151" t="s">
        <v>231</v>
      </c>
      <c r="BE96" s="151" t="s">
        <v>231</v>
      </c>
      <c r="BF96" s="151" t="s">
        <v>231</v>
      </c>
      <c r="BG96" s="151" t="s">
        <v>231</v>
      </c>
      <c r="BH96" s="151" t="s">
        <v>231</v>
      </c>
      <c r="BI96" s="152" t="s">
        <v>231</v>
      </c>
      <c r="BJ96" s="152" t="s">
        <v>231</v>
      </c>
      <c r="BK96" s="152" t="s">
        <v>231</v>
      </c>
      <c r="BL96" s="152" t="s">
        <v>231</v>
      </c>
      <c r="BM96" s="152" t="s">
        <v>231</v>
      </c>
      <c r="BN96" s="152" t="s">
        <v>231</v>
      </c>
      <c r="BO96" s="152" t="s">
        <v>231</v>
      </c>
      <c r="BP96" s="152" t="s">
        <v>231</v>
      </c>
      <c r="BQ96" s="152" t="s">
        <v>231</v>
      </c>
      <c r="BR96" s="152" t="s">
        <v>231</v>
      </c>
      <c r="BS96" s="152" t="s">
        <v>231</v>
      </c>
      <c r="BT96" s="152" t="s">
        <v>231</v>
      </c>
      <c r="BU96" s="152" t="s">
        <v>231</v>
      </c>
      <c r="BV96" s="152" t="s">
        <v>231</v>
      </c>
      <c r="BW96" s="277"/>
      <c r="BX96" s="277"/>
      <c r="BY96" s="277"/>
      <c r="BZ96" s="277"/>
      <c r="CA96" s="277"/>
      <c r="CB96" s="277"/>
      <c r="CC96" s="277"/>
      <c r="CD96" s="277"/>
      <c r="CE96" s="277"/>
      <c r="CF96" s="277"/>
      <c r="CG96" s="277"/>
      <c r="CH96" s="277"/>
      <c r="CI96" s="277"/>
      <c r="CJ96" s="277"/>
      <c r="CK96" s="277"/>
      <c r="CL96" s="277"/>
      <c r="CM96" s="269"/>
      <c r="CN96" s="269"/>
      <c r="CO96" s="269"/>
      <c r="CP96" s="269"/>
      <c r="CQ96" s="269"/>
      <c r="CR96" s="269"/>
      <c r="CS96" s="287"/>
      <c r="CT96" s="279"/>
      <c r="CU96" s="279"/>
      <c r="CV96" s="277"/>
      <c r="CW96" s="277"/>
      <c r="CX96" s="277"/>
      <c r="CY96" s="277"/>
      <c r="CZ96" s="279"/>
      <c r="DA96" s="279"/>
      <c r="DB96" s="279"/>
      <c r="DC96" s="269"/>
      <c r="DD96" s="269"/>
      <c r="DE96" s="269"/>
      <c r="DF96" s="269"/>
      <c r="DG96" s="269"/>
      <c r="DH96" s="269"/>
      <c r="DI96" s="269"/>
      <c r="DJ96" s="269"/>
      <c r="DK96" s="277"/>
      <c r="DL96" s="277"/>
      <c r="DM96" s="277"/>
      <c r="DN96" s="277"/>
      <c r="DO96" s="277"/>
      <c r="DP96" s="277"/>
      <c r="DQ96" s="277"/>
      <c r="DR96" s="176" t="s">
        <v>231</v>
      </c>
      <c r="DS96" s="176" t="s">
        <v>231</v>
      </c>
      <c r="DT96" s="176" t="s">
        <v>231</v>
      </c>
      <c r="DU96" s="176" t="s">
        <v>231</v>
      </c>
      <c r="DV96" s="176" t="s">
        <v>231</v>
      </c>
      <c r="DW96" s="277"/>
      <c r="DX96" s="176" t="s">
        <v>231</v>
      </c>
      <c r="DY96" s="277"/>
      <c r="DZ96" s="176" t="s">
        <v>231</v>
      </c>
      <c r="EA96" s="176" t="s">
        <v>231</v>
      </c>
      <c r="EB96" s="176" t="s">
        <v>231</v>
      </c>
      <c r="EC96" s="176" t="s">
        <v>231</v>
      </c>
      <c r="ED96" s="176" t="s">
        <v>231</v>
      </c>
      <c r="EE96" s="176" t="s">
        <v>231</v>
      </c>
      <c r="EF96" s="176" t="s">
        <v>231</v>
      </c>
      <c r="EG96" s="176" t="s">
        <v>231</v>
      </c>
      <c r="EH96" s="176" t="s">
        <v>231</v>
      </c>
      <c r="EI96" s="176" t="s">
        <v>231</v>
      </c>
      <c r="EJ96" s="176" t="s">
        <v>231</v>
      </c>
      <c r="EK96" s="176" t="s">
        <v>231</v>
      </c>
      <c r="EL96" s="176" t="s">
        <v>231</v>
      </c>
      <c r="EM96" s="176" t="s">
        <v>231</v>
      </c>
      <c r="EN96" s="176" t="s">
        <v>231</v>
      </c>
      <c r="EO96" s="176" t="s">
        <v>231</v>
      </c>
      <c r="EP96" s="176" t="s">
        <v>231</v>
      </c>
      <c r="EQ96" s="176" t="s">
        <v>231</v>
      </c>
      <c r="ER96" s="176" t="s">
        <v>231</v>
      </c>
      <c r="ES96" s="176" t="s">
        <v>231</v>
      </c>
      <c r="ET96" s="176" t="s">
        <v>231</v>
      </c>
      <c r="EU96" s="176" t="s">
        <v>231</v>
      </c>
      <c r="EV96" s="176" t="s">
        <v>231</v>
      </c>
      <c r="EW96" s="176" t="s">
        <v>231</v>
      </c>
      <c r="EX96" s="176" t="s">
        <v>231</v>
      </c>
      <c r="EY96" s="176" t="s">
        <v>231</v>
      </c>
      <c r="EZ96" s="176" t="s">
        <v>231</v>
      </c>
      <c r="FA96" s="176" t="s">
        <v>231</v>
      </c>
      <c r="FB96" s="176" t="s">
        <v>231</v>
      </c>
      <c r="FC96" s="176" t="s">
        <v>231</v>
      </c>
      <c r="FD96" s="176" t="s">
        <v>231</v>
      </c>
      <c r="FE96" s="176" t="s">
        <v>231</v>
      </c>
      <c r="FF96" s="176" t="s">
        <v>231</v>
      </c>
      <c r="FG96" s="176" t="s">
        <v>231</v>
      </c>
      <c r="FH96" s="176" t="s">
        <v>231</v>
      </c>
    </row>
    <row r="97" spans="1:164" ht="18" customHeight="1" x14ac:dyDescent="0.3">
      <c r="A97" s="282"/>
      <c r="B97" s="282"/>
      <c r="C97" s="285"/>
      <c r="D97" s="285"/>
      <c r="E97" s="285"/>
      <c r="F97" s="287"/>
      <c r="G97" s="287"/>
      <c r="H97" s="285"/>
      <c r="I97" s="287"/>
      <c r="J97" s="285"/>
      <c r="K97" s="301"/>
      <c r="L97" s="269"/>
      <c r="M97" s="269"/>
      <c r="N97" s="269"/>
      <c r="O97" s="269"/>
      <c r="P97" s="269"/>
      <c r="Q97" s="269"/>
      <c r="R97" s="144" t="s">
        <v>235</v>
      </c>
      <c r="S97" s="144" t="s">
        <v>235</v>
      </c>
      <c r="T97" s="144" t="s">
        <v>235</v>
      </c>
      <c r="U97" s="144" t="s">
        <v>235</v>
      </c>
      <c r="V97" s="144" t="s">
        <v>235</v>
      </c>
      <c r="W97" s="269"/>
      <c r="X97" s="143" t="s">
        <v>235</v>
      </c>
      <c r="Y97" s="269"/>
      <c r="Z97" s="143" t="s">
        <v>235</v>
      </c>
      <c r="AA97" s="269"/>
      <c r="AB97" s="143" t="s">
        <v>235</v>
      </c>
      <c r="AC97" s="269"/>
      <c r="AD97" s="149" t="s">
        <v>235</v>
      </c>
      <c r="AE97" s="149" t="s">
        <v>235</v>
      </c>
      <c r="AF97" s="271"/>
      <c r="AG97" s="271"/>
      <c r="AH97" s="271"/>
      <c r="AI97" s="183" t="s">
        <v>235</v>
      </c>
      <c r="AJ97" s="293"/>
      <c r="AK97" s="167" t="s">
        <v>235</v>
      </c>
      <c r="AL97" s="167" t="s">
        <v>235</v>
      </c>
      <c r="AM97" s="167" t="s">
        <v>235</v>
      </c>
      <c r="AN97" s="167" t="s">
        <v>235</v>
      </c>
      <c r="AO97" s="167" t="s">
        <v>235</v>
      </c>
      <c r="AP97" s="167" t="s">
        <v>235</v>
      </c>
      <c r="AQ97" s="167" t="s">
        <v>235</v>
      </c>
      <c r="AR97" s="167" t="s">
        <v>235</v>
      </c>
      <c r="AS97" s="167" t="s">
        <v>235</v>
      </c>
      <c r="AT97" s="295"/>
      <c r="AU97" s="167" t="s">
        <v>235</v>
      </c>
      <c r="AV97" s="295"/>
      <c r="AW97" s="167" t="s">
        <v>235</v>
      </c>
      <c r="AX97" s="167" t="s">
        <v>235</v>
      </c>
      <c r="AY97" s="167" t="s">
        <v>235</v>
      </c>
      <c r="AZ97" s="167" t="s">
        <v>235</v>
      </c>
      <c r="BA97" s="167" t="s">
        <v>235</v>
      </c>
      <c r="BB97" s="167" t="s">
        <v>235</v>
      </c>
      <c r="BC97" s="167" t="s">
        <v>235</v>
      </c>
      <c r="BD97" s="167" t="s">
        <v>235</v>
      </c>
      <c r="BE97" s="167" t="s">
        <v>235</v>
      </c>
      <c r="BF97" s="167" t="s">
        <v>235</v>
      </c>
      <c r="BG97" s="167" t="s">
        <v>235</v>
      </c>
      <c r="BH97" s="167" t="s">
        <v>235</v>
      </c>
      <c r="BI97" s="163" t="s">
        <v>235</v>
      </c>
      <c r="BJ97" s="163" t="s">
        <v>235</v>
      </c>
      <c r="BK97" s="163" t="s">
        <v>235</v>
      </c>
      <c r="BL97" s="163" t="s">
        <v>235</v>
      </c>
      <c r="BM97" s="163" t="s">
        <v>235</v>
      </c>
      <c r="BN97" s="163" t="s">
        <v>235</v>
      </c>
      <c r="BO97" s="163" t="s">
        <v>235</v>
      </c>
      <c r="BP97" s="163" t="s">
        <v>235</v>
      </c>
      <c r="BQ97" s="163" t="s">
        <v>235</v>
      </c>
      <c r="BR97" s="163" t="s">
        <v>235</v>
      </c>
      <c r="BS97" s="163" t="s">
        <v>235</v>
      </c>
      <c r="BT97" s="163" t="s">
        <v>235</v>
      </c>
      <c r="BU97" s="163" t="s">
        <v>235</v>
      </c>
      <c r="BV97" s="163" t="s">
        <v>235</v>
      </c>
      <c r="BW97" s="277"/>
      <c r="BX97" s="277"/>
      <c r="BY97" s="277"/>
      <c r="BZ97" s="277"/>
      <c r="CA97" s="277"/>
      <c r="CB97" s="277"/>
      <c r="CC97" s="277"/>
      <c r="CD97" s="277"/>
      <c r="CE97" s="277"/>
      <c r="CF97" s="277"/>
      <c r="CG97" s="277"/>
      <c r="CH97" s="277"/>
      <c r="CI97" s="277"/>
      <c r="CJ97" s="277"/>
      <c r="CK97" s="277"/>
      <c r="CL97" s="277"/>
      <c r="CM97" s="269"/>
      <c r="CN97" s="269"/>
      <c r="CO97" s="269"/>
      <c r="CP97" s="269"/>
      <c r="CQ97" s="269"/>
      <c r="CR97" s="269"/>
      <c r="CS97" s="287"/>
      <c r="CT97" s="279"/>
      <c r="CU97" s="279"/>
      <c r="CV97" s="277"/>
      <c r="CW97" s="277"/>
      <c r="CX97" s="277"/>
      <c r="CY97" s="277"/>
      <c r="CZ97" s="279"/>
      <c r="DA97" s="279"/>
      <c r="DB97" s="279"/>
      <c r="DC97" s="269"/>
      <c r="DD97" s="269"/>
      <c r="DE97" s="269"/>
      <c r="DF97" s="269"/>
      <c r="DG97" s="269"/>
      <c r="DH97" s="269"/>
      <c r="DI97" s="269"/>
      <c r="DJ97" s="269"/>
      <c r="DK97" s="277"/>
      <c r="DL97" s="277"/>
      <c r="DM97" s="277"/>
      <c r="DN97" s="277"/>
      <c r="DO97" s="277"/>
      <c r="DP97" s="277"/>
      <c r="DQ97" s="277"/>
      <c r="DR97" s="176" t="s">
        <v>235</v>
      </c>
      <c r="DS97" s="176" t="s">
        <v>235</v>
      </c>
      <c r="DT97" s="176" t="s">
        <v>235</v>
      </c>
      <c r="DU97" s="176" t="s">
        <v>235</v>
      </c>
      <c r="DV97" s="176" t="s">
        <v>235</v>
      </c>
      <c r="DW97" s="277"/>
      <c r="DX97" s="176" t="s">
        <v>235</v>
      </c>
      <c r="DY97" s="277"/>
      <c r="DZ97" s="176" t="s">
        <v>235</v>
      </c>
      <c r="EA97" s="176" t="s">
        <v>235</v>
      </c>
      <c r="EB97" s="176" t="s">
        <v>235</v>
      </c>
      <c r="EC97" s="176" t="s">
        <v>235</v>
      </c>
      <c r="ED97" s="176" t="s">
        <v>235</v>
      </c>
      <c r="EE97" s="176" t="s">
        <v>235</v>
      </c>
      <c r="EF97" s="176" t="s">
        <v>235</v>
      </c>
      <c r="EG97" s="176" t="s">
        <v>235</v>
      </c>
      <c r="EH97" s="176" t="s">
        <v>235</v>
      </c>
      <c r="EI97" s="176" t="s">
        <v>235</v>
      </c>
      <c r="EJ97" s="176" t="s">
        <v>235</v>
      </c>
      <c r="EK97" s="176" t="s">
        <v>235</v>
      </c>
      <c r="EL97" s="176" t="s">
        <v>235</v>
      </c>
      <c r="EM97" s="176" t="s">
        <v>235</v>
      </c>
      <c r="EN97" s="176" t="s">
        <v>235</v>
      </c>
      <c r="EO97" s="176" t="s">
        <v>235</v>
      </c>
      <c r="EP97" s="176" t="s">
        <v>235</v>
      </c>
      <c r="EQ97" s="176" t="s">
        <v>235</v>
      </c>
      <c r="ER97" s="176" t="s">
        <v>235</v>
      </c>
      <c r="ES97" s="176" t="s">
        <v>235</v>
      </c>
      <c r="ET97" s="176" t="s">
        <v>235</v>
      </c>
      <c r="EU97" s="176" t="s">
        <v>235</v>
      </c>
      <c r="EV97" s="176" t="s">
        <v>235</v>
      </c>
      <c r="EW97" s="176" t="s">
        <v>235</v>
      </c>
      <c r="EX97" s="176" t="s">
        <v>235</v>
      </c>
      <c r="EY97" s="176" t="s">
        <v>235</v>
      </c>
      <c r="EZ97" s="176" t="s">
        <v>235</v>
      </c>
      <c r="FA97" s="176" t="s">
        <v>235</v>
      </c>
      <c r="FB97" s="176" t="s">
        <v>235</v>
      </c>
      <c r="FC97" s="176" t="s">
        <v>235</v>
      </c>
      <c r="FD97" s="176" t="s">
        <v>235</v>
      </c>
      <c r="FE97" s="176" t="s">
        <v>235</v>
      </c>
      <c r="FF97" s="176" t="s">
        <v>235</v>
      </c>
      <c r="FG97" s="176" t="s">
        <v>235</v>
      </c>
      <c r="FH97" s="176" t="s">
        <v>235</v>
      </c>
    </row>
    <row r="98" spans="1:164" ht="18" customHeight="1" x14ac:dyDescent="0.3">
      <c r="A98" s="283"/>
      <c r="B98" s="283"/>
      <c r="C98" s="286"/>
      <c r="D98" s="286"/>
      <c r="E98" s="286"/>
      <c r="F98" s="288"/>
      <c r="G98" s="288"/>
      <c r="H98" s="286"/>
      <c r="I98" s="288"/>
      <c r="J98" s="286"/>
      <c r="K98" s="302"/>
      <c r="L98" s="298"/>
      <c r="M98" s="298"/>
      <c r="N98" s="298"/>
      <c r="O98" s="298"/>
      <c r="P98" s="298"/>
      <c r="Q98" s="298"/>
      <c r="R98" s="144" t="s">
        <v>235</v>
      </c>
      <c r="S98" s="144" t="s">
        <v>235</v>
      </c>
      <c r="T98" s="144" t="s">
        <v>235</v>
      </c>
      <c r="U98" s="144" t="s">
        <v>235</v>
      </c>
      <c r="V98" s="144" t="s">
        <v>235</v>
      </c>
      <c r="W98" s="298"/>
      <c r="X98" s="143" t="s">
        <v>235</v>
      </c>
      <c r="Y98" s="298"/>
      <c r="Z98" s="143" t="s">
        <v>235</v>
      </c>
      <c r="AA98" s="298"/>
      <c r="AB98" s="143" t="s">
        <v>235</v>
      </c>
      <c r="AC98" s="298"/>
      <c r="AD98" s="149" t="s">
        <v>235</v>
      </c>
      <c r="AE98" s="149" t="s">
        <v>235</v>
      </c>
      <c r="AF98" s="271"/>
      <c r="AG98" s="271"/>
      <c r="AH98" s="271"/>
      <c r="AI98" s="183" t="s">
        <v>235</v>
      </c>
      <c r="AJ98" s="294"/>
      <c r="AK98" s="151" t="s">
        <v>235</v>
      </c>
      <c r="AL98" s="151" t="s">
        <v>235</v>
      </c>
      <c r="AM98" s="151" t="s">
        <v>235</v>
      </c>
      <c r="AN98" s="151" t="s">
        <v>235</v>
      </c>
      <c r="AO98" s="151" t="s">
        <v>235</v>
      </c>
      <c r="AP98" s="151" t="s">
        <v>235</v>
      </c>
      <c r="AQ98" s="151" t="s">
        <v>235</v>
      </c>
      <c r="AR98" s="151" t="s">
        <v>235</v>
      </c>
      <c r="AS98" s="151" t="s">
        <v>235</v>
      </c>
      <c r="AT98" s="296"/>
      <c r="AU98" s="151" t="s">
        <v>235</v>
      </c>
      <c r="AV98" s="296"/>
      <c r="AW98" s="151" t="s">
        <v>235</v>
      </c>
      <c r="AX98" s="151" t="s">
        <v>235</v>
      </c>
      <c r="AY98" s="151" t="s">
        <v>235</v>
      </c>
      <c r="AZ98" s="151" t="s">
        <v>235</v>
      </c>
      <c r="BA98" s="151" t="s">
        <v>235</v>
      </c>
      <c r="BB98" s="151" t="s">
        <v>235</v>
      </c>
      <c r="BC98" s="151" t="s">
        <v>235</v>
      </c>
      <c r="BD98" s="151" t="s">
        <v>235</v>
      </c>
      <c r="BE98" s="151" t="s">
        <v>235</v>
      </c>
      <c r="BF98" s="151" t="s">
        <v>235</v>
      </c>
      <c r="BG98" s="151" t="s">
        <v>235</v>
      </c>
      <c r="BH98" s="151" t="s">
        <v>235</v>
      </c>
      <c r="BI98" s="152" t="s">
        <v>235</v>
      </c>
      <c r="BJ98" s="152" t="s">
        <v>235</v>
      </c>
      <c r="BK98" s="152" t="s">
        <v>235</v>
      </c>
      <c r="BL98" s="152" t="s">
        <v>235</v>
      </c>
      <c r="BM98" s="152" t="s">
        <v>235</v>
      </c>
      <c r="BN98" s="152" t="s">
        <v>235</v>
      </c>
      <c r="BO98" s="152" t="s">
        <v>235</v>
      </c>
      <c r="BP98" s="152" t="s">
        <v>235</v>
      </c>
      <c r="BQ98" s="152" t="s">
        <v>235</v>
      </c>
      <c r="BR98" s="152" t="s">
        <v>235</v>
      </c>
      <c r="BS98" s="152" t="s">
        <v>235</v>
      </c>
      <c r="BT98" s="152" t="s">
        <v>235</v>
      </c>
      <c r="BU98" s="152" t="s">
        <v>235</v>
      </c>
      <c r="BV98" s="152" t="s">
        <v>235</v>
      </c>
      <c r="BW98" s="297"/>
      <c r="BX98" s="297"/>
      <c r="BY98" s="297"/>
      <c r="BZ98" s="297"/>
      <c r="CA98" s="297"/>
      <c r="CB98" s="297"/>
      <c r="CC98" s="297"/>
      <c r="CD98" s="297"/>
      <c r="CE98" s="297"/>
      <c r="CF98" s="297"/>
      <c r="CG98" s="297"/>
      <c r="CH98" s="297"/>
      <c r="CI98" s="297"/>
      <c r="CJ98" s="297"/>
      <c r="CK98" s="297"/>
      <c r="CL98" s="297"/>
      <c r="CM98" s="298"/>
      <c r="CN98" s="298"/>
      <c r="CO98" s="298"/>
      <c r="CP98" s="298"/>
      <c r="CQ98" s="298"/>
      <c r="CR98" s="298"/>
      <c r="CS98" s="288"/>
      <c r="CT98" s="280"/>
      <c r="CU98" s="280"/>
      <c r="CV98" s="297"/>
      <c r="CW98" s="297"/>
      <c r="CX98" s="297"/>
      <c r="CY98" s="297"/>
      <c r="CZ98" s="280"/>
      <c r="DA98" s="280"/>
      <c r="DB98" s="280"/>
      <c r="DC98" s="298"/>
      <c r="DD98" s="298"/>
      <c r="DE98" s="298"/>
      <c r="DF98" s="298"/>
      <c r="DG98" s="298"/>
      <c r="DH98" s="298"/>
      <c r="DI98" s="298"/>
      <c r="DJ98" s="298"/>
      <c r="DK98" s="297"/>
      <c r="DL98" s="297"/>
      <c r="DM98" s="297"/>
      <c r="DN98" s="297"/>
      <c r="DO98" s="297"/>
      <c r="DP98" s="297"/>
      <c r="DQ98" s="297"/>
      <c r="DR98" s="176" t="s">
        <v>235</v>
      </c>
      <c r="DS98" s="176" t="s">
        <v>235</v>
      </c>
      <c r="DT98" s="176" t="s">
        <v>235</v>
      </c>
      <c r="DU98" s="176" t="s">
        <v>235</v>
      </c>
      <c r="DV98" s="176" t="s">
        <v>235</v>
      </c>
      <c r="DW98" s="297"/>
      <c r="DX98" s="176" t="s">
        <v>235</v>
      </c>
      <c r="DY98" s="297"/>
      <c r="DZ98" s="176" t="s">
        <v>235</v>
      </c>
      <c r="EA98" s="176" t="s">
        <v>235</v>
      </c>
      <c r="EB98" s="176" t="s">
        <v>235</v>
      </c>
      <c r="EC98" s="176" t="s">
        <v>235</v>
      </c>
      <c r="ED98" s="176" t="s">
        <v>235</v>
      </c>
      <c r="EE98" s="176" t="s">
        <v>235</v>
      </c>
      <c r="EF98" s="176" t="s">
        <v>235</v>
      </c>
      <c r="EG98" s="176" t="s">
        <v>235</v>
      </c>
      <c r="EH98" s="176" t="s">
        <v>235</v>
      </c>
      <c r="EI98" s="176" t="s">
        <v>235</v>
      </c>
      <c r="EJ98" s="176" t="s">
        <v>235</v>
      </c>
      <c r="EK98" s="176" t="s">
        <v>235</v>
      </c>
      <c r="EL98" s="176" t="s">
        <v>235</v>
      </c>
      <c r="EM98" s="176" t="s">
        <v>235</v>
      </c>
      <c r="EN98" s="176" t="s">
        <v>235</v>
      </c>
      <c r="EO98" s="176" t="s">
        <v>235</v>
      </c>
      <c r="EP98" s="176" t="s">
        <v>235</v>
      </c>
      <c r="EQ98" s="176" t="s">
        <v>235</v>
      </c>
      <c r="ER98" s="176" t="s">
        <v>235</v>
      </c>
      <c r="ES98" s="176" t="s">
        <v>235</v>
      </c>
      <c r="ET98" s="176" t="s">
        <v>235</v>
      </c>
      <c r="EU98" s="176" t="s">
        <v>235</v>
      </c>
      <c r="EV98" s="176" t="s">
        <v>235</v>
      </c>
      <c r="EW98" s="176" t="s">
        <v>235</v>
      </c>
      <c r="EX98" s="176" t="s">
        <v>235</v>
      </c>
      <c r="EY98" s="176" t="s">
        <v>235</v>
      </c>
      <c r="EZ98" s="176" t="s">
        <v>235</v>
      </c>
      <c r="FA98" s="176" t="s">
        <v>235</v>
      </c>
      <c r="FB98" s="176" t="s">
        <v>235</v>
      </c>
      <c r="FC98" s="176" t="s">
        <v>235</v>
      </c>
      <c r="FD98" s="176" t="s">
        <v>235</v>
      </c>
      <c r="FE98" s="176" t="s">
        <v>235</v>
      </c>
      <c r="FF98" s="176" t="s">
        <v>235</v>
      </c>
      <c r="FG98" s="176" t="s">
        <v>235</v>
      </c>
      <c r="FH98" s="176" t="s">
        <v>235</v>
      </c>
    </row>
    <row r="99" spans="1:164" ht="18" customHeight="1" x14ac:dyDescent="0.3">
      <c r="A99" s="281">
        <v>1</v>
      </c>
      <c r="B99" s="281">
        <v>1</v>
      </c>
      <c r="C99" s="284" t="s">
        <v>319</v>
      </c>
      <c r="D99" s="284" t="s">
        <v>436</v>
      </c>
      <c r="E99" s="284" t="s">
        <v>437</v>
      </c>
      <c r="F99" s="274" t="s">
        <v>438</v>
      </c>
      <c r="G99" s="274" t="s">
        <v>439</v>
      </c>
      <c r="H99" s="284" t="s">
        <v>440</v>
      </c>
      <c r="I99" s="274" t="s">
        <v>441</v>
      </c>
      <c r="J99" s="284" t="s">
        <v>231</v>
      </c>
      <c r="K99" s="300" t="s">
        <v>442</v>
      </c>
      <c r="L99" s="272" t="s">
        <v>225</v>
      </c>
      <c r="M99" s="272" t="s">
        <v>443</v>
      </c>
      <c r="N99" s="272" t="s">
        <v>227</v>
      </c>
      <c r="O99" s="272" t="s">
        <v>231</v>
      </c>
      <c r="P99" s="272" t="s">
        <v>231</v>
      </c>
      <c r="Q99" s="272">
        <v>2</v>
      </c>
      <c r="R99" s="149" t="s">
        <v>444</v>
      </c>
      <c r="S99" s="149" t="s">
        <v>231</v>
      </c>
      <c r="T99" s="149" t="s">
        <v>231</v>
      </c>
      <c r="U99" s="149" t="s">
        <v>231</v>
      </c>
      <c r="V99" s="150" t="s">
        <v>231</v>
      </c>
      <c r="W99" s="299" t="s">
        <v>231</v>
      </c>
      <c r="X99" s="143" t="s">
        <v>231</v>
      </c>
      <c r="Y99" s="272" t="s">
        <v>231</v>
      </c>
      <c r="Z99" s="143" t="s">
        <v>231</v>
      </c>
      <c r="AA99" s="272" t="s">
        <v>231</v>
      </c>
      <c r="AB99" s="143" t="s">
        <v>231</v>
      </c>
      <c r="AC99" s="272" t="s">
        <v>231</v>
      </c>
      <c r="AD99" s="149" t="s">
        <v>231</v>
      </c>
      <c r="AE99" s="149" t="s">
        <v>231</v>
      </c>
      <c r="AF99" s="270" t="s">
        <v>231</v>
      </c>
      <c r="AG99" s="270" t="s">
        <v>231</v>
      </c>
      <c r="AH99" s="270" t="s">
        <v>231</v>
      </c>
      <c r="AI99" s="182" t="s">
        <v>231</v>
      </c>
      <c r="AJ99" s="284" t="s">
        <v>231</v>
      </c>
      <c r="AK99" s="167" t="s">
        <v>231</v>
      </c>
      <c r="AL99" s="167" t="s">
        <v>231</v>
      </c>
      <c r="AM99" s="167" t="s">
        <v>231</v>
      </c>
      <c r="AN99" s="167" t="s">
        <v>231</v>
      </c>
      <c r="AO99" s="167" t="s">
        <v>231</v>
      </c>
      <c r="AP99" s="167" t="s">
        <v>231</v>
      </c>
      <c r="AQ99" s="167" t="s">
        <v>231</v>
      </c>
      <c r="AR99" s="167" t="s">
        <v>231</v>
      </c>
      <c r="AS99" s="167" t="s">
        <v>231</v>
      </c>
      <c r="AT99" s="284" t="s">
        <v>231</v>
      </c>
      <c r="AU99" s="167" t="s">
        <v>231</v>
      </c>
      <c r="AV99" s="284" t="s">
        <v>231</v>
      </c>
      <c r="AW99" s="167" t="s">
        <v>231</v>
      </c>
      <c r="AX99" s="167" t="s">
        <v>231</v>
      </c>
      <c r="AY99" s="167" t="s">
        <v>231</v>
      </c>
      <c r="AZ99" s="167" t="s">
        <v>231</v>
      </c>
      <c r="BA99" s="167" t="s">
        <v>231</v>
      </c>
      <c r="BB99" s="167" t="s">
        <v>231</v>
      </c>
      <c r="BC99" s="167" t="s">
        <v>231</v>
      </c>
      <c r="BD99" s="167" t="s">
        <v>231</v>
      </c>
      <c r="BE99" s="167" t="s">
        <v>231</v>
      </c>
      <c r="BF99" s="167" t="s">
        <v>231</v>
      </c>
      <c r="BG99" s="167" t="s">
        <v>231</v>
      </c>
      <c r="BH99" s="167" t="s">
        <v>231</v>
      </c>
      <c r="BI99" s="163" t="s">
        <v>231</v>
      </c>
      <c r="BJ99" s="163" t="s">
        <v>231</v>
      </c>
      <c r="BK99" s="163" t="s">
        <v>231</v>
      </c>
      <c r="BL99" s="163" t="s">
        <v>231</v>
      </c>
      <c r="BM99" s="163" t="s">
        <v>231</v>
      </c>
      <c r="BN99" s="163" t="s">
        <v>231</v>
      </c>
      <c r="BO99" s="163" t="s">
        <v>231</v>
      </c>
      <c r="BP99" s="163" t="s">
        <v>231</v>
      </c>
      <c r="BQ99" s="163" t="s">
        <v>231</v>
      </c>
      <c r="BR99" s="163" t="s">
        <v>231</v>
      </c>
      <c r="BS99" s="163" t="s">
        <v>231</v>
      </c>
      <c r="BT99" s="163" t="s">
        <v>231</v>
      </c>
      <c r="BU99" s="163" t="s">
        <v>231</v>
      </c>
      <c r="BV99" s="163" t="s">
        <v>231</v>
      </c>
      <c r="BW99" s="272" t="s">
        <v>231</v>
      </c>
      <c r="BX99" s="272" t="s">
        <v>231</v>
      </c>
      <c r="BY99" s="272" t="s">
        <v>231</v>
      </c>
      <c r="BZ99" s="272" t="s">
        <v>231</v>
      </c>
      <c r="CA99" s="272" t="s">
        <v>231</v>
      </c>
      <c r="CB99" s="272" t="s">
        <v>231</v>
      </c>
      <c r="CC99" s="272" t="s">
        <v>231</v>
      </c>
      <c r="CD99" s="272" t="s">
        <v>231</v>
      </c>
      <c r="CE99" s="272" t="s">
        <v>231</v>
      </c>
      <c r="CF99" s="272" t="s">
        <v>231</v>
      </c>
      <c r="CG99" s="272" t="s">
        <v>231</v>
      </c>
      <c r="CH99" s="272" t="s">
        <v>231</v>
      </c>
      <c r="CI99" s="272" t="s">
        <v>231</v>
      </c>
      <c r="CJ99" s="272" t="s">
        <v>231</v>
      </c>
      <c r="CK99" s="272" t="s">
        <v>231</v>
      </c>
      <c r="CL99" s="272" t="s">
        <v>231</v>
      </c>
      <c r="CM99" s="272" t="s">
        <v>432</v>
      </c>
      <c r="CN99" s="272">
        <v>2020</v>
      </c>
      <c r="CO99" s="272" t="s">
        <v>429</v>
      </c>
      <c r="CP99" s="272" t="s">
        <v>385</v>
      </c>
      <c r="CQ99" s="272" t="s">
        <v>429</v>
      </c>
      <c r="CR99" s="272" t="s">
        <v>429</v>
      </c>
      <c r="CS99" s="274" t="s">
        <v>445</v>
      </c>
      <c r="CT99" s="278" t="s">
        <v>446</v>
      </c>
      <c r="CU99" s="278" t="s">
        <v>447</v>
      </c>
      <c r="CV99" s="449" t="s">
        <v>231</v>
      </c>
      <c r="CW99" s="449" t="s">
        <v>231</v>
      </c>
      <c r="CX99" s="449" t="s">
        <v>231</v>
      </c>
      <c r="CY99" s="449" t="s">
        <v>231</v>
      </c>
      <c r="CZ99" s="278" t="s">
        <v>448</v>
      </c>
      <c r="DA99" s="278" t="s">
        <v>448</v>
      </c>
      <c r="DB99" s="278" t="s">
        <v>448</v>
      </c>
      <c r="DC99" s="272" t="s">
        <v>231</v>
      </c>
      <c r="DD99" s="272" t="s">
        <v>231</v>
      </c>
      <c r="DE99" s="272" t="s">
        <v>231</v>
      </c>
      <c r="DF99" s="272" t="s">
        <v>231</v>
      </c>
      <c r="DG99" s="272" t="s">
        <v>231</v>
      </c>
      <c r="DH99" s="272" t="s">
        <v>231</v>
      </c>
      <c r="DI99" s="272" t="s">
        <v>231</v>
      </c>
      <c r="DJ99" s="272" t="s">
        <v>231</v>
      </c>
      <c r="DK99" s="272" t="s">
        <v>231</v>
      </c>
      <c r="DL99" s="272" t="s">
        <v>231</v>
      </c>
      <c r="DM99" s="272" t="s">
        <v>231</v>
      </c>
      <c r="DN99" s="272" t="s">
        <v>231</v>
      </c>
      <c r="DO99" s="272" t="s">
        <v>231</v>
      </c>
      <c r="DP99" s="272" t="s">
        <v>231</v>
      </c>
      <c r="DQ99" s="272" t="s">
        <v>231</v>
      </c>
      <c r="DR99" s="176" t="s">
        <v>231</v>
      </c>
      <c r="DS99" s="176" t="s">
        <v>231</v>
      </c>
      <c r="DT99" s="176" t="s">
        <v>231</v>
      </c>
      <c r="DU99" s="176" t="s">
        <v>231</v>
      </c>
      <c r="DV99" s="176" t="s">
        <v>231</v>
      </c>
      <c r="DW99" s="272" t="s">
        <v>231</v>
      </c>
      <c r="DX99" s="176" t="s">
        <v>231</v>
      </c>
      <c r="DY99" s="272" t="s">
        <v>231</v>
      </c>
      <c r="DZ99" s="176" t="s">
        <v>231</v>
      </c>
      <c r="EA99" s="176" t="s">
        <v>231</v>
      </c>
      <c r="EB99" s="176" t="s">
        <v>231</v>
      </c>
      <c r="EC99" s="176" t="s">
        <v>231</v>
      </c>
      <c r="ED99" s="176" t="s">
        <v>231</v>
      </c>
      <c r="EE99" s="176" t="s">
        <v>231</v>
      </c>
      <c r="EF99" s="176" t="s">
        <v>231</v>
      </c>
      <c r="EG99" s="176" t="s">
        <v>231</v>
      </c>
      <c r="EH99" s="176" t="s">
        <v>231</v>
      </c>
      <c r="EI99" s="176" t="s">
        <v>231</v>
      </c>
      <c r="EJ99" s="176" t="s">
        <v>231</v>
      </c>
      <c r="EK99" s="176" t="s">
        <v>231</v>
      </c>
      <c r="EL99" s="176" t="s">
        <v>231</v>
      </c>
      <c r="EM99" s="176" t="s">
        <v>231</v>
      </c>
      <c r="EN99" s="176" t="s">
        <v>231</v>
      </c>
      <c r="EO99" s="176" t="s">
        <v>231</v>
      </c>
      <c r="EP99" s="176" t="s">
        <v>231</v>
      </c>
      <c r="EQ99" s="176" t="s">
        <v>231</v>
      </c>
      <c r="ER99" s="176" t="s">
        <v>231</v>
      </c>
      <c r="ES99" s="176" t="s">
        <v>231</v>
      </c>
      <c r="ET99" s="176" t="s">
        <v>231</v>
      </c>
      <c r="EU99" s="176" t="s">
        <v>231</v>
      </c>
      <c r="EV99" s="176" t="s">
        <v>231</v>
      </c>
      <c r="EW99" s="176" t="s">
        <v>231</v>
      </c>
      <c r="EX99" s="176" t="s">
        <v>231</v>
      </c>
      <c r="EY99" s="176" t="s">
        <v>231</v>
      </c>
      <c r="EZ99" s="176" t="s">
        <v>231</v>
      </c>
      <c r="FA99" s="176" t="s">
        <v>231</v>
      </c>
      <c r="FB99" s="176" t="s">
        <v>231</v>
      </c>
      <c r="FC99" s="176" t="s">
        <v>231</v>
      </c>
      <c r="FD99" s="176" t="s">
        <v>231</v>
      </c>
      <c r="FE99" s="176" t="s">
        <v>231</v>
      </c>
      <c r="FF99" s="176" t="s">
        <v>231</v>
      </c>
      <c r="FG99" s="176" t="s">
        <v>231</v>
      </c>
      <c r="FH99" s="176" t="s">
        <v>231</v>
      </c>
    </row>
    <row r="100" spans="1:164" ht="18" customHeight="1" x14ac:dyDescent="0.3">
      <c r="A100" s="282"/>
      <c r="B100" s="282"/>
      <c r="C100" s="285"/>
      <c r="D100" s="285"/>
      <c r="E100" s="285"/>
      <c r="F100" s="287"/>
      <c r="G100" s="287"/>
      <c r="H100" s="285"/>
      <c r="I100" s="287"/>
      <c r="J100" s="285"/>
      <c r="K100" s="301"/>
      <c r="L100" s="269"/>
      <c r="M100" s="269"/>
      <c r="N100" s="269"/>
      <c r="O100" s="269"/>
      <c r="P100" s="269"/>
      <c r="Q100" s="269"/>
      <c r="R100" s="144" t="s">
        <v>230</v>
      </c>
      <c r="S100" s="144" t="s">
        <v>231</v>
      </c>
      <c r="T100" s="144" t="s">
        <v>231</v>
      </c>
      <c r="U100" s="144" t="s">
        <v>231</v>
      </c>
      <c r="V100" s="174" t="s">
        <v>231</v>
      </c>
      <c r="W100" s="269"/>
      <c r="X100" s="143" t="s">
        <v>231</v>
      </c>
      <c r="Y100" s="269"/>
      <c r="Z100" s="143" t="s">
        <v>231</v>
      </c>
      <c r="AA100" s="269"/>
      <c r="AB100" s="143" t="s">
        <v>231</v>
      </c>
      <c r="AC100" s="269"/>
      <c r="AD100" s="149" t="s">
        <v>231</v>
      </c>
      <c r="AE100" s="149" t="s">
        <v>231</v>
      </c>
      <c r="AF100" s="271"/>
      <c r="AG100" s="271"/>
      <c r="AH100" s="271"/>
      <c r="AI100" s="183" t="s">
        <v>231</v>
      </c>
      <c r="AJ100" s="293"/>
      <c r="AK100" s="151" t="s">
        <v>231</v>
      </c>
      <c r="AL100" s="151" t="s">
        <v>231</v>
      </c>
      <c r="AM100" s="151" t="s">
        <v>231</v>
      </c>
      <c r="AN100" s="151" t="s">
        <v>231</v>
      </c>
      <c r="AO100" s="151" t="s">
        <v>231</v>
      </c>
      <c r="AP100" s="151" t="s">
        <v>231</v>
      </c>
      <c r="AQ100" s="151" t="s">
        <v>231</v>
      </c>
      <c r="AR100" s="151" t="s">
        <v>231</v>
      </c>
      <c r="AS100" s="151" t="s">
        <v>231</v>
      </c>
      <c r="AT100" s="295"/>
      <c r="AU100" s="151" t="s">
        <v>231</v>
      </c>
      <c r="AV100" s="295"/>
      <c r="AW100" s="151" t="s">
        <v>231</v>
      </c>
      <c r="AX100" s="151" t="s">
        <v>231</v>
      </c>
      <c r="AY100" s="151" t="s">
        <v>231</v>
      </c>
      <c r="AZ100" s="151" t="s">
        <v>231</v>
      </c>
      <c r="BA100" s="151" t="s">
        <v>231</v>
      </c>
      <c r="BB100" s="151" t="s">
        <v>231</v>
      </c>
      <c r="BC100" s="151" t="s">
        <v>231</v>
      </c>
      <c r="BD100" s="151" t="s">
        <v>231</v>
      </c>
      <c r="BE100" s="151" t="s">
        <v>231</v>
      </c>
      <c r="BF100" s="151" t="s">
        <v>231</v>
      </c>
      <c r="BG100" s="151" t="s">
        <v>231</v>
      </c>
      <c r="BH100" s="151" t="s">
        <v>231</v>
      </c>
      <c r="BI100" s="152" t="s">
        <v>231</v>
      </c>
      <c r="BJ100" s="152" t="s">
        <v>231</v>
      </c>
      <c r="BK100" s="152" t="s">
        <v>231</v>
      </c>
      <c r="BL100" s="152" t="s">
        <v>231</v>
      </c>
      <c r="BM100" s="152" t="s">
        <v>231</v>
      </c>
      <c r="BN100" s="152" t="s">
        <v>231</v>
      </c>
      <c r="BO100" s="152" t="s">
        <v>231</v>
      </c>
      <c r="BP100" s="152" t="s">
        <v>231</v>
      </c>
      <c r="BQ100" s="152" t="s">
        <v>231</v>
      </c>
      <c r="BR100" s="152" t="s">
        <v>231</v>
      </c>
      <c r="BS100" s="152" t="s">
        <v>231</v>
      </c>
      <c r="BT100" s="152" t="s">
        <v>231</v>
      </c>
      <c r="BU100" s="152" t="s">
        <v>231</v>
      </c>
      <c r="BV100" s="152" t="s">
        <v>231</v>
      </c>
      <c r="BW100" s="277"/>
      <c r="BX100" s="277"/>
      <c r="BY100" s="277"/>
      <c r="BZ100" s="277"/>
      <c r="CA100" s="277"/>
      <c r="CB100" s="277"/>
      <c r="CC100" s="277"/>
      <c r="CD100" s="277"/>
      <c r="CE100" s="277"/>
      <c r="CF100" s="277"/>
      <c r="CG100" s="277"/>
      <c r="CH100" s="277"/>
      <c r="CI100" s="277"/>
      <c r="CJ100" s="277"/>
      <c r="CK100" s="277"/>
      <c r="CL100" s="277"/>
      <c r="CM100" s="269"/>
      <c r="CN100" s="269"/>
      <c r="CO100" s="269"/>
      <c r="CP100" s="269"/>
      <c r="CQ100" s="269"/>
      <c r="CR100" s="269"/>
      <c r="CS100" s="287"/>
      <c r="CT100" s="279"/>
      <c r="CU100" s="279"/>
      <c r="CV100" s="277"/>
      <c r="CW100" s="277"/>
      <c r="CX100" s="277"/>
      <c r="CY100" s="277"/>
      <c r="CZ100" s="279"/>
      <c r="DA100" s="279"/>
      <c r="DB100" s="279"/>
      <c r="DC100" s="269"/>
      <c r="DD100" s="269"/>
      <c r="DE100" s="269"/>
      <c r="DF100" s="269"/>
      <c r="DG100" s="269"/>
      <c r="DH100" s="269"/>
      <c r="DI100" s="269"/>
      <c r="DJ100" s="269"/>
      <c r="DK100" s="277"/>
      <c r="DL100" s="277"/>
      <c r="DM100" s="277"/>
      <c r="DN100" s="277"/>
      <c r="DO100" s="277"/>
      <c r="DP100" s="277"/>
      <c r="DQ100" s="277"/>
      <c r="DR100" s="176" t="s">
        <v>231</v>
      </c>
      <c r="DS100" s="176" t="s">
        <v>231</v>
      </c>
      <c r="DT100" s="176" t="s">
        <v>231</v>
      </c>
      <c r="DU100" s="176" t="s">
        <v>231</v>
      </c>
      <c r="DV100" s="176" t="s">
        <v>231</v>
      </c>
      <c r="DW100" s="277"/>
      <c r="DX100" s="176" t="s">
        <v>231</v>
      </c>
      <c r="DY100" s="277"/>
      <c r="DZ100" s="176" t="s">
        <v>231</v>
      </c>
      <c r="EA100" s="176" t="s">
        <v>231</v>
      </c>
      <c r="EB100" s="176" t="s">
        <v>231</v>
      </c>
      <c r="EC100" s="176" t="s">
        <v>231</v>
      </c>
      <c r="ED100" s="176" t="s">
        <v>231</v>
      </c>
      <c r="EE100" s="176" t="s">
        <v>231</v>
      </c>
      <c r="EF100" s="176" t="s">
        <v>231</v>
      </c>
      <c r="EG100" s="176" t="s">
        <v>231</v>
      </c>
      <c r="EH100" s="176" t="s">
        <v>231</v>
      </c>
      <c r="EI100" s="176" t="s">
        <v>231</v>
      </c>
      <c r="EJ100" s="176" t="s">
        <v>231</v>
      </c>
      <c r="EK100" s="176" t="s">
        <v>231</v>
      </c>
      <c r="EL100" s="176" t="s">
        <v>231</v>
      </c>
      <c r="EM100" s="176" t="s">
        <v>231</v>
      </c>
      <c r="EN100" s="176" t="s">
        <v>231</v>
      </c>
      <c r="EO100" s="176" t="s">
        <v>231</v>
      </c>
      <c r="EP100" s="176" t="s">
        <v>231</v>
      </c>
      <c r="EQ100" s="176" t="s">
        <v>231</v>
      </c>
      <c r="ER100" s="176" t="s">
        <v>231</v>
      </c>
      <c r="ES100" s="176" t="s">
        <v>231</v>
      </c>
      <c r="ET100" s="176" t="s">
        <v>231</v>
      </c>
      <c r="EU100" s="176" t="s">
        <v>231</v>
      </c>
      <c r="EV100" s="176" t="s">
        <v>231</v>
      </c>
      <c r="EW100" s="176" t="s">
        <v>231</v>
      </c>
      <c r="EX100" s="176" t="s">
        <v>231</v>
      </c>
      <c r="EY100" s="176" t="s">
        <v>231</v>
      </c>
      <c r="EZ100" s="176" t="s">
        <v>231</v>
      </c>
      <c r="FA100" s="176" t="s">
        <v>231</v>
      </c>
      <c r="FB100" s="176" t="s">
        <v>231</v>
      </c>
      <c r="FC100" s="176" t="s">
        <v>231</v>
      </c>
      <c r="FD100" s="176" t="s">
        <v>231</v>
      </c>
      <c r="FE100" s="176" t="s">
        <v>231</v>
      </c>
      <c r="FF100" s="176" t="s">
        <v>231</v>
      </c>
      <c r="FG100" s="176" t="s">
        <v>231</v>
      </c>
      <c r="FH100" s="176" t="s">
        <v>231</v>
      </c>
    </row>
    <row r="101" spans="1:164" ht="18" customHeight="1" x14ac:dyDescent="0.3">
      <c r="A101" s="282"/>
      <c r="B101" s="282"/>
      <c r="C101" s="285"/>
      <c r="D101" s="285"/>
      <c r="E101" s="285"/>
      <c r="F101" s="287"/>
      <c r="G101" s="287"/>
      <c r="H101" s="285"/>
      <c r="I101" s="287"/>
      <c r="J101" s="285"/>
      <c r="K101" s="301"/>
      <c r="L101" s="269"/>
      <c r="M101" s="269"/>
      <c r="N101" s="269"/>
      <c r="O101" s="269"/>
      <c r="P101" s="269"/>
      <c r="Q101" s="269"/>
      <c r="R101" s="144" t="s">
        <v>235</v>
      </c>
      <c r="S101" s="144" t="s">
        <v>235</v>
      </c>
      <c r="T101" s="144" t="s">
        <v>235</v>
      </c>
      <c r="U101" s="144" t="s">
        <v>235</v>
      </c>
      <c r="V101" s="144" t="s">
        <v>235</v>
      </c>
      <c r="W101" s="269"/>
      <c r="X101" s="143" t="s">
        <v>235</v>
      </c>
      <c r="Y101" s="269"/>
      <c r="Z101" s="143" t="s">
        <v>235</v>
      </c>
      <c r="AA101" s="269"/>
      <c r="AB101" s="143" t="s">
        <v>235</v>
      </c>
      <c r="AC101" s="269"/>
      <c r="AD101" s="149" t="s">
        <v>235</v>
      </c>
      <c r="AE101" s="149" t="s">
        <v>235</v>
      </c>
      <c r="AF101" s="271"/>
      <c r="AG101" s="271"/>
      <c r="AH101" s="271"/>
      <c r="AI101" s="183" t="s">
        <v>235</v>
      </c>
      <c r="AJ101" s="293"/>
      <c r="AK101" s="167" t="s">
        <v>235</v>
      </c>
      <c r="AL101" s="167" t="s">
        <v>235</v>
      </c>
      <c r="AM101" s="167" t="s">
        <v>235</v>
      </c>
      <c r="AN101" s="167" t="s">
        <v>235</v>
      </c>
      <c r="AO101" s="167" t="s">
        <v>235</v>
      </c>
      <c r="AP101" s="167" t="s">
        <v>235</v>
      </c>
      <c r="AQ101" s="167" t="s">
        <v>235</v>
      </c>
      <c r="AR101" s="167" t="s">
        <v>235</v>
      </c>
      <c r="AS101" s="167" t="s">
        <v>235</v>
      </c>
      <c r="AT101" s="295"/>
      <c r="AU101" s="167" t="s">
        <v>235</v>
      </c>
      <c r="AV101" s="295"/>
      <c r="AW101" s="167" t="s">
        <v>235</v>
      </c>
      <c r="AX101" s="167" t="s">
        <v>235</v>
      </c>
      <c r="AY101" s="167" t="s">
        <v>235</v>
      </c>
      <c r="AZ101" s="167" t="s">
        <v>235</v>
      </c>
      <c r="BA101" s="167" t="s">
        <v>235</v>
      </c>
      <c r="BB101" s="167" t="s">
        <v>235</v>
      </c>
      <c r="BC101" s="167" t="s">
        <v>235</v>
      </c>
      <c r="BD101" s="167" t="s">
        <v>235</v>
      </c>
      <c r="BE101" s="167" t="s">
        <v>235</v>
      </c>
      <c r="BF101" s="167" t="s">
        <v>235</v>
      </c>
      <c r="BG101" s="167" t="s">
        <v>235</v>
      </c>
      <c r="BH101" s="167" t="s">
        <v>235</v>
      </c>
      <c r="BI101" s="163" t="s">
        <v>235</v>
      </c>
      <c r="BJ101" s="163" t="s">
        <v>235</v>
      </c>
      <c r="BK101" s="163" t="s">
        <v>235</v>
      </c>
      <c r="BL101" s="163" t="s">
        <v>235</v>
      </c>
      <c r="BM101" s="163" t="s">
        <v>235</v>
      </c>
      <c r="BN101" s="163" t="s">
        <v>235</v>
      </c>
      <c r="BO101" s="163" t="s">
        <v>235</v>
      </c>
      <c r="BP101" s="163" t="s">
        <v>235</v>
      </c>
      <c r="BQ101" s="163" t="s">
        <v>235</v>
      </c>
      <c r="BR101" s="163" t="s">
        <v>235</v>
      </c>
      <c r="BS101" s="163" t="s">
        <v>235</v>
      </c>
      <c r="BT101" s="163" t="s">
        <v>235</v>
      </c>
      <c r="BU101" s="163" t="s">
        <v>235</v>
      </c>
      <c r="BV101" s="163" t="s">
        <v>235</v>
      </c>
      <c r="BW101" s="277"/>
      <c r="BX101" s="277"/>
      <c r="BY101" s="277"/>
      <c r="BZ101" s="277"/>
      <c r="CA101" s="277"/>
      <c r="CB101" s="277"/>
      <c r="CC101" s="277"/>
      <c r="CD101" s="277"/>
      <c r="CE101" s="277"/>
      <c r="CF101" s="277"/>
      <c r="CG101" s="277"/>
      <c r="CH101" s="277"/>
      <c r="CI101" s="277"/>
      <c r="CJ101" s="277"/>
      <c r="CK101" s="277"/>
      <c r="CL101" s="277"/>
      <c r="CM101" s="269"/>
      <c r="CN101" s="269"/>
      <c r="CO101" s="269"/>
      <c r="CP101" s="269"/>
      <c r="CQ101" s="269"/>
      <c r="CR101" s="269"/>
      <c r="CS101" s="287"/>
      <c r="CT101" s="279"/>
      <c r="CU101" s="279"/>
      <c r="CV101" s="277"/>
      <c r="CW101" s="277"/>
      <c r="CX101" s="277"/>
      <c r="CY101" s="277"/>
      <c r="CZ101" s="279"/>
      <c r="DA101" s="279"/>
      <c r="DB101" s="279"/>
      <c r="DC101" s="269"/>
      <c r="DD101" s="269"/>
      <c r="DE101" s="269"/>
      <c r="DF101" s="269"/>
      <c r="DG101" s="269"/>
      <c r="DH101" s="269"/>
      <c r="DI101" s="269"/>
      <c r="DJ101" s="269"/>
      <c r="DK101" s="277"/>
      <c r="DL101" s="277"/>
      <c r="DM101" s="277"/>
      <c r="DN101" s="277"/>
      <c r="DO101" s="277"/>
      <c r="DP101" s="277"/>
      <c r="DQ101" s="277"/>
      <c r="DR101" s="176" t="s">
        <v>235</v>
      </c>
      <c r="DS101" s="176" t="s">
        <v>235</v>
      </c>
      <c r="DT101" s="176" t="s">
        <v>235</v>
      </c>
      <c r="DU101" s="176" t="s">
        <v>235</v>
      </c>
      <c r="DV101" s="176" t="s">
        <v>235</v>
      </c>
      <c r="DW101" s="277"/>
      <c r="DX101" s="176" t="s">
        <v>235</v>
      </c>
      <c r="DY101" s="277"/>
      <c r="DZ101" s="176" t="s">
        <v>235</v>
      </c>
      <c r="EA101" s="176" t="s">
        <v>235</v>
      </c>
      <c r="EB101" s="176" t="s">
        <v>235</v>
      </c>
      <c r="EC101" s="176" t="s">
        <v>235</v>
      </c>
      <c r="ED101" s="176" t="s">
        <v>235</v>
      </c>
      <c r="EE101" s="176" t="s">
        <v>235</v>
      </c>
      <c r="EF101" s="176" t="s">
        <v>235</v>
      </c>
      <c r="EG101" s="176" t="s">
        <v>235</v>
      </c>
      <c r="EH101" s="176" t="s">
        <v>235</v>
      </c>
      <c r="EI101" s="176" t="s">
        <v>235</v>
      </c>
      <c r="EJ101" s="176" t="s">
        <v>235</v>
      </c>
      <c r="EK101" s="176" t="s">
        <v>235</v>
      </c>
      <c r="EL101" s="176" t="s">
        <v>235</v>
      </c>
      <c r="EM101" s="176" t="s">
        <v>235</v>
      </c>
      <c r="EN101" s="176" t="s">
        <v>235</v>
      </c>
      <c r="EO101" s="176" t="s">
        <v>235</v>
      </c>
      <c r="EP101" s="176" t="s">
        <v>235</v>
      </c>
      <c r="EQ101" s="176" t="s">
        <v>235</v>
      </c>
      <c r="ER101" s="176" t="s">
        <v>235</v>
      </c>
      <c r="ES101" s="176" t="s">
        <v>235</v>
      </c>
      <c r="ET101" s="176" t="s">
        <v>235</v>
      </c>
      <c r="EU101" s="176" t="s">
        <v>235</v>
      </c>
      <c r="EV101" s="176" t="s">
        <v>235</v>
      </c>
      <c r="EW101" s="176" t="s">
        <v>235</v>
      </c>
      <c r="EX101" s="176" t="s">
        <v>235</v>
      </c>
      <c r="EY101" s="176" t="s">
        <v>235</v>
      </c>
      <c r="EZ101" s="176" t="s">
        <v>235</v>
      </c>
      <c r="FA101" s="176" t="s">
        <v>235</v>
      </c>
      <c r="FB101" s="176" t="s">
        <v>235</v>
      </c>
      <c r="FC101" s="176" t="s">
        <v>235</v>
      </c>
      <c r="FD101" s="176" t="s">
        <v>235</v>
      </c>
      <c r="FE101" s="176" t="s">
        <v>235</v>
      </c>
      <c r="FF101" s="176" t="s">
        <v>235</v>
      </c>
      <c r="FG101" s="176" t="s">
        <v>235</v>
      </c>
      <c r="FH101" s="176" t="s">
        <v>235</v>
      </c>
    </row>
    <row r="102" spans="1:164" ht="18" customHeight="1" x14ac:dyDescent="0.3">
      <c r="A102" s="283"/>
      <c r="B102" s="283"/>
      <c r="C102" s="286"/>
      <c r="D102" s="286"/>
      <c r="E102" s="286"/>
      <c r="F102" s="288"/>
      <c r="G102" s="288"/>
      <c r="H102" s="286"/>
      <c r="I102" s="288"/>
      <c r="J102" s="286"/>
      <c r="K102" s="302"/>
      <c r="L102" s="298"/>
      <c r="M102" s="298"/>
      <c r="N102" s="298"/>
      <c r="O102" s="298"/>
      <c r="P102" s="298"/>
      <c r="Q102" s="298"/>
      <c r="R102" s="144" t="s">
        <v>235</v>
      </c>
      <c r="S102" s="144" t="s">
        <v>235</v>
      </c>
      <c r="T102" s="144" t="s">
        <v>235</v>
      </c>
      <c r="U102" s="144" t="s">
        <v>235</v>
      </c>
      <c r="V102" s="144" t="s">
        <v>235</v>
      </c>
      <c r="W102" s="298"/>
      <c r="X102" s="143" t="s">
        <v>235</v>
      </c>
      <c r="Y102" s="298"/>
      <c r="Z102" s="143" t="s">
        <v>235</v>
      </c>
      <c r="AA102" s="298"/>
      <c r="AB102" s="143" t="s">
        <v>235</v>
      </c>
      <c r="AC102" s="298"/>
      <c r="AD102" s="149" t="s">
        <v>235</v>
      </c>
      <c r="AE102" s="149" t="s">
        <v>235</v>
      </c>
      <c r="AF102" s="271"/>
      <c r="AG102" s="271"/>
      <c r="AH102" s="271"/>
      <c r="AI102" s="183" t="s">
        <v>235</v>
      </c>
      <c r="AJ102" s="294"/>
      <c r="AK102" s="151" t="s">
        <v>235</v>
      </c>
      <c r="AL102" s="151" t="s">
        <v>235</v>
      </c>
      <c r="AM102" s="151" t="s">
        <v>235</v>
      </c>
      <c r="AN102" s="151" t="s">
        <v>235</v>
      </c>
      <c r="AO102" s="151" t="s">
        <v>235</v>
      </c>
      <c r="AP102" s="151" t="s">
        <v>235</v>
      </c>
      <c r="AQ102" s="151" t="s">
        <v>235</v>
      </c>
      <c r="AR102" s="151" t="s">
        <v>235</v>
      </c>
      <c r="AS102" s="151" t="s">
        <v>235</v>
      </c>
      <c r="AT102" s="296"/>
      <c r="AU102" s="151" t="s">
        <v>235</v>
      </c>
      <c r="AV102" s="296"/>
      <c r="AW102" s="151" t="s">
        <v>235</v>
      </c>
      <c r="AX102" s="151" t="s">
        <v>235</v>
      </c>
      <c r="AY102" s="151" t="s">
        <v>235</v>
      </c>
      <c r="AZ102" s="151" t="s">
        <v>235</v>
      </c>
      <c r="BA102" s="151" t="s">
        <v>235</v>
      </c>
      <c r="BB102" s="151" t="s">
        <v>235</v>
      </c>
      <c r="BC102" s="151" t="s">
        <v>235</v>
      </c>
      <c r="BD102" s="151" t="s">
        <v>235</v>
      </c>
      <c r="BE102" s="151" t="s">
        <v>235</v>
      </c>
      <c r="BF102" s="151" t="s">
        <v>235</v>
      </c>
      <c r="BG102" s="151" t="s">
        <v>235</v>
      </c>
      <c r="BH102" s="151" t="s">
        <v>235</v>
      </c>
      <c r="BI102" s="152" t="s">
        <v>235</v>
      </c>
      <c r="BJ102" s="152" t="s">
        <v>235</v>
      </c>
      <c r="BK102" s="152" t="s">
        <v>235</v>
      </c>
      <c r="BL102" s="152" t="s">
        <v>235</v>
      </c>
      <c r="BM102" s="152" t="s">
        <v>235</v>
      </c>
      <c r="BN102" s="152" t="s">
        <v>235</v>
      </c>
      <c r="BO102" s="152" t="s">
        <v>235</v>
      </c>
      <c r="BP102" s="152" t="s">
        <v>235</v>
      </c>
      <c r="BQ102" s="152" t="s">
        <v>235</v>
      </c>
      <c r="BR102" s="152" t="s">
        <v>235</v>
      </c>
      <c r="BS102" s="152" t="s">
        <v>235</v>
      </c>
      <c r="BT102" s="152" t="s">
        <v>235</v>
      </c>
      <c r="BU102" s="152" t="s">
        <v>235</v>
      </c>
      <c r="BV102" s="152" t="s">
        <v>235</v>
      </c>
      <c r="BW102" s="297"/>
      <c r="BX102" s="297"/>
      <c r="BY102" s="297"/>
      <c r="BZ102" s="297"/>
      <c r="CA102" s="297"/>
      <c r="CB102" s="297"/>
      <c r="CC102" s="297"/>
      <c r="CD102" s="297"/>
      <c r="CE102" s="297"/>
      <c r="CF102" s="297"/>
      <c r="CG102" s="297"/>
      <c r="CH102" s="297"/>
      <c r="CI102" s="297"/>
      <c r="CJ102" s="297"/>
      <c r="CK102" s="297"/>
      <c r="CL102" s="297"/>
      <c r="CM102" s="298"/>
      <c r="CN102" s="298"/>
      <c r="CO102" s="298"/>
      <c r="CP102" s="298"/>
      <c r="CQ102" s="298"/>
      <c r="CR102" s="298"/>
      <c r="CS102" s="288"/>
      <c r="CT102" s="280"/>
      <c r="CU102" s="280"/>
      <c r="CV102" s="297"/>
      <c r="CW102" s="297"/>
      <c r="CX102" s="297"/>
      <c r="CY102" s="297"/>
      <c r="CZ102" s="280"/>
      <c r="DA102" s="280"/>
      <c r="DB102" s="280"/>
      <c r="DC102" s="298"/>
      <c r="DD102" s="298"/>
      <c r="DE102" s="298"/>
      <c r="DF102" s="298"/>
      <c r="DG102" s="298"/>
      <c r="DH102" s="298"/>
      <c r="DI102" s="298"/>
      <c r="DJ102" s="298"/>
      <c r="DK102" s="297"/>
      <c r="DL102" s="297"/>
      <c r="DM102" s="297"/>
      <c r="DN102" s="297"/>
      <c r="DO102" s="297"/>
      <c r="DP102" s="297"/>
      <c r="DQ102" s="297"/>
      <c r="DR102" s="176" t="s">
        <v>235</v>
      </c>
      <c r="DS102" s="176" t="s">
        <v>235</v>
      </c>
      <c r="DT102" s="176" t="s">
        <v>235</v>
      </c>
      <c r="DU102" s="176" t="s">
        <v>235</v>
      </c>
      <c r="DV102" s="176" t="s">
        <v>235</v>
      </c>
      <c r="DW102" s="297"/>
      <c r="DX102" s="176" t="s">
        <v>235</v>
      </c>
      <c r="DY102" s="297"/>
      <c r="DZ102" s="176" t="s">
        <v>235</v>
      </c>
      <c r="EA102" s="176" t="s">
        <v>235</v>
      </c>
      <c r="EB102" s="176" t="s">
        <v>235</v>
      </c>
      <c r="EC102" s="176" t="s">
        <v>235</v>
      </c>
      <c r="ED102" s="176" t="s">
        <v>235</v>
      </c>
      <c r="EE102" s="176" t="s">
        <v>235</v>
      </c>
      <c r="EF102" s="176" t="s">
        <v>235</v>
      </c>
      <c r="EG102" s="176" t="s">
        <v>235</v>
      </c>
      <c r="EH102" s="176" t="s">
        <v>235</v>
      </c>
      <c r="EI102" s="176" t="s">
        <v>235</v>
      </c>
      <c r="EJ102" s="176" t="s">
        <v>235</v>
      </c>
      <c r="EK102" s="176" t="s">
        <v>235</v>
      </c>
      <c r="EL102" s="176" t="s">
        <v>235</v>
      </c>
      <c r="EM102" s="176" t="s">
        <v>235</v>
      </c>
      <c r="EN102" s="176" t="s">
        <v>235</v>
      </c>
      <c r="EO102" s="176" t="s">
        <v>235</v>
      </c>
      <c r="EP102" s="176" t="s">
        <v>235</v>
      </c>
      <c r="EQ102" s="176" t="s">
        <v>235</v>
      </c>
      <c r="ER102" s="176" t="s">
        <v>235</v>
      </c>
      <c r="ES102" s="176" t="s">
        <v>235</v>
      </c>
      <c r="ET102" s="176" t="s">
        <v>235</v>
      </c>
      <c r="EU102" s="176" t="s">
        <v>235</v>
      </c>
      <c r="EV102" s="176" t="s">
        <v>235</v>
      </c>
      <c r="EW102" s="176" t="s">
        <v>235</v>
      </c>
      <c r="EX102" s="176" t="s">
        <v>235</v>
      </c>
      <c r="EY102" s="176" t="s">
        <v>235</v>
      </c>
      <c r="EZ102" s="176" t="s">
        <v>235</v>
      </c>
      <c r="FA102" s="176" t="s">
        <v>235</v>
      </c>
      <c r="FB102" s="176" t="s">
        <v>235</v>
      </c>
      <c r="FC102" s="176" t="s">
        <v>235</v>
      </c>
      <c r="FD102" s="176" t="s">
        <v>235</v>
      </c>
      <c r="FE102" s="176" t="s">
        <v>235</v>
      </c>
      <c r="FF102" s="176" t="s">
        <v>235</v>
      </c>
      <c r="FG102" s="176" t="s">
        <v>235</v>
      </c>
      <c r="FH102" s="176" t="s">
        <v>235</v>
      </c>
    </row>
    <row r="103" spans="1:164" ht="18" customHeight="1" x14ac:dyDescent="0.3">
      <c r="A103" s="281">
        <v>1</v>
      </c>
      <c r="B103" s="281">
        <v>1</v>
      </c>
      <c r="C103" s="284" t="s">
        <v>238</v>
      </c>
      <c r="D103" s="284" t="s">
        <v>436</v>
      </c>
      <c r="E103" s="284" t="s">
        <v>437</v>
      </c>
      <c r="F103" s="274" t="s">
        <v>438</v>
      </c>
      <c r="G103" s="274" t="s">
        <v>439</v>
      </c>
      <c r="H103" s="284" t="s">
        <v>440</v>
      </c>
      <c r="I103" s="274" t="s">
        <v>441</v>
      </c>
      <c r="J103" s="284" t="s">
        <v>231</v>
      </c>
      <c r="K103" s="300" t="s">
        <v>442</v>
      </c>
      <c r="L103" s="272" t="s">
        <v>225</v>
      </c>
      <c r="M103" s="272" t="s">
        <v>443</v>
      </c>
      <c r="N103" s="272" t="s">
        <v>227</v>
      </c>
      <c r="O103" s="272" t="s">
        <v>231</v>
      </c>
      <c r="P103" s="272" t="s">
        <v>231</v>
      </c>
      <c r="Q103" s="272">
        <v>2</v>
      </c>
      <c r="R103" s="149" t="s">
        <v>444</v>
      </c>
      <c r="S103" s="149" t="s">
        <v>231</v>
      </c>
      <c r="T103" s="149" t="s">
        <v>231</v>
      </c>
      <c r="U103" s="149" t="s">
        <v>231</v>
      </c>
      <c r="V103" s="150" t="s">
        <v>231</v>
      </c>
      <c r="W103" s="299" t="s">
        <v>231</v>
      </c>
      <c r="X103" s="143" t="s">
        <v>231</v>
      </c>
      <c r="Y103" s="272" t="s">
        <v>231</v>
      </c>
      <c r="Z103" s="143" t="s">
        <v>231</v>
      </c>
      <c r="AA103" s="272" t="s">
        <v>231</v>
      </c>
      <c r="AB103" s="143" t="s">
        <v>231</v>
      </c>
      <c r="AC103" s="272" t="s">
        <v>231</v>
      </c>
      <c r="AD103" s="149" t="s">
        <v>231</v>
      </c>
      <c r="AE103" s="149" t="s">
        <v>231</v>
      </c>
      <c r="AF103" s="270" t="s">
        <v>231</v>
      </c>
      <c r="AG103" s="270" t="s">
        <v>231</v>
      </c>
      <c r="AH103" s="270" t="s">
        <v>231</v>
      </c>
      <c r="AI103" s="182" t="s">
        <v>231</v>
      </c>
      <c r="AJ103" s="284" t="s">
        <v>231</v>
      </c>
      <c r="AK103" s="167" t="s">
        <v>231</v>
      </c>
      <c r="AL103" s="167" t="s">
        <v>231</v>
      </c>
      <c r="AM103" s="167" t="s">
        <v>231</v>
      </c>
      <c r="AN103" s="167" t="s">
        <v>231</v>
      </c>
      <c r="AO103" s="167" t="s">
        <v>231</v>
      </c>
      <c r="AP103" s="167" t="s">
        <v>231</v>
      </c>
      <c r="AQ103" s="167" t="s">
        <v>231</v>
      </c>
      <c r="AR103" s="167" t="s">
        <v>231</v>
      </c>
      <c r="AS103" s="167" t="s">
        <v>231</v>
      </c>
      <c r="AT103" s="284" t="s">
        <v>231</v>
      </c>
      <c r="AU103" s="167" t="s">
        <v>231</v>
      </c>
      <c r="AV103" s="284" t="s">
        <v>231</v>
      </c>
      <c r="AW103" s="167" t="s">
        <v>231</v>
      </c>
      <c r="AX103" s="167" t="s">
        <v>231</v>
      </c>
      <c r="AY103" s="167" t="s">
        <v>231</v>
      </c>
      <c r="AZ103" s="167" t="s">
        <v>231</v>
      </c>
      <c r="BA103" s="167" t="s">
        <v>231</v>
      </c>
      <c r="BB103" s="167" t="s">
        <v>231</v>
      </c>
      <c r="BC103" s="167" t="s">
        <v>231</v>
      </c>
      <c r="BD103" s="167" t="s">
        <v>231</v>
      </c>
      <c r="BE103" s="167" t="s">
        <v>231</v>
      </c>
      <c r="BF103" s="167" t="s">
        <v>231</v>
      </c>
      <c r="BG103" s="167" t="s">
        <v>231</v>
      </c>
      <c r="BH103" s="167" t="s">
        <v>231</v>
      </c>
      <c r="BI103" s="163" t="s">
        <v>231</v>
      </c>
      <c r="BJ103" s="163" t="s">
        <v>231</v>
      </c>
      <c r="BK103" s="163" t="s">
        <v>231</v>
      </c>
      <c r="BL103" s="163" t="s">
        <v>231</v>
      </c>
      <c r="BM103" s="163" t="s">
        <v>231</v>
      </c>
      <c r="BN103" s="163" t="s">
        <v>231</v>
      </c>
      <c r="BO103" s="163" t="s">
        <v>231</v>
      </c>
      <c r="BP103" s="163" t="s">
        <v>231</v>
      </c>
      <c r="BQ103" s="163" t="s">
        <v>231</v>
      </c>
      <c r="BR103" s="163" t="s">
        <v>231</v>
      </c>
      <c r="BS103" s="163" t="s">
        <v>231</v>
      </c>
      <c r="BT103" s="163" t="s">
        <v>231</v>
      </c>
      <c r="BU103" s="163" t="s">
        <v>231</v>
      </c>
      <c r="BV103" s="163" t="s">
        <v>231</v>
      </c>
      <c r="BW103" s="272" t="s">
        <v>231</v>
      </c>
      <c r="BX103" s="272" t="s">
        <v>231</v>
      </c>
      <c r="BY103" s="272" t="s">
        <v>231</v>
      </c>
      <c r="BZ103" s="272" t="s">
        <v>231</v>
      </c>
      <c r="CA103" s="272" t="s">
        <v>231</v>
      </c>
      <c r="CB103" s="272" t="s">
        <v>231</v>
      </c>
      <c r="CC103" s="272" t="s">
        <v>231</v>
      </c>
      <c r="CD103" s="272" t="s">
        <v>231</v>
      </c>
      <c r="CE103" s="272" t="s">
        <v>231</v>
      </c>
      <c r="CF103" s="272" t="s">
        <v>231</v>
      </c>
      <c r="CG103" s="272" t="s">
        <v>231</v>
      </c>
      <c r="CH103" s="272" t="s">
        <v>231</v>
      </c>
      <c r="CI103" s="272" t="s">
        <v>231</v>
      </c>
      <c r="CJ103" s="272" t="s">
        <v>231</v>
      </c>
      <c r="CK103" s="272" t="s">
        <v>231</v>
      </c>
      <c r="CL103" s="272" t="s">
        <v>231</v>
      </c>
      <c r="CM103" s="272" t="s">
        <v>432</v>
      </c>
      <c r="CN103" s="272">
        <v>2020</v>
      </c>
      <c r="CO103" s="272" t="s">
        <v>429</v>
      </c>
      <c r="CP103" s="272" t="s">
        <v>385</v>
      </c>
      <c r="CQ103" s="272" t="s">
        <v>429</v>
      </c>
      <c r="CR103" s="272" t="s">
        <v>429</v>
      </c>
      <c r="CS103" s="274" t="s">
        <v>445</v>
      </c>
      <c r="CT103" s="278" t="s">
        <v>446</v>
      </c>
      <c r="CU103" s="278" t="s">
        <v>447</v>
      </c>
      <c r="CV103" s="449" t="s">
        <v>231</v>
      </c>
      <c r="CW103" s="449" t="s">
        <v>231</v>
      </c>
      <c r="CX103" s="449" t="s">
        <v>231</v>
      </c>
      <c r="CY103" s="449" t="s">
        <v>231</v>
      </c>
      <c r="CZ103" s="278" t="s">
        <v>448</v>
      </c>
      <c r="DA103" s="278" t="s">
        <v>448</v>
      </c>
      <c r="DB103" s="278" t="s">
        <v>448</v>
      </c>
      <c r="DC103" s="272" t="s">
        <v>231</v>
      </c>
      <c r="DD103" s="272" t="s">
        <v>231</v>
      </c>
      <c r="DE103" s="272" t="s">
        <v>231</v>
      </c>
      <c r="DF103" s="272" t="s">
        <v>231</v>
      </c>
      <c r="DG103" s="272" t="s">
        <v>231</v>
      </c>
      <c r="DH103" s="272" t="s">
        <v>231</v>
      </c>
      <c r="DI103" s="272" t="s">
        <v>231</v>
      </c>
      <c r="DJ103" s="272" t="s">
        <v>231</v>
      </c>
      <c r="DK103" s="272" t="s">
        <v>231</v>
      </c>
      <c r="DL103" s="272" t="s">
        <v>231</v>
      </c>
      <c r="DM103" s="272" t="s">
        <v>231</v>
      </c>
      <c r="DN103" s="272" t="s">
        <v>231</v>
      </c>
      <c r="DO103" s="272" t="s">
        <v>231</v>
      </c>
      <c r="DP103" s="272" t="s">
        <v>231</v>
      </c>
      <c r="DQ103" s="272" t="s">
        <v>231</v>
      </c>
      <c r="DR103" s="176" t="s">
        <v>231</v>
      </c>
      <c r="DS103" s="176" t="s">
        <v>231</v>
      </c>
      <c r="DT103" s="176" t="s">
        <v>231</v>
      </c>
      <c r="DU103" s="176" t="s">
        <v>231</v>
      </c>
      <c r="DV103" s="176" t="s">
        <v>231</v>
      </c>
      <c r="DW103" s="272" t="s">
        <v>231</v>
      </c>
      <c r="DX103" s="176" t="s">
        <v>231</v>
      </c>
      <c r="DY103" s="272" t="s">
        <v>231</v>
      </c>
      <c r="DZ103" s="176" t="s">
        <v>231</v>
      </c>
      <c r="EA103" s="176" t="s">
        <v>231</v>
      </c>
      <c r="EB103" s="176" t="s">
        <v>231</v>
      </c>
      <c r="EC103" s="176" t="s">
        <v>231</v>
      </c>
      <c r="ED103" s="176" t="s">
        <v>231</v>
      </c>
      <c r="EE103" s="176" t="s">
        <v>231</v>
      </c>
      <c r="EF103" s="176" t="s">
        <v>231</v>
      </c>
      <c r="EG103" s="176" t="s">
        <v>231</v>
      </c>
      <c r="EH103" s="176" t="s">
        <v>231</v>
      </c>
      <c r="EI103" s="176" t="s">
        <v>231</v>
      </c>
      <c r="EJ103" s="176" t="s">
        <v>231</v>
      </c>
      <c r="EK103" s="176" t="s">
        <v>231</v>
      </c>
      <c r="EL103" s="176" t="s">
        <v>231</v>
      </c>
      <c r="EM103" s="176" t="s">
        <v>231</v>
      </c>
      <c r="EN103" s="176" t="s">
        <v>231</v>
      </c>
      <c r="EO103" s="176" t="s">
        <v>231</v>
      </c>
      <c r="EP103" s="176" t="s">
        <v>231</v>
      </c>
      <c r="EQ103" s="176" t="s">
        <v>231</v>
      </c>
      <c r="ER103" s="176" t="s">
        <v>231</v>
      </c>
      <c r="ES103" s="176" t="s">
        <v>231</v>
      </c>
      <c r="ET103" s="176" t="s">
        <v>231</v>
      </c>
      <c r="EU103" s="176" t="s">
        <v>231</v>
      </c>
      <c r="EV103" s="176" t="s">
        <v>231</v>
      </c>
      <c r="EW103" s="176" t="s">
        <v>231</v>
      </c>
      <c r="EX103" s="176" t="s">
        <v>231</v>
      </c>
      <c r="EY103" s="176" t="s">
        <v>231</v>
      </c>
      <c r="EZ103" s="176" t="s">
        <v>231</v>
      </c>
      <c r="FA103" s="176" t="s">
        <v>231</v>
      </c>
      <c r="FB103" s="176" t="s">
        <v>231</v>
      </c>
      <c r="FC103" s="176" t="s">
        <v>231</v>
      </c>
      <c r="FD103" s="176" t="s">
        <v>231</v>
      </c>
      <c r="FE103" s="176" t="s">
        <v>231</v>
      </c>
      <c r="FF103" s="176" t="s">
        <v>231</v>
      </c>
      <c r="FG103" s="176" t="s">
        <v>231</v>
      </c>
      <c r="FH103" s="176" t="s">
        <v>231</v>
      </c>
    </row>
    <row r="104" spans="1:164" ht="18" customHeight="1" x14ac:dyDescent="0.3">
      <c r="A104" s="282"/>
      <c r="B104" s="282"/>
      <c r="C104" s="285"/>
      <c r="D104" s="285"/>
      <c r="E104" s="285"/>
      <c r="F104" s="287"/>
      <c r="G104" s="287"/>
      <c r="H104" s="285"/>
      <c r="I104" s="287"/>
      <c r="J104" s="285"/>
      <c r="K104" s="301"/>
      <c r="L104" s="269"/>
      <c r="M104" s="269"/>
      <c r="N104" s="269"/>
      <c r="O104" s="269"/>
      <c r="P104" s="269"/>
      <c r="Q104" s="269"/>
      <c r="R104" s="144" t="s">
        <v>230</v>
      </c>
      <c r="S104" s="144" t="s">
        <v>231</v>
      </c>
      <c r="T104" s="144" t="s">
        <v>231</v>
      </c>
      <c r="U104" s="144" t="s">
        <v>231</v>
      </c>
      <c r="V104" s="174" t="s">
        <v>231</v>
      </c>
      <c r="W104" s="269"/>
      <c r="X104" s="143" t="s">
        <v>231</v>
      </c>
      <c r="Y104" s="269"/>
      <c r="Z104" s="143" t="s">
        <v>231</v>
      </c>
      <c r="AA104" s="269"/>
      <c r="AB104" s="143" t="s">
        <v>231</v>
      </c>
      <c r="AC104" s="269"/>
      <c r="AD104" s="149" t="s">
        <v>231</v>
      </c>
      <c r="AE104" s="149" t="s">
        <v>231</v>
      </c>
      <c r="AF104" s="271"/>
      <c r="AG104" s="271"/>
      <c r="AH104" s="271"/>
      <c r="AI104" s="183" t="s">
        <v>231</v>
      </c>
      <c r="AJ104" s="293"/>
      <c r="AK104" s="151" t="s">
        <v>231</v>
      </c>
      <c r="AL104" s="151" t="s">
        <v>231</v>
      </c>
      <c r="AM104" s="151" t="s">
        <v>231</v>
      </c>
      <c r="AN104" s="151" t="s">
        <v>231</v>
      </c>
      <c r="AO104" s="151" t="s">
        <v>231</v>
      </c>
      <c r="AP104" s="151" t="s">
        <v>231</v>
      </c>
      <c r="AQ104" s="151" t="s">
        <v>231</v>
      </c>
      <c r="AR104" s="151" t="s">
        <v>231</v>
      </c>
      <c r="AS104" s="151" t="s">
        <v>231</v>
      </c>
      <c r="AT104" s="295"/>
      <c r="AU104" s="151" t="s">
        <v>231</v>
      </c>
      <c r="AV104" s="295"/>
      <c r="AW104" s="151" t="s">
        <v>231</v>
      </c>
      <c r="AX104" s="151" t="s">
        <v>231</v>
      </c>
      <c r="AY104" s="151" t="s">
        <v>231</v>
      </c>
      <c r="AZ104" s="151" t="s">
        <v>231</v>
      </c>
      <c r="BA104" s="151" t="s">
        <v>231</v>
      </c>
      <c r="BB104" s="151" t="s">
        <v>231</v>
      </c>
      <c r="BC104" s="151" t="s">
        <v>231</v>
      </c>
      <c r="BD104" s="151" t="s">
        <v>231</v>
      </c>
      <c r="BE104" s="151" t="s">
        <v>231</v>
      </c>
      <c r="BF104" s="151" t="s">
        <v>231</v>
      </c>
      <c r="BG104" s="151" t="s">
        <v>231</v>
      </c>
      <c r="BH104" s="151" t="s">
        <v>231</v>
      </c>
      <c r="BI104" s="152" t="s">
        <v>231</v>
      </c>
      <c r="BJ104" s="152" t="s">
        <v>231</v>
      </c>
      <c r="BK104" s="152" t="s">
        <v>231</v>
      </c>
      <c r="BL104" s="152" t="s">
        <v>231</v>
      </c>
      <c r="BM104" s="152" t="s">
        <v>231</v>
      </c>
      <c r="BN104" s="152" t="s">
        <v>231</v>
      </c>
      <c r="BO104" s="152" t="s">
        <v>231</v>
      </c>
      <c r="BP104" s="152" t="s">
        <v>231</v>
      </c>
      <c r="BQ104" s="152" t="s">
        <v>231</v>
      </c>
      <c r="BR104" s="152" t="s">
        <v>231</v>
      </c>
      <c r="BS104" s="152" t="s">
        <v>231</v>
      </c>
      <c r="BT104" s="152" t="s">
        <v>231</v>
      </c>
      <c r="BU104" s="152" t="s">
        <v>231</v>
      </c>
      <c r="BV104" s="152" t="s">
        <v>231</v>
      </c>
      <c r="BW104" s="277"/>
      <c r="BX104" s="277"/>
      <c r="BY104" s="277"/>
      <c r="BZ104" s="277"/>
      <c r="CA104" s="277"/>
      <c r="CB104" s="277"/>
      <c r="CC104" s="277"/>
      <c r="CD104" s="277"/>
      <c r="CE104" s="277"/>
      <c r="CF104" s="277"/>
      <c r="CG104" s="277"/>
      <c r="CH104" s="277"/>
      <c r="CI104" s="277"/>
      <c r="CJ104" s="277"/>
      <c r="CK104" s="277"/>
      <c r="CL104" s="277"/>
      <c r="CM104" s="269"/>
      <c r="CN104" s="269"/>
      <c r="CO104" s="269"/>
      <c r="CP104" s="269"/>
      <c r="CQ104" s="269"/>
      <c r="CR104" s="269"/>
      <c r="CS104" s="287"/>
      <c r="CT104" s="279"/>
      <c r="CU104" s="279"/>
      <c r="CV104" s="277"/>
      <c r="CW104" s="277"/>
      <c r="CX104" s="277"/>
      <c r="CY104" s="277"/>
      <c r="CZ104" s="279"/>
      <c r="DA104" s="279"/>
      <c r="DB104" s="279"/>
      <c r="DC104" s="269"/>
      <c r="DD104" s="269"/>
      <c r="DE104" s="269"/>
      <c r="DF104" s="269"/>
      <c r="DG104" s="269"/>
      <c r="DH104" s="269"/>
      <c r="DI104" s="269"/>
      <c r="DJ104" s="269"/>
      <c r="DK104" s="277"/>
      <c r="DL104" s="277"/>
      <c r="DM104" s="277"/>
      <c r="DN104" s="277"/>
      <c r="DO104" s="277"/>
      <c r="DP104" s="277"/>
      <c r="DQ104" s="277"/>
      <c r="DR104" s="176" t="s">
        <v>231</v>
      </c>
      <c r="DS104" s="176" t="s">
        <v>231</v>
      </c>
      <c r="DT104" s="176" t="s">
        <v>231</v>
      </c>
      <c r="DU104" s="176" t="s">
        <v>231</v>
      </c>
      <c r="DV104" s="176" t="s">
        <v>231</v>
      </c>
      <c r="DW104" s="277"/>
      <c r="DX104" s="176" t="s">
        <v>231</v>
      </c>
      <c r="DY104" s="277"/>
      <c r="DZ104" s="176" t="s">
        <v>231</v>
      </c>
      <c r="EA104" s="176" t="s">
        <v>231</v>
      </c>
      <c r="EB104" s="176" t="s">
        <v>231</v>
      </c>
      <c r="EC104" s="176" t="s">
        <v>231</v>
      </c>
      <c r="ED104" s="176" t="s">
        <v>231</v>
      </c>
      <c r="EE104" s="176" t="s">
        <v>231</v>
      </c>
      <c r="EF104" s="176" t="s">
        <v>231</v>
      </c>
      <c r="EG104" s="176" t="s">
        <v>231</v>
      </c>
      <c r="EH104" s="176" t="s">
        <v>231</v>
      </c>
      <c r="EI104" s="176" t="s">
        <v>231</v>
      </c>
      <c r="EJ104" s="176" t="s">
        <v>231</v>
      </c>
      <c r="EK104" s="176" t="s">
        <v>231</v>
      </c>
      <c r="EL104" s="176" t="s">
        <v>231</v>
      </c>
      <c r="EM104" s="176" t="s">
        <v>231</v>
      </c>
      <c r="EN104" s="176" t="s">
        <v>231</v>
      </c>
      <c r="EO104" s="176" t="s">
        <v>231</v>
      </c>
      <c r="EP104" s="176" t="s">
        <v>231</v>
      </c>
      <c r="EQ104" s="176" t="s">
        <v>231</v>
      </c>
      <c r="ER104" s="176" t="s">
        <v>231</v>
      </c>
      <c r="ES104" s="176" t="s">
        <v>231</v>
      </c>
      <c r="ET104" s="176" t="s">
        <v>231</v>
      </c>
      <c r="EU104" s="176" t="s">
        <v>231</v>
      </c>
      <c r="EV104" s="176" t="s">
        <v>231</v>
      </c>
      <c r="EW104" s="176" t="s">
        <v>231</v>
      </c>
      <c r="EX104" s="176" t="s">
        <v>231</v>
      </c>
      <c r="EY104" s="176" t="s">
        <v>231</v>
      </c>
      <c r="EZ104" s="176" t="s">
        <v>231</v>
      </c>
      <c r="FA104" s="176" t="s">
        <v>231</v>
      </c>
      <c r="FB104" s="176" t="s">
        <v>231</v>
      </c>
      <c r="FC104" s="176" t="s">
        <v>231</v>
      </c>
      <c r="FD104" s="176" t="s">
        <v>231</v>
      </c>
      <c r="FE104" s="176" t="s">
        <v>231</v>
      </c>
      <c r="FF104" s="176" t="s">
        <v>231</v>
      </c>
      <c r="FG104" s="176" t="s">
        <v>231</v>
      </c>
      <c r="FH104" s="176" t="s">
        <v>231</v>
      </c>
    </row>
    <row r="105" spans="1:164" ht="18" customHeight="1" x14ac:dyDescent="0.3">
      <c r="A105" s="282"/>
      <c r="B105" s="282"/>
      <c r="C105" s="285"/>
      <c r="D105" s="285"/>
      <c r="E105" s="285"/>
      <c r="F105" s="287"/>
      <c r="G105" s="287"/>
      <c r="H105" s="285"/>
      <c r="I105" s="287"/>
      <c r="J105" s="285"/>
      <c r="K105" s="301"/>
      <c r="L105" s="269"/>
      <c r="M105" s="269"/>
      <c r="N105" s="269"/>
      <c r="O105" s="269"/>
      <c r="P105" s="269"/>
      <c r="Q105" s="269"/>
      <c r="R105" s="144" t="s">
        <v>235</v>
      </c>
      <c r="S105" s="144" t="s">
        <v>235</v>
      </c>
      <c r="T105" s="144" t="s">
        <v>235</v>
      </c>
      <c r="U105" s="144" t="s">
        <v>235</v>
      </c>
      <c r="V105" s="144" t="s">
        <v>235</v>
      </c>
      <c r="W105" s="269"/>
      <c r="X105" s="143" t="s">
        <v>235</v>
      </c>
      <c r="Y105" s="269"/>
      <c r="Z105" s="143" t="s">
        <v>235</v>
      </c>
      <c r="AA105" s="269"/>
      <c r="AB105" s="143" t="s">
        <v>235</v>
      </c>
      <c r="AC105" s="269"/>
      <c r="AD105" s="149" t="s">
        <v>235</v>
      </c>
      <c r="AE105" s="149" t="s">
        <v>235</v>
      </c>
      <c r="AF105" s="271"/>
      <c r="AG105" s="271"/>
      <c r="AH105" s="271"/>
      <c r="AI105" s="183" t="s">
        <v>235</v>
      </c>
      <c r="AJ105" s="293"/>
      <c r="AK105" s="167" t="s">
        <v>235</v>
      </c>
      <c r="AL105" s="167" t="s">
        <v>235</v>
      </c>
      <c r="AM105" s="167" t="s">
        <v>235</v>
      </c>
      <c r="AN105" s="167" t="s">
        <v>235</v>
      </c>
      <c r="AO105" s="167" t="s">
        <v>235</v>
      </c>
      <c r="AP105" s="167" t="s">
        <v>235</v>
      </c>
      <c r="AQ105" s="167" t="s">
        <v>235</v>
      </c>
      <c r="AR105" s="167" t="s">
        <v>235</v>
      </c>
      <c r="AS105" s="167" t="s">
        <v>235</v>
      </c>
      <c r="AT105" s="295"/>
      <c r="AU105" s="167" t="s">
        <v>235</v>
      </c>
      <c r="AV105" s="295"/>
      <c r="AW105" s="167" t="s">
        <v>235</v>
      </c>
      <c r="AX105" s="167" t="s">
        <v>235</v>
      </c>
      <c r="AY105" s="167" t="s">
        <v>235</v>
      </c>
      <c r="AZ105" s="167" t="s">
        <v>235</v>
      </c>
      <c r="BA105" s="167" t="s">
        <v>235</v>
      </c>
      <c r="BB105" s="167" t="s">
        <v>235</v>
      </c>
      <c r="BC105" s="167" t="s">
        <v>235</v>
      </c>
      <c r="BD105" s="167" t="s">
        <v>235</v>
      </c>
      <c r="BE105" s="167" t="s">
        <v>235</v>
      </c>
      <c r="BF105" s="167" t="s">
        <v>235</v>
      </c>
      <c r="BG105" s="167" t="s">
        <v>235</v>
      </c>
      <c r="BH105" s="167" t="s">
        <v>235</v>
      </c>
      <c r="BI105" s="163" t="s">
        <v>235</v>
      </c>
      <c r="BJ105" s="163" t="s">
        <v>235</v>
      </c>
      <c r="BK105" s="163" t="s">
        <v>235</v>
      </c>
      <c r="BL105" s="163" t="s">
        <v>235</v>
      </c>
      <c r="BM105" s="163" t="s">
        <v>235</v>
      </c>
      <c r="BN105" s="163" t="s">
        <v>235</v>
      </c>
      <c r="BO105" s="163" t="s">
        <v>235</v>
      </c>
      <c r="BP105" s="163" t="s">
        <v>235</v>
      </c>
      <c r="BQ105" s="163" t="s">
        <v>235</v>
      </c>
      <c r="BR105" s="163" t="s">
        <v>235</v>
      </c>
      <c r="BS105" s="163" t="s">
        <v>235</v>
      </c>
      <c r="BT105" s="163" t="s">
        <v>235</v>
      </c>
      <c r="BU105" s="163" t="s">
        <v>235</v>
      </c>
      <c r="BV105" s="163" t="s">
        <v>235</v>
      </c>
      <c r="BW105" s="277"/>
      <c r="BX105" s="277"/>
      <c r="BY105" s="277"/>
      <c r="BZ105" s="277"/>
      <c r="CA105" s="277"/>
      <c r="CB105" s="277"/>
      <c r="CC105" s="277"/>
      <c r="CD105" s="277"/>
      <c r="CE105" s="277"/>
      <c r="CF105" s="277"/>
      <c r="CG105" s="277"/>
      <c r="CH105" s="277"/>
      <c r="CI105" s="277"/>
      <c r="CJ105" s="277"/>
      <c r="CK105" s="277"/>
      <c r="CL105" s="277"/>
      <c r="CM105" s="269"/>
      <c r="CN105" s="269"/>
      <c r="CO105" s="269"/>
      <c r="CP105" s="269"/>
      <c r="CQ105" s="269"/>
      <c r="CR105" s="269"/>
      <c r="CS105" s="287"/>
      <c r="CT105" s="279"/>
      <c r="CU105" s="279"/>
      <c r="CV105" s="277"/>
      <c r="CW105" s="277"/>
      <c r="CX105" s="277"/>
      <c r="CY105" s="277"/>
      <c r="CZ105" s="279"/>
      <c r="DA105" s="279"/>
      <c r="DB105" s="279"/>
      <c r="DC105" s="269"/>
      <c r="DD105" s="269"/>
      <c r="DE105" s="269"/>
      <c r="DF105" s="269"/>
      <c r="DG105" s="269"/>
      <c r="DH105" s="269"/>
      <c r="DI105" s="269"/>
      <c r="DJ105" s="269"/>
      <c r="DK105" s="277"/>
      <c r="DL105" s="277"/>
      <c r="DM105" s="277"/>
      <c r="DN105" s="277"/>
      <c r="DO105" s="277"/>
      <c r="DP105" s="277"/>
      <c r="DQ105" s="277"/>
      <c r="DR105" s="176" t="s">
        <v>235</v>
      </c>
      <c r="DS105" s="176" t="s">
        <v>235</v>
      </c>
      <c r="DT105" s="176" t="s">
        <v>235</v>
      </c>
      <c r="DU105" s="176" t="s">
        <v>235</v>
      </c>
      <c r="DV105" s="176" t="s">
        <v>235</v>
      </c>
      <c r="DW105" s="277"/>
      <c r="DX105" s="176" t="s">
        <v>235</v>
      </c>
      <c r="DY105" s="277"/>
      <c r="DZ105" s="176" t="s">
        <v>235</v>
      </c>
      <c r="EA105" s="176" t="s">
        <v>235</v>
      </c>
      <c r="EB105" s="176" t="s">
        <v>235</v>
      </c>
      <c r="EC105" s="176" t="s">
        <v>235</v>
      </c>
      <c r="ED105" s="176" t="s">
        <v>235</v>
      </c>
      <c r="EE105" s="176" t="s">
        <v>235</v>
      </c>
      <c r="EF105" s="176" t="s">
        <v>235</v>
      </c>
      <c r="EG105" s="176" t="s">
        <v>235</v>
      </c>
      <c r="EH105" s="176" t="s">
        <v>235</v>
      </c>
      <c r="EI105" s="176" t="s">
        <v>235</v>
      </c>
      <c r="EJ105" s="176" t="s">
        <v>235</v>
      </c>
      <c r="EK105" s="176" t="s">
        <v>235</v>
      </c>
      <c r="EL105" s="176" t="s">
        <v>235</v>
      </c>
      <c r="EM105" s="176" t="s">
        <v>235</v>
      </c>
      <c r="EN105" s="176" t="s">
        <v>235</v>
      </c>
      <c r="EO105" s="176" t="s">
        <v>235</v>
      </c>
      <c r="EP105" s="176" t="s">
        <v>235</v>
      </c>
      <c r="EQ105" s="176" t="s">
        <v>235</v>
      </c>
      <c r="ER105" s="176" t="s">
        <v>235</v>
      </c>
      <c r="ES105" s="176" t="s">
        <v>235</v>
      </c>
      <c r="ET105" s="176" t="s">
        <v>235</v>
      </c>
      <c r="EU105" s="176" t="s">
        <v>235</v>
      </c>
      <c r="EV105" s="176" t="s">
        <v>235</v>
      </c>
      <c r="EW105" s="176" t="s">
        <v>235</v>
      </c>
      <c r="EX105" s="176" t="s">
        <v>235</v>
      </c>
      <c r="EY105" s="176" t="s">
        <v>235</v>
      </c>
      <c r="EZ105" s="176" t="s">
        <v>235</v>
      </c>
      <c r="FA105" s="176" t="s">
        <v>235</v>
      </c>
      <c r="FB105" s="176" t="s">
        <v>235</v>
      </c>
      <c r="FC105" s="176" t="s">
        <v>235</v>
      </c>
      <c r="FD105" s="176" t="s">
        <v>235</v>
      </c>
      <c r="FE105" s="176" t="s">
        <v>235</v>
      </c>
      <c r="FF105" s="176" t="s">
        <v>235</v>
      </c>
      <c r="FG105" s="176" t="s">
        <v>235</v>
      </c>
      <c r="FH105" s="176" t="s">
        <v>235</v>
      </c>
    </row>
    <row r="106" spans="1:164" ht="18" customHeight="1" x14ac:dyDescent="0.3">
      <c r="A106" s="283"/>
      <c r="B106" s="283"/>
      <c r="C106" s="286"/>
      <c r="D106" s="286"/>
      <c r="E106" s="286"/>
      <c r="F106" s="288"/>
      <c r="G106" s="288"/>
      <c r="H106" s="286"/>
      <c r="I106" s="288"/>
      <c r="J106" s="286"/>
      <c r="K106" s="302"/>
      <c r="L106" s="298"/>
      <c r="M106" s="298"/>
      <c r="N106" s="298"/>
      <c r="O106" s="298"/>
      <c r="P106" s="298"/>
      <c r="Q106" s="298"/>
      <c r="R106" s="144" t="s">
        <v>235</v>
      </c>
      <c r="S106" s="144" t="s">
        <v>235</v>
      </c>
      <c r="T106" s="144" t="s">
        <v>235</v>
      </c>
      <c r="U106" s="144" t="s">
        <v>235</v>
      </c>
      <c r="V106" s="144" t="s">
        <v>235</v>
      </c>
      <c r="W106" s="298"/>
      <c r="X106" s="143" t="s">
        <v>235</v>
      </c>
      <c r="Y106" s="298"/>
      <c r="Z106" s="143" t="s">
        <v>235</v>
      </c>
      <c r="AA106" s="298"/>
      <c r="AB106" s="143" t="s">
        <v>235</v>
      </c>
      <c r="AC106" s="298"/>
      <c r="AD106" s="149" t="s">
        <v>235</v>
      </c>
      <c r="AE106" s="149" t="s">
        <v>235</v>
      </c>
      <c r="AF106" s="271"/>
      <c r="AG106" s="271"/>
      <c r="AH106" s="271"/>
      <c r="AI106" s="183" t="s">
        <v>235</v>
      </c>
      <c r="AJ106" s="294"/>
      <c r="AK106" s="151" t="s">
        <v>235</v>
      </c>
      <c r="AL106" s="151" t="s">
        <v>235</v>
      </c>
      <c r="AM106" s="151" t="s">
        <v>235</v>
      </c>
      <c r="AN106" s="151" t="s">
        <v>235</v>
      </c>
      <c r="AO106" s="151" t="s">
        <v>235</v>
      </c>
      <c r="AP106" s="151" t="s">
        <v>235</v>
      </c>
      <c r="AQ106" s="151" t="s">
        <v>235</v>
      </c>
      <c r="AR106" s="151" t="s">
        <v>235</v>
      </c>
      <c r="AS106" s="151" t="s">
        <v>235</v>
      </c>
      <c r="AT106" s="296"/>
      <c r="AU106" s="151" t="s">
        <v>235</v>
      </c>
      <c r="AV106" s="296"/>
      <c r="AW106" s="151" t="s">
        <v>235</v>
      </c>
      <c r="AX106" s="151" t="s">
        <v>235</v>
      </c>
      <c r="AY106" s="151" t="s">
        <v>235</v>
      </c>
      <c r="AZ106" s="151" t="s">
        <v>235</v>
      </c>
      <c r="BA106" s="151" t="s">
        <v>235</v>
      </c>
      <c r="BB106" s="151" t="s">
        <v>235</v>
      </c>
      <c r="BC106" s="151" t="s">
        <v>235</v>
      </c>
      <c r="BD106" s="151" t="s">
        <v>235</v>
      </c>
      <c r="BE106" s="151" t="s">
        <v>235</v>
      </c>
      <c r="BF106" s="151" t="s">
        <v>235</v>
      </c>
      <c r="BG106" s="151" t="s">
        <v>235</v>
      </c>
      <c r="BH106" s="151" t="s">
        <v>235</v>
      </c>
      <c r="BI106" s="152" t="s">
        <v>235</v>
      </c>
      <c r="BJ106" s="152" t="s">
        <v>235</v>
      </c>
      <c r="BK106" s="152" t="s">
        <v>235</v>
      </c>
      <c r="BL106" s="152" t="s">
        <v>235</v>
      </c>
      <c r="BM106" s="152" t="s">
        <v>235</v>
      </c>
      <c r="BN106" s="152" t="s">
        <v>235</v>
      </c>
      <c r="BO106" s="152" t="s">
        <v>235</v>
      </c>
      <c r="BP106" s="152" t="s">
        <v>235</v>
      </c>
      <c r="BQ106" s="152" t="s">
        <v>235</v>
      </c>
      <c r="BR106" s="152" t="s">
        <v>235</v>
      </c>
      <c r="BS106" s="152" t="s">
        <v>235</v>
      </c>
      <c r="BT106" s="152" t="s">
        <v>235</v>
      </c>
      <c r="BU106" s="152" t="s">
        <v>235</v>
      </c>
      <c r="BV106" s="152" t="s">
        <v>235</v>
      </c>
      <c r="BW106" s="297"/>
      <c r="BX106" s="297"/>
      <c r="BY106" s="297"/>
      <c r="BZ106" s="297"/>
      <c r="CA106" s="297"/>
      <c r="CB106" s="297"/>
      <c r="CC106" s="297"/>
      <c r="CD106" s="297"/>
      <c r="CE106" s="297"/>
      <c r="CF106" s="297"/>
      <c r="CG106" s="297"/>
      <c r="CH106" s="297"/>
      <c r="CI106" s="297"/>
      <c r="CJ106" s="297"/>
      <c r="CK106" s="297"/>
      <c r="CL106" s="297"/>
      <c r="CM106" s="298"/>
      <c r="CN106" s="298"/>
      <c r="CO106" s="298"/>
      <c r="CP106" s="298"/>
      <c r="CQ106" s="298"/>
      <c r="CR106" s="298"/>
      <c r="CS106" s="288"/>
      <c r="CT106" s="280"/>
      <c r="CU106" s="280"/>
      <c r="CV106" s="297"/>
      <c r="CW106" s="297"/>
      <c r="CX106" s="297"/>
      <c r="CY106" s="297"/>
      <c r="CZ106" s="280"/>
      <c r="DA106" s="280"/>
      <c r="DB106" s="280"/>
      <c r="DC106" s="298"/>
      <c r="DD106" s="298"/>
      <c r="DE106" s="298"/>
      <c r="DF106" s="298"/>
      <c r="DG106" s="298"/>
      <c r="DH106" s="298"/>
      <c r="DI106" s="298"/>
      <c r="DJ106" s="298"/>
      <c r="DK106" s="297"/>
      <c r="DL106" s="297"/>
      <c r="DM106" s="297"/>
      <c r="DN106" s="297"/>
      <c r="DO106" s="297"/>
      <c r="DP106" s="297"/>
      <c r="DQ106" s="297"/>
      <c r="DR106" s="176" t="s">
        <v>235</v>
      </c>
      <c r="DS106" s="176" t="s">
        <v>235</v>
      </c>
      <c r="DT106" s="176" t="s">
        <v>235</v>
      </c>
      <c r="DU106" s="176" t="s">
        <v>235</v>
      </c>
      <c r="DV106" s="176" t="s">
        <v>235</v>
      </c>
      <c r="DW106" s="297"/>
      <c r="DX106" s="176" t="s">
        <v>235</v>
      </c>
      <c r="DY106" s="297"/>
      <c r="DZ106" s="176" t="s">
        <v>235</v>
      </c>
      <c r="EA106" s="176" t="s">
        <v>235</v>
      </c>
      <c r="EB106" s="176" t="s">
        <v>235</v>
      </c>
      <c r="EC106" s="176" t="s">
        <v>235</v>
      </c>
      <c r="ED106" s="176" t="s">
        <v>235</v>
      </c>
      <c r="EE106" s="176" t="s">
        <v>235</v>
      </c>
      <c r="EF106" s="176" t="s">
        <v>235</v>
      </c>
      <c r="EG106" s="176" t="s">
        <v>235</v>
      </c>
      <c r="EH106" s="176" t="s">
        <v>235</v>
      </c>
      <c r="EI106" s="176" t="s">
        <v>235</v>
      </c>
      <c r="EJ106" s="176" t="s">
        <v>235</v>
      </c>
      <c r="EK106" s="176" t="s">
        <v>235</v>
      </c>
      <c r="EL106" s="176" t="s">
        <v>235</v>
      </c>
      <c r="EM106" s="176" t="s">
        <v>235</v>
      </c>
      <c r="EN106" s="176" t="s">
        <v>235</v>
      </c>
      <c r="EO106" s="176" t="s">
        <v>235</v>
      </c>
      <c r="EP106" s="176" t="s">
        <v>235</v>
      </c>
      <c r="EQ106" s="176" t="s">
        <v>235</v>
      </c>
      <c r="ER106" s="176" t="s">
        <v>235</v>
      </c>
      <c r="ES106" s="176" t="s">
        <v>235</v>
      </c>
      <c r="ET106" s="176" t="s">
        <v>235</v>
      </c>
      <c r="EU106" s="176" t="s">
        <v>235</v>
      </c>
      <c r="EV106" s="176" t="s">
        <v>235</v>
      </c>
      <c r="EW106" s="176" t="s">
        <v>235</v>
      </c>
      <c r="EX106" s="176" t="s">
        <v>235</v>
      </c>
      <c r="EY106" s="176" t="s">
        <v>235</v>
      </c>
      <c r="EZ106" s="176" t="s">
        <v>235</v>
      </c>
      <c r="FA106" s="176" t="s">
        <v>235</v>
      </c>
      <c r="FB106" s="176" t="s">
        <v>235</v>
      </c>
      <c r="FC106" s="176" t="s">
        <v>235</v>
      </c>
      <c r="FD106" s="176" t="s">
        <v>235</v>
      </c>
      <c r="FE106" s="176" t="s">
        <v>235</v>
      </c>
      <c r="FF106" s="176" t="s">
        <v>235</v>
      </c>
      <c r="FG106" s="176" t="s">
        <v>235</v>
      </c>
      <c r="FH106" s="176" t="s">
        <v>235</v>
      </c>
    </row>
    <row r="107" spans="1:164" ht="18" customHeight="1" x14ac:dyDescent="0.3">
      <c r="A107" s="281">
        <v>1</v>
      </c>
      <c r="B107" s="281">
        <v>2</v>
      </c>
      <c r="C107" s="284" t="s">
        <v>217</v>
      </c>
      <c r="D107" s="284" t="s">
        <v>622</v>
      </c>
      <c r="E107" s="284" t="s">
        <v>437</v>
      </c>
      <c r="F107" s="321" t="s">
        <v>457</v>
      </c>
      <c r="G107" s="274" t="s">
        <v>458</v>
      </c>
      <c r="H107" s="284" t="s">
        <v>459</v>
      </c>
      <c r="I107" s="274" t="s">
        <v>460</v>
      </c>
      <c r="J107" s="284" t="s">
        <v>461</v>
      </c>
      <c r="K107" s="300" t="s">
        <v>462</v>
      </c>
      <c r="L107" s="272" t="s">
        <v>225</v>
      </c>
      <c r="M107" s="272" t="s">
        <v>450</v>
      </c>
      <c r="N107" s="272" t="s">
        <v>358</v>
      </c>
      <c r="O107" s="272" t="s">
        <v>463</v>
      </c>
      <c r="P107" s="272" t="s">
        <v>357</v>
      </c>
      <c r="Q107" s="270">
        <v>7</v>
      </c>
      <c r="R107" s="150" t="s">
        <v>375</v>
      </c>
      <c r="S107" s="150" t="s">
        <v>464</v>
      </c>
      <c r="T107" s="150" t="s">
        <v>464</v>
      </c>
      <c r="U107" s="150" t="s">
        <v>464</v>
      </c>
      <c r="V107" s="165" t="s">
        <v>231</v>
      </c>
      <c r="W107" s="270" t="s">
        <v>231</v>
      </c>
      <c r="X107" s="165" t="s">
        <v>231</v>
      </c>
      <c r="Y107" s="270" t="s">
        <v>231</v>
      </c>
      <c r="Z107" s="165" t="s">
        <v>231</v>
      </c>
      <c r="AA107" s="270" t="s">
        <v>231</v>
      </c>
      <c r="AB107" s="165" t="s">
        <v>231</v>
      </c>
      <c r="AC107" s="270" t="s">
        <v>231</v>
      </c>
      <c r="AD107" s="171" t="s">
        <v>231</v>
      </c>
      <c r="AE107" s="171" t="s">
        <v>231</v>
      </c>
      <c r="AF107" s="270" t="s">
        <v>231</v>
      </c>
      <c r="AG107" s="270" t="s">
        <v>231</v>
      </c>
      <c r="AH107" s="270" t="s">
        <v>231</v>
      </c>
      <c r="AI107" s="183" t="s">
        <v>231</v>
      </c>
      <c r="AJ107" s="395" t="s">
        <v>231</v>
      </c>
      <c r="AK107" s="162" t="s">
        <v>231</v>
      </c>
      <c r="AL107" s="162" t="s">
        <v>231</v>
      </c>
      <c r="AM107" s="162" t="s">
        <v>231</v>
      </c>
      <c r="AN107" s="162" t="s">
        <v>231</v>
      </c>
      <c r="AO107" s="162" t="s">
        <v>231</v>
      </c>
      <c r="AP107" s="162" t="s">
        <v>231</v>
      </c>
      <c r="AQ107" s="162" t="s">
        <v>231</v>
      </c>
      <c r="AR107" s="162" t="s">
        <v>231</v>
      </c>
      <c r="AS107" s="162" t="s">
        <v>231</v>
      </c>
      <c r="AT107" s="361" t="s">
        <v>231</v>
      </c>
      <c r="AU107" s="151" t="s">
        <v>231</v>
      </c>
      <c r="AV107" s="361" t="s">
        <v>231</v>
      </c>
      <c r="AW107" s="151" t="s">
        <v>231</v>
      </c>
      <c r="AX107" s="151" t="s">
        <v>231</v>
      </c>
      <c r="AY107" s="151" t="s">
        <v>231</v>
      </c>
      <c r="AZ107" s="151" t="s">
        <v>231</v>
      </c>
      <c r="BA107" s="151" t="s">
        <v>231</v>
      </c>
      <c r="BB107" s="151" t="s">
        <v>231</v>
      </c>
      <c r="BC107" s="151" t="s">
        <v>231</v>
      </c>
      <c r="BD107" s="151" t="s">
        <v>231</v>
      </c>
      <c r="BE107" s="151" t="s">
        <v>231</v>
      </c>
      <c r="BF107" s="151" t="s">
        <v>231</v>
      </c>
      <c r="BG107" s="151" t="s">
        <v>231</v>
      </c>
      <c r="BH107" s="162" t="s">
        <v>231</v>
      </c>
      <c r="BI107" s="165" t="s">
        <v>231</v>
      </c>
      <c r="BJ107" s="165" t="s">
        <v>231</v>
      </c>
      <c r="BK107" s="165" t="s">
        <v>231</v>
      </c>
      <c r="BL107" s="165" t="s">
        <v>231</v>
      </c>
      <c r="BM107" s="165" t="s">
        <v>231</v>
      </c>
      <c r="BN107" s="165" t="s">
        <v>231</v>
      </c>
      <c r="BO107" s="165" t="s">
        <v>231</v>
      </c>
      <c r="BP107" s="165" t="s">
        <v>231</v>
      </c>
      <c r="BQ107" s="165" t="s">
        <v>231</v>
      </c>
      <c r="BR107" s="165" t="s">
        <v>231</v>
      </c>
      <c r="BS107" s="165" t="s">
        <v>231</v>
      </c>
      <c r="BT107" s="165" t="s">
        <v>231</v>
      </c>
      <c r="BU107" s="165" t="s">
        <v>231</v>
      </c>
      <c r="BV107" s="165" t="s">
        <v>231</v>
      </c>
      <c r="BW107" s="450" t="s">
        <v>231</v>
      </c>
      <c r="BX107" s="450" t="s">
        <v>231</v>
      </c>
      <c r="BY107" s="272" t="s">
        <v>231</v>
      </c>
      <c r="BZ107" s="272" t="s">
        <v>231</v>
      </c>
      <c r="CA107" s="272" t="s">
        <v>231</v>
      </c>
      <c r="CB107" s="272" t="s">
        <v>231</v>
      </c>
      <c r="CC107" s="272" t="s">
        <v>231</v>
      </c>
      <c r="CD107" s="272" t="s">
        <v>231</v>
      </c>
      <c r="CE107" s="272" t="s">
        <v>231</v>
      </c>
      <c r="CF107" s="272" t="s">
        <v>231</v>
      </c>
      <c r="CG107" s="272" t="s">
        <v>231</v>
      </c>
      <c r="CH107" s="272" t="s">
        <v>231</v>
      </c>
      <c r="CI107" s="272" t="s">
        <v>231</v>
      </c>
      <c r="CJ107" s="272" t="s">
        <v>231</v>
      </c>
      <c r="CK107" s="272" t="s">
        <v>231</v>
      </c>
      <c r="CL107" s="272" t="s">
        <v>231</v>
      </c>
      <c r="CM107" s="272" t="s">
        <v>432</v>
      </c>
      <c r="CN107" s="386">
        <v>2016</v>
      </c>
      <c r="CO107" s="272" t="s">
        <v>429</v>
      </c>
      <c r="CP107" s="445" t="s">
        <v>408</v>
      </c>
      <c r="CQ107" s="272" t="s">
        <v>429</v>
      </c>
      <c r="CR107" s="272" t="s">
        <v>429</v>
      </c>
      <c r="CS107" s="383" t="s">
        <v>465</v>
      </c>
      <c r="CT107" s="448" t="s">
        <v>466</v>
      </c>
      <c r="CU107" s="335" t="s">
        <v>467</v>
      </c>
      <c r="CV107" s="335" t="s">
        <v>610</v>
      </c>
      <c r="CW107" s="335" t="s">
        <v>611</v>
      </c>
      <c r="CX107" s="335" t="s">
        <v>612</v>
      </c>
      <c r="CY107" s="528" t="s">
        <v>468</v>
      </c>
      <c r="CZ107" s="335" t="s">
        <v>469</v>
      </c>
      <c r="DA107" s="335" t="s">
        <v>469</v>
      </c>
      <c r="DB107" s="335" t="s">
        <v>469</v>
      </c>
      <c r="DC107" s="268" t="s">
        <v>231</v>
      </c>
      <c r="DD107" s="268" t="s">
        <v>231</v>
      </c>
      <c r="DE107" s="268" t="s">
        <v>231</v>
      </c>
      <c r="DF107" s="531" t="s">
        <v>231</v>
      </c>
      <c r="DG107" s="268" t="s">
        <v>231</v>
      </c>
      <c r="DH107" s="268" t="s">
        <v>231</v>
      </c>
      <c r="DI107" s="268" t="s">
        <v>231</v>
      </c>
      <c r="DJ107" s="268" t="s">
        <v>231</v>
      </c>
      <c r="DK107" s="270" t="s">
        <v>231</v>
      </c>
      <c r="DL107" s="270" t="s">
        <v>231</v>
      </c>
      <c r="DM107" s="270" t="s">
        <v>231</v>
      </c>
      <c r="DN107" s="270" t="s">
        <v>231</v>
      </c>
      <c r="DO107" s="270" t="s">
        <v>231</v>
      </c>
      <c r="DP107" s="270" t="s">
        <v>231</v>
      </c>
      <c r="DQ107" s="270" t="s">
        <v>231</v>
      </c>
      <c r="DR107" s="176" t="s">
        <v>231</v>
      </c>
      <c r="DS107" s="176" t="s">
        <v>231</v>
      </c>
      <c r="DT107" s="176" t="s">
        <v>231</v>
      </c>
      <c r="DU107" s="176" t="s">
        <v>231</v>
      </c>
      <c r="DV107" s="176" t="s">
        <v>231</v>
      </c>
      <c r="DW107" s="270" t="s">
        <v>231</v>
      </c>
      <c r="DX107" s="176" t="s">
        <v>231</v>
      </c>
      <c r="DY107" s="270" t="s">
        <v>231</v>
      </c>
      <c r="DZ107" s="176" t="s">
        <v>231</v>
      </c>
      <c r="EA107" s="176" t="s">
        <v>231</v>
      </c>
      <c r="EB107" s="176" t="s">
        <v>231</v>
      </c>
      <c r="EC107" s="176" t="s">
        <v>231</v>
      </c>
      <c r="ED107" s="176" t="s">
        <v>231</v>
      </c>
      <c r="EE107" s="176" t="s">
        <v>231</v>
      </c>
      <c r="EF107" s="176" t="s">
        <v>231</v>
      </c>
      <c r="EG107" s="176" t="s">
        <v>231</v>
      </c>
      <c r="EH107" s="176" t="s">
        <v>231</v>
      </c>
      <c r="EI107" s="176" t="s">
        <v>231</v>
      </c>
      <c r="EJ107" s="176" t="s">
        <v>231</v>
      </c>
      <c r="EK107" s="176" t="s">
        <v>231</v>
      </c>
      <c r="EL107" s="176" t="s">
        <v>231</v>
      </c>
      <c r="EM107" s="176" t="s">
        <v>231</v>
      </c>
      <c r="EN107" s="176" t="s">
        <v>231</v>
      </c>
      <c r="EO107" s="176" t="s">
        <v>231</v>
      </c>
      <c r="EP107" s="176" t="s">
        <v>231</v>
      </c>
      <c r="EQ107" s="176" t="s">
        <v>231</v>
      </c>
      <c r="ER107" s="176" t="s">
        <v>231</v>
      </c>
      <c r="ES107" s="176" t="s">
        <v>231</v>
      </c>
      <c r="ET107" s="176" t="s">
        <v>231</v>
      </c>
      <c r="EU107" s="176" t="s">
        <v>231</v>
      </c>
      <c r="EV107" s="176" t="s">
        <v>231</v>
      </c>
      <c r="EW107" s="176" t="s">
        <v>231</v>
      </c>
      <c r="EX107" s="176" t="s">
        <v>231</v>
      </c>
      <c r="EY107" s="176" t="s">
        <v>231</v>
      </c>
      <c r="EZ107" s="176" t="s">
        <v>231</v>
      </c>
      <c r="FA107" s="176" t="s">
        <v>231</v>
      </c>
      <c r="FB107" s="176" t="s">
        <v>231</v>
      </c>
      <c r="FC107" s="176" t="s">
        <v>231</v>
      </c>
      <c r="FD107" s="176" t="s">
        <v>231</v>
      </c>
      <c r="FE107" s="176" t="s">
        <v>231</v>
      </c>
      <c r="FF107" s="176" t="s">
        <v>231</v>
      </c>
      <c r="FG107" s="176" t="s">
        <v>231</v>
      </c>
      <c r="FH107" s="176" t="s">
        <v>231</v>
      </c>
    </row>
    <row r="108" spans="1:164" ht="18" customHeight="1" x14ac:dyDescent="0.3">
      <c r="A108" s="317"/>
      <c r="B108" s="282"/>
      <c r="C108" s="285"/>
      <c r="D108" s="285"/>
      <c r="E108" s="285"/>
      <c r="F108" s="322"/>
      <c r="G108" s="287"/>
      <c r="H108" s="285"/>
      <c r="I108" s="287"/>
      <c r="J108" s="285"/>
      <c r="K108" s="322"/>
      <c r="L108" s="269"/>
      <c r="M108" s="269"/>
      <c r="N108" s="269"/>
      <c r="O108" s="269"/>
      <c r="P108" s="269"/>
      <c r="Q108" s="270"/>
      <c r="R108" s="150" t="s">
        <v>431</v>
      </c>
      <c r="S108" s="150" t="s">
        <v>464</v>
      </c>
      <c r="T108" s="150" t="s">
        <v>464</v>
      </c>
      <c r="U108" s="150" t="s">
        <v>464</v>
      </c>
      <c r="V108" s="165" t="s">
        <v>231</v>
      </c>
      <c r="W108" s="270"/>
      <c r="X108" s="165" t="s">
        <v>231</v>
      </c>
      <c r="Y108" s="270"/>
      <c r="Z108" s="165" t="s">
        <v>231</v>
      </c>
      <c r="AA108" s="270"/>
      <c r="AB108" s="165" t="s">
        <v>231</v>
      </c>
      <c r="AC108" s="270"/>
      <c r="AD108" s="171" t="s">
        <v>231</v>
      </c>
      <c r="AE108" s="171" t="s">
        <v>231</v>
      </c>
      <c r="AF108" s="270"/>
      <c r="AG108" s="270"/>
      <c r="AH108" s="270"/>
      <c r="AI108" s="183" t="s">
        <v>231</v>
      </c>
      <c r="AJ108" s="396"/>
      <c r="AK108" s="162" t="s">
        <v>231</v>
      </c>
      <c r="AL108" s="162" t="s">
        <v>231</v>
      </c>
      <c r="AM108" s="162" t="s">
        <v>231</v>
      </c>
      <c r="AN108" s="162" t="s">
        <v>231</v>
      </c>
      <c r="AO108" s="162" t="s">
        <v>231</v>
      </c>
      <c r="AP108" s="162" t="s">
        <v>231</v>
      </c>
      <c r="AQ108" s="162" t="s">
        <v>231</v>
      </c>
      <c r="AR108" s="162" t="s">
        <v>231</v>
      </c>
      <c r="AS108" s="162" t="s">
        <v>231</v>
      </c>
      <c r="AT108" s="362"/>
      <c r="AU108" s="151" t="s">
        <v>231</v>
      </c>
      <c r="AV108" s="362"/>
      <c r="AW108" s="167" t="s">
        <v>231</v>
      </c>
      <c r="AX108" s="167" t="s">
        <v>231</v>
      </c>
      <c r="AY108" s="167" t="s">
        <v>231</v>
      </c>
      <c r="AZ108" s="167" t="s">
        <v>231</v>
      </c>
      <c r="BA108" s="167" t="s">
        <v>231</v>
      </c>
      <c r="BB108" s="167" t="s">
        <v>231</v>
      </c>
      <c r="BC108" s="167" t="s">
        <v>231</v>
      </c>
      <c r="BD108" s="167" t="s">
        <v>231</v>
      </c>
      <c r="BE108" s="167" t="s">
        <v>231</v>
      </c>
      <c r="BF108" s="167" t="s">
        <v>231</v>
      </c>
      <c r="BG108" s="167" t="s">
        <v>231</v>
      </c>
      <c r="BH108" s="169" t="s">
        <v>231</v>
      </c>
      <c r="BI108" s="173" t="s">
        <v>231</v>
      </c>
      <c r="BJ108" s="173" t="s">
        <v>231</v>
      </c>
      <c r="BK108" s="173" t="s">
        <v>231</v>
      </c>
      <c r="BL108" s="173" t="s">
        <v>231</v>
      </c>
      <c r="BM108" s="173" t="s">
        <v>231</v>
      </c>
      <c r="BN108" s="173" t="s">
        <v>231</v>
      </c>
      <c r="BO108" s="173" t="s">
        <v>231</v>
      </c>
      <c r="BP108" s="173" t="s">
        <v>231</v>
      </c>
      <c r="BQ108" s="165" t="s">
        <v>231</v>
      </c>
      <c r="BR108" s="165" t="s">
        <v>231</v>
      </c>
      <c r="BS108" s="165" t="s">
        <v>231</v>
      </c>
      <c r="BT108" s="165" t="s">
        <v>231</v>
      </c>
      <c r="BU108" s="165" t="s">
        <v>231</v>
      </c>
      <c r="BV108" s="165" t="s">
        <v>231</v>
      </c>
      <c r="BW108" s="422"/>
      <c r="BX108" s="422"/>
      <c r="BY108" s="269"/>
      <c r="BZ108" s="269"/>
      <c r="CA108" s="269"/>
      <c r="CB108" s="269"/>
      <c r="CC108" s="269"/>
      <c r="CD108" s="269"/>
      <c r="CE108" s="269"/>
      <c r="CF108" s="269"/>
      <c r="CG108" s="269"/>
      <c r="CH108" s="269"/>
      <c r="CI108" s="269"/>
      <c r="CJ108" s="269"/>
      <c r="CK108" s="269"/>
      <c r="CL108" s="269"/>
      <c r="CM108" s="269"/>
      <c r="CN108" s="387"/>
      <c r="CO108" s="269"/>
      <c r="CP108" s="446"/>
      <c r="CQ108" s="269"/>
      <c r="CR108" s="269"/>
      <c r="CS108" s="384"/>
      <c r="CT108" s="322"/>
      <c r="CU108" s="279"/>
      <c r="CV108" s="279"/>
      <c r="CW108" s="279"/>
      <c r="CX108" s="279"/>
      <c r="CY108" s="529"/>
      <c r="CZ108" s="279"/>
      <c r="DA108" s="279"/>
      <c r="DB108" s="279"/>
      <c r="DC108" s="269"/>
      <c r="DD108" s="269"/>
      <c r="DE108" s="269"/>
      <c r="DF108" s="532"/>
      <c r="DG108" s="269"/>
      <c r="DH108" s="269"/>
      <c r="DI108" s="269"/>
      <c r="DJ108" s="269"/>
      <c r="DK108" s="270"/>
      <c r="DL108" s="270"/>
      <c r="DM108" s="270"/>
      <c r="DN108" s="270"/>
      <c r="DO108" s="270"/>
      <c r="DP108" s="270"/>
      <c r="DQ108" s="270"/>
      <c r="DR108" s="176" t="s">
        <v>231</v>
      </c>
      <c r="DS108" s="176" t="s">
        <v>231</v>
      </c>
      <c r="DT108" s="176" t="s">
        <v>231</v>
      </c>
      <c r="DU108" s="176" t="s">
        <v>231</v>
      </c>
      <c r="DV108" s="176" t="s">
        <v>231</v>
      </c>
      <c r="DW108" s="270"/>
      <c r="DX108" s="176" t="s">
        <v>231</v>
      </c>
      <c r="DY108" s="270"/>
      <c r="DZ108" s="176" t="s">
        <v>231</v>
      </c>
      <c r="EA108" s="176" t="s">
        <v>231</v>
      </c>
      <c r="EB108" s="176" t="s">
        <v>231</v>
      </c>
      <c r="EC108" s="176" t="s">
        <v>231</v>
      </c>
      <c r="ED108" s="176" t="s">
        <v>231</v>
      </c>
      <c r="EE108" s="176" t="s">
        <v>231</v>
      </c>
      <c r="EF108" s="176" t="s">
        <v>231</v>
      </c>
      <c r="EG108" s="176" t="s">
        <v>231</v>
      </c>
      <c r="EH108" s="176" t="s">
        <v>231</v>
      </c>
      <c r="EI108" s="176" t="s">
        <v>231</v>
      </c>
      <c r="EJ108" s="176" t="s">
        <v>231</v>
      </c>
      <c r="EK108" s="176" t="s">
        <v>231</v>
      </c>
      <c r="EL108" s="176" t="s">
        <v>231</v>
      </c>
      <c r="EM108" s="176" t="s">
        <v>231</v>
      </c>
      <c r="EN108" s="176" t="s">
        <v>231</v>
      </c>
      <c r="EO108" s="176" t="s">
        <v>231</v>
      </c>
      <c r="EP108" s="176" t="s">
        <v>231</v>
      </c>
      <c r="EQ108" s="176" t="s">
        <v>231</v>
      </c>
      <c r="ER108" s="176" t="s">
        <v>231</v>
      </c>
      <c r="ES108" s="176" t="s">
        <v>231</v>
      </c>
      <c r="ET108" s="176" t="s">
        <v>231</v>
      </c>
      <c r="EU108" s="176" t="s">
        <v>231</v>
      </c>
      <c r="EV108" s="176" t="s">
        <v>231</v>
      </c>
      <c r="EW108" s="176" t="s">
        <v>231</v>
      </c>
      <c r="EX108" s="176" t="s">
        <v>231</v>
      </c>
      <c r="EY108" s="176" t="s">
        <v>231</v>
      </c>
      <c r="EZ108" s="176" t="s">
        <v>231</v>
      </c>
      <c r="FA108" s="176" t="s">
        <v>231</v>
      </c>
      <c r="FB108" s="176" t="s">
        <v>231</v>
      </c>
      <c r="FC108" s="176" t="s">
        <v>231</v>
      </c>
      <c r="FD108" s="176" t="s">
        <v>231</v>
      </c>
      <c r="FE108" s="176" t="s">
        <v>231</v>
      </c>
      <c r="FF108" s="176" t="s">
        <v>231</v>
      </c>
      <c r="FG108" s="176" t="s">
        <v>231</v>
      </c>
      <c r="FH108" s="176" t="s">
        <v>231</v>
      </c>
    </row>
    <row r="109" spans="1:164" ht="18" customHeight="1" x14ac:dyDescent="0.3">
      <c r="A109" s="317"/>
      <c r="B109" s="282"/>
      <c r="C109" s="285"/>
      <c r="D109" s="285"/>
      <c r="E109" s="285"/>
      <c r="F109" s="322"/>
      <c r="G109" s="287"/>
      <c r="H109" s="285"/>
      <c r="I109" s="287"/>
      <c r="J109" s="285"/>
      <c r="K109" s="322"/>
      <c r="L109" s="269"/>
      <c r="M109" s="269"/>
      <c r="N109" s="269"/>
      <c r="O109" s="269"/>
      <c r="P109" s="269"/>
      <c r="Q109" s="270"/>
      <c r="R109" s="150" t="s">
        <v>374</v>
      </c>
      <c r="S109" s="150" t="s">
        <v>464</v>
      </c>
      <c r="T109" s="150" t="s">
        <v>464</v>
      </c>
      <c r="U109" s="150" t="s">
        <v>464</v>
      </c>
      <c r="V109" s="165" t="s">
        <v>231</v>
      </c>
      <c r="W109" s="270"/>
      <c r="X109" s="165" t="s">
        <v>231</v>
      </c>
      <c r="Y109" s="270"/>
      <c r="Z109" s="165" t="s">
        <v>231</v>
      </c>
      <c r="AA109" s="270"/>
      <c r="AB109" s="165" t="s">
        <v>231</v>
      </c>
      <c r="AC109" s="270"/>
      <c r="AD109" s="171" t="s">
        <v>231</v>
      </c>
      <c r="AE109" s="171" t="s">
        <v>231</v>
      </c>
      <c r="AF109" s="270"/>
      <c r="AG109" s="270"/>
      <c r="AH109" s="270"/>
      <c r="AI109" s="183" t="s">
        <v>231</v>
      </c>
      <c r="AJ109" s="396"/>
      <c r="AK109" s="162" t="s">
        <v>231</v>
      </c>
      <c r="AL109" s="162" t="s">
        <v>231</v>
      </c>
      <c r="AM109" s="162" t="s">
        <v>231</v>
      </c>
      <c r="AN109" s="162" t="s">
        <v>231</v>
      </c>
      <c r="AO109" s="162" t="s">
        <v>231</v>
      </c>
      <c r="AP109" s="162" t="s">
        <v>231</v>
      </c>
      <c r="AQ109" s="162" t="s">
        <v>231</v>
      </c>
      <c r="AR109" s="162" t="s">
        <v>231</v>
      </c>
      <c r="AS109" s="162" t="s">
        <v>231</v>
      </c>
      <c r="AT109" s="362"/>
      <c r="AU109" s="151" t="s">
        <v>231</v>
      </c>
      <c r="AV109" s="362"/>
      <c r="AW109" s="151" t="s">
        <v>231</v>
      </c>
      <c r="AX109" s="151" t="s">
        <v>231</v>
      </c>
      <c r="AY109" s="151" t="s">
        <v>231</v>
      </c>
      <c r="AZ109" s="151" t="s">
        <v>231</v>
      </c>
      <c r="BA109" s="151" t="s">
        <v>231</v>
      </c>
      <c r="BB109" s="151" t="s">
        <v>231</v>
      </c>
      <c r="BC109" s="151" t="s">
        <v>231</v>
      </c>
      <c r="BD109" s="151" t="s">
        <v>231</v>
      </c>
      <c r="BE109" s="151" t="s">
        <v>231</v>
      </c>
      <c r="BF109" s="151" t="s">
        <v>231</v>
      </c>
      <c r="BG109" s="151" t="s">
        <v>231</v>
      </c>
      <c r="BH109" s="162" t="s">
        <v>231</v>
      </c>
      <c r="BI109" s="165" t="s">
        <v>231</v>
      </c>
      <c r="BJ109" s="165" t="s">
        <v>231</v>
      </c>
      <c r="BK109" s="165" t="s">
        <v>231</v>
      </c>
      <c r="BL109" s="165" t="s">
        <v>231</v>
      </c>
      <c r="BM109" s="165" t="s">
        <v>231</v>
      </c>
      <c r="BN109" s="165" t="s">
        <v>231</v>
      </c>
      <c r="BO109" s="165" t="s">
        <v>231</v>
      </c>
      <c r="BP109" s="165" t="s">
        <v>231</v>
      </c>
      <c r="BQ109" s="165" t="s">
        <v>231</v>
      </c>
      <c r="BR109" s="165" t="s">
        <v>231</v>
      </c>
      <c r="BS109" s="165" t="s">
        <v>231</v>
      </c>
      <c r="BT109" s="165" t="s">
        <v>231</v>
      </c>
      <c r="BU109" s="165" t="s">
        <v>231</v>
      </c>
      <c r="BV109" s="165" t="s">
        <v>231</v>
      </c>
      <c r="BW109" s="422"/>
      <c r="BX109" s="422"/>
      <c r="BY109" s="269"/>
      <c r="BZ109" s="269"/>
      <c r="CA109" s="269"/>
      <c r="CB109" s="269"/>
      <c r="CC109" s="269"/>
      <c r="CD109" s="269"/>
      <c r="CE109" s="269"/>
      <c r="CF109" s="269"/>
      <c r="CG109" s="269"/>
      <c r="CH109" s="269"/>
      <c r="CI109" s="269"/>
      <c r="CJ109" s="269"/>
      <c r="CK109" s="269"/>
      <c r="CL109" s="269"/>
      <c r="CM109" s="269"/>
      <c r="CN109" s="387"/>
      <c r="CO109" s="269"/>
      <c r="CP109" s="446"/>
      <c r="CQ109" s="269"/>
      <c r="CR109" s="269"/>
      <c r="CS109" s="384"/>
      <c r="CT109" s="322"/>
      <c r="CU109" s="279"/>
      <c r="CV109" s="279"/>
      <c r="CW109" s="279"/>
      <c r="CX109" s="279"/>
      <c r="CY109" s="529"/>
      <c r="CZ109" s="279"/>
      <c r="DA109" s="279"/>
      <c r="DB109" s="279"/>
      <c r="DC109" s="269"/>
      <c r="DD109" s="269"/>
      <c r="DE109" s="269"/>
      <c r="DF109" s="532"/>
      <c r="DG109" s="269"/>
      <c r="DH109" s="269"/>
      <c r="DI109" s="269"/>
      <c r="DJ109" s="269"/>
      <c r="DK109" s="270"/>
      <c r="DL109" s="270"/>
      <c r="DM109" s="270"/>
      <c r="DN109" s="270"/>
      <c r="DO109" s="270"/>
      <c r="DP109" s="270"/>
      <c r="DQ109" s="270"/>
      <c r="DR109" s="176" t="s">
        <v>231</v>
      </c>
      <c r="DS109" s="176" t="s">
        <v>231</v>
      </c>
      <c r="DT109" s="176" t="s">
        <v>231</v>
      </c>
      <c r="DU109" s="176" t="s">
        <v>231</v>
      </c>
      <c r="DV109" s="176" t="s">
        <v>231</v>
      </c>
      <c r="DW109" s="270"/>
      <c r="DX109" s="176" t="s">
        <v>231</v>
      </c>
      <c r="DY109" s="270"/>
      <c r="DZ109" s="176" t="s">
        <v>231</v>
      </c>
      <c r="EA109" s="176" t="s">
        <v>231</v>
      </c>
      <c r="EB109" s="176" t="s">
        <v>231</v>
      </c>
      <c r="EC109" s="176" t="s">
        <v>231</v>
      </c>
      <c r="ED109" s="176" t="s">
        <v>231</v>
      </c>
      <c r="EE109" s="176" t="s">
        <v>231</v>
      </c>
      <c r="EF109" s="176" t="s">
        <v>231</v>
      </c>
      <c r="EG109" s="176" t="s">
        <v>231</v>
      </c>
      <c r="EH109" s="176" t="s">
        <v>231</v>
      </c>
      <c r="EI109" s="176" t="s">
        <v>231</v>
      </c>
      <c r="EJ109" s="176" t="s">
        <v>231</v>
      </c>
      <c r="EK109" s="176" t="s">
        <v>231</v>
      </c>
      <c r="EL109" s="176" t="s">
        <v>231</v>
      </c>
      <c r="EM109" s="176" t="s">
        <v>231</v>
      </c>
      <c r="EN109" s="176" t="s">
        <v>231</v>
      </c>
      <c r="EO109" s="176" t="s">
        <v>231</v>
      </c>
      <c r="EP109" s="176" t="s">
        <v>231</v>
      </c>
      <c r="EQ109" s="176" t="s">
        <v>231</v>
      </c>
      <c r="ER109" s="176" t="s">
        <v>231</v>
      </c>
      <c r="ES109" s="176" t="s">
        <v>231</v>
      </c>
      <c r="ET109" s="176" t="s">
        <v>231</v>
      </c>
      <c r="EU109" s="176" t="s">
        <v>231</v>
      </c>
      <c r="EV109" s="176" t="s">
        <v>231</v>
      </c>
      <c r="EW109" s="176" t="s">
        <v>231</v>
      </c>
      <c r="EX109" s="176" t="s">
        <v>231</v>
      </c>
      <c r="EY109" s="176" t="s">
        <v>231</v>
      </c>
      <c r="EZ109" s="176" t="s">
        <v>231</v>
      </c>
      <c r="FA109" s="176" t="s">
        <v>231</v>
      </c>
      <c r="FB109" s="176" t="s">
        <v>231</v>
      </c>
      <c r="FC109" s="176" t="s">
        <v>231</v>
      </c>
      <c r="FD109" s="176" t="s">
        <v>231</v>
      </c>
      <c r="FE109" s="176" t="s">
        <v>231</v>
      </c>
      <c r="FF109" s="176" t="s">
        <v>231</v>
      </c>
      <c r="FG109" s="176" t="s">
        <v>231</v>
      </c>
      <c r="FH109" s="176" t="s">
        <v>231</v>
      </c>
    </row>
    <row r="110" spans="1:164" ht="18" customHeight="1" x14ac:dyDescent="0.3">
      <c r="A110" s="317"/>
      <c r="B110" s="282"/>
      <c r="C110" s="285"/>
      <c r="D110" s="285"/>
      <c r="E110" s="285"/>
      <c r="F110" s="322"/>
      <c r="G110" s="287"/>
      <c r="H110" s="285"/>
      <c r="I110" s="287"/>
      <c r="J110" s="285"/>
      <c r="K110" s="322"/>
      <c r="L110" s="269"/>
      <c r="M110" s="269"/>
      <c r="N110" s="269"/>
      <c r="O110" s="269"/>
      <c r="P110" s="269"/>
      <c r="Q110" s="270"/>
      <c r="R110" s="150" t="s">
        <v>372</v>
      </c>
      <c r="S110" s="150" t="s">
        <v>464</v>
      </c>
      <c r="T110" s="150" t="s">
        <v>464</v>
      </c>
      <c r="U110" s="150" t="s">
        <v>464</v>
      </c>
      <c r="V110" s="165" t="s">
        <v>231</v>
      </c>
      <c r="W110" s="270"/>
      <c r="X110" s="165" t="s">
        <v>231</v>
      </c>
      <c r="Y110" s="270"/>
      <c r="Z110" s="165" t="s">
        <v>231</v>
      </c>
      <c r="AA110" s="270"/>
      <c r="AB110" s="165" t="s">
        <v>231</v>
      </c>
      <c r="AC110" s="270"/>
      <c r="AD110" s="171" t="s">
        <v>231</v>
      </c>
      <c r="AE110" s="171" t="s">
        <v>231</v>
      </c>
      <c r="AF110" s="270"/>
      <c r="AG110" s="270"/>
      <c r="AH110" s="270"/>
      <c r="AI110" s="183" t="s">
        <v>231</v>
      </c>
      <c r="AJ110" s="396"/>
      <c r="AK110" s="162" t="s">
        <v>231</v>
      </c>
      <c r="AL110" s="162" t="s">
        <v>231</v>
      </c>
      <c r="AM110" s="162" t="s">
        <v>231</v>
      </c>
      <c r="AN110" s="162" t="s">
        <v>231</v>
      </c>
      <c r="AO110" s="162" t="s">
        <v>231</v>
      </c>
      <c r="AP110" s="162" t="s">
        <v>231</v>
      </c>
      <c r="AQ110" s="162" t="s">
        <v>231</v>
      </c>
      <c r="AR110" s="162" t="s">
        <v>231</v>
      </c>
      <c r="AS110" s="162" t="s">
        <v>231</v>
      </c>
      <c r="AT110" s="362"/>
      <c r="AU110" s="151" t="s">
        <v>231</v>
      </c>
      <c r="AV110" s="362"/>
      <c r="AW110" s="167" t="s">
        <v>231</v>
      </c>
      <c r="AX110" s="167" t="s">
        <v>231</v>
      </c>
      <c r="AY110" s="167" t="s">
        <v>231</v>
      </c>
      <c r="AZ110" s="167" t="s">
        <v>231</v>
      </c>
      <c r="BA110" s="167" t="s">
        <v>231</v>
      </c>
      <c r="BB110" s="167" t="s">
        <v>231</v>
      </c>
      <c r="BC110" s="167" t="s">
        <v>231</v>
      </c>
      <c r="BD110" s="167" t="s">
        <v>231</v>
      </c>
      <c r="BE110" s="167" t="s">
        <v>231</v>
      </c>
      <c r="BF110" s="167" t="s">
        <v>231</v>
      </c>
      <c r="BG110" s="167" t="s">
        <v>231</v>
      </c>
      <c r="BH110" s="169" t="s">
        <v>231</v>
      </c>
      <c r="BI110" s="173" t="s">
        <v>231</v>
      </c>
      <c r="BJ110" s="173" t="s">
        <v>231</v>
      </c>
      <c r="BK110" s="173" t="s">
        <v>231</v>
      </c>
      <c r="BL110" s="173" t="s">
        <v>231</v>
      </c>
      <c r="BM110" s="173" t="s">
        <v>231</v>
      </c>
      <c r="BN110" s="173" t="s">
        <v>231</v>
      </c>
      <c r="BO110" s="173" t="s">
        <v>231</v>
      </c>
      <c r="BP110" s="173" t="s">
        <v>231</v>
      </c>
      <c r="BQ110" s="165" t="s">
        <v>231</v>
      </c>
      <c r="BR110" s="165" t="s">
        <v>231</v>
      </c>
      <c r="BS110" s="165" t="s">
        <v>231</v>
      </c>
      <c r="BT110" s="165" t="s">
        <v>231</v>
      </c>
      <c r="BU110" s="165" t="s">
        <v>231</v>
      </c>
      <c r="BV110" s="165" t="s">
        <v>231</v>
      </c>
      <c r="BW110" s="422"/>
      <c r="BX110" s="422"/>
      <c r="BY110" s="269"/>
      <c r="BZ110" s="269"/>
      <c r="CA110" s="269"/>
      <c r="CB110" s="269"/>
      <c r="CC110" s="269"/>
      <c r="CD110" s="269"/>
      <c r="CE110" s="269"/>
      <c r="CF110" s="269"/>
      <c r="CG110" s="269"/>
      <c r="CH110" s="269"/>
      <c r="CI110" s="269"/>
      <c r="CJ110" s="269"/>
      <c r="CK110" s="269"/>
      <c r="CL110" s="269"/>
      <c r="CM110" s="269"/>
      <c r="CN110" s="387"/>
      <c r="CO110" s="269"/>
      <c r="CP110" s="446"/>
      <c r="CQ110" s="269"/>
      <c r="CR110" s="269"/>
      <c r="CS110" s="384"/>
      <c r="CT110" s="322"/>
      <c r="CU110" s="279"/>
      <c r="CV110" s="279"/>
      <c r="CW110" s="279"/>
      <c r="CX110" s="279"/>
      <c r="CY110" s="529"/>
      <c r="CZ110" s="279"/>
      <c r="DA110" s="279"/>
      <c r="DB110" s="279"/>
      <c r="DC110" s="269"/>
      <c r="DD110" s="269"/>
      <c r="DE110" s="269"/>
      <c r="DF110" s="532"/>
      <c r="DG110" s="269"/>
      <c r="DH110" s="269"/>
      <c r="DI110" s="269"/>
      <c r="DJ110" s="269"/>
      <c r="DK110" s="270"/>
      <c r="DL110" s="270"/>
      <c r="DM110" s="270"/>
      <c r="DN110" s="270"/>
      <c r="DO110" s="270"/>
      <c r="DP110" s="270"/>
      <c r="DQ110" s="270"/>
      <c r="DR110" s="176" t="s">
        <v>231</v>
      </c>
      <c r="DS110" s="176" t="s">
        <v>231</v>
      </c>
      <c r="DT110" s="176" t="s">
        <v>231</v>
      </c>
      <c r="DU110" s="176" t="s">
        <v>231</v>
      </c>
      <c r="DV110" s="176" t="s">
        <v>231</v>
      </c>
      <c r="DW110" s="270"/>
      <c r="DX110" s="176" t="s">
        <v>231</v>
      </c>
      <c r="DY110" s="270"/>
      <c r="DZ110" s="176" t="s">
        <v>231</v>
      </c>
      <c r="EA110" s="176" t="s">
        <v>231</v>
      </c>
      <c r="EB110" s="176" t="s">
        <v>231</v>
      </c>
      <c r="EC110" s="176" t="s">
        <v>231</v>
      </c>
      <c r="ED110" s="176" t="s">
        <v>231</v>
      </c>
      <c r="EE110" s="176" t="s">
        <v>231</v>
      </c>
      <c r="EF110" s="176" t="s">
        <v>231</v>
      </c>
      <c r="EG110" s="176" t="s">
        <v>231</v>
      </c>
      <c r="EH110" s="176" t="s">
        <v>231</v>
      </c>
      <c r="EI110" s="176" t="s">
        <v>231</v>
      </c>
      <c r="EJ110" s="176" t="s">
        <v>231</v>
      </c>
      <c r="EK110" s="176" t="s">
        <v>231</v>
      </c>
      <c r="EL110" s="176" t="s">
        <v>231</v>
      </c>
      <c r="EM110" s="176" t="s">
        <v>231</v>
      </c>
      <c r="EN110" s="176" t="s">
        <v>231</v>
      </c>
      <c r="EO110" s="176" t="s">
        <v>231</v>
      </c>
      <c r="EP110" s="176" t="s">
        <v>231</v>
      </c>
      <c r="EQ110" s="176" t="s">
        <v>231</v>
      </c>
      <c r="ER110" s="176" t="s">
        <v>231</v>
      </c>
      <c r="ES110" s="176" t="s">
        <v>231</v>
      </c>
      <c r="ET110" s="176" t="s">
        <v>231</v>
      </c>
      <c r="EU110" s="176" t="s">
        <v>231</v>
      </c>
      <c r="EV110" s="176" t="s">
        <v>231</v>
      </c>
      <c r="EW110" s="176" t="s">
        <v>231</v>
      </c>
      <c r="EX110" s="176" t="s">
        <v>231</v>
      </c>
      <c r="EY110" s="176" t="s">
        <v>231</v>
      </c>
      <c r="EZ110" s="176" t="s">
        <v>231</v>
      </c>
      <c r="FA110" s="176" t="s">
        <v>231</v>
      </c>
      <c r="FB110" s="176" t="s">
        <v>231</v>
      </c>
      <c r="FC110" s="176" t="s">
        <v>231</v>
      </c>
      <c r="FD110" s="176" t="s">
        <v>231</v>
      </c>
      <c r="FE110" s="176" t="s">
        <v>231</v>
      </c>
      <c r="FF110" s="176" t="s">
        <v>231</v>
      </c>
      <c r="FG110" s="176" t="s">
        <v>231</v>
      </c>
      <c r="FH110" s="176" t="s">
        <v>231</v>
      </c>
    </row>
    <row r="111" spans="1:164" ht="18" customHeight="1" x14ac:dyDescent="0.3">
      <c r="A111" s="317"/>
      <c r="B111" s="282"/>
      <c r="C111" s="285"/>
      <c r="D111" s="285"/>
      <c r="E111" s="285"/>
      <c r="F111" s="322"/>
      <c r="G111" s="287"/>
      <c r="H111" s="285"/>
      <c r="I111" s="287"/>
      <c r="J111" s="285"/>
      <c r="K111" s="322"/>
      <c r="L111" s="269"/>
      <c r="M111" s="269"/>
      <c r="N111" s="269"/>
      <c r="O111" s="269"/>
      <c r="P111" s="269"/>
      <c r="Q111" s="270"/>
      <c r="R111" s="150" t="s">
        <v>456</v>
      </c>
      <c r="S111" s="150" t="s">
        <v>464</v>
      </c>
      <c r="T111" s="150" t="s">
        <v>464</v>
      </c>
      <c r="U111" s="150" t="s">
        <v>464</v>
      </c>
      <c r="V111" s="165" t="s">
        <v>231</v>
      </c>
      <c r="W111" s="270"/>
      <c r="X111" s="165" t="s">
        <v>231</v>
      </c>
      <c r="Y111" s="270"/>
      <c r="Z111" s="165" t="s">
        <v>231</v>
      </c>
      <c r="AA111" s="270"/>
      <c r="AB111" s="165" t="s">
        <v>231</v>
      </c>
      <c r="AC111" s="270"/>
      <c r="AD111" s="171" t="s">
        <v>231</v>
      </c>
      <c r="AE111" s="171" t="s">
        <v>231</v>
      </c>
      <c r="AF111" s="270"/>
      <c r="AG111" s="270"/>
      <c r="AH111" s="270"/>
      <c r="AI111" s="183" t="s">
        <v>231</v>
      </c>
      <c r="AJ111" s="396"/>
      <c r="AK111" s="162" t="s">
        <v>231</v>
      </c>
      <c r="AL111" s="162" t="s">
        <v>231</v>
      </c>
      <c r="AM111" s="162" t="s">
        <v>231</v>
      </c>
      <c r="AN111" s="162" t="s">
        <v>231</v>
      </c>
      <c r="AO111" s="162" t="s">
        <v>231</v>
      </c>
      <c r="AP111" s="162" t="s">
        <v>231</v>
      </c>
      <c r="AQ111" s="162" t="s">
        <v>231</v>
      </c>
      <c r="AR111" s="162" t="s">
        <v>231</v>
      </c>
      <c r="AS111" s="162" t="s">
        <v>231</v>
      </c>
      <c r="AT111" s="362"/>
      <c r="AU111" s="151" t="s">
        <v>231</v>
      </c>
      <c r="AV111" s="362"/>
      <c r="AW111" s="151" t="s">
        <v>231</v>
      </c>
      <c r="AX111" s="151" t="s">
        <v>231</v>
      </c>
      <c r="AY111" s="151" t="s">
        <v>231</v>
      </c>
      <c r="AZ111" s="151" t="s">
        <v>231</v>
      </c>
      <c r="BA111" s="151" t="s">
        <v>231</v>
      </c>
      <c r="BB111" s="151" t="s">
        <v>231</v>
      </c>
      <c r="BC111" s="151" t="s">
        <v>231</v>
      </c>
      <c r="BD111" s="151" t="s">
        <v>231</v>
      </c>
      <c r="BE111" s="151" t="s">
        <v>231</v>
      </c>
      <c r="BF111" s="151" t="s">
        <v>231</v>
      </c>
      <c r="BG111" s="151" t="s">
        <v>231</v>
      </c>
      <c r="BH111" s="162" t="s">
        <v>231</v>
      </c>
      <c r="BI111" s="165" t="s">
        <v>231</v>
      </c>
      <c r="BJ111" s="165" t="s">
        <v>231</v>
      </c>
      <c r="BK111" s="165" t="s">
        <v>231</v>
      </c>
      <c r="BL111" s="165" t="s">
        <v>231</v>
      </c>
      <c r="BM111" s="165" t="s">
        <v>231</v>
      </c>
      <c r="BN111" s="165" t="s">
        <v>231</v>
      </c>
      <c r="BO111" s="165" t="s">
        <v>231</v>
      </c>
      <c r="BP111" s="165" t="s">
        <v>231</v>
      </c>
      <c r="BQ111" s="173" t="s">
        <v>231</v>
      </c>
      <c r="BR111" s="173" t="s">
        <v>231</v>
      </c>
      <c r="BS111" s="173" t="s">
        <v>231</v>
      </c>
      <c r="BT111" s="173" t="s">
        <v>231</v>
      </c>
      <c r="BU111" s="173" t="s">
        <v>231</v>
      </c>
      <c r="BV111" s="173" t="s">
        <v>231</v>
      </c>
      <c r="BW111" s="422"/>
      <c r="BX111" s="422"/>
      <c r="BY111" s="269"/>
      <c r="BZ111" s="269"/>
      <c r="CA111" s="269"/>
      <c r="CB111" s="269"/>
      <c r="CC111" s="269"/>
      <c r="CD111" s="269"/>
      <c r="CE111" s="269"/>
      <c r="CF111" s="269"/>
      <c r="CG111" s="269"/>
      <c r="CH111" s="269"/>
      <c r="CI111" s="269"/>
      <c r="CJ111" s="269"/>
      <c r="CK111" s="269"/>
      <c r="CL111" s="269"/>
      <c r="CM111" s="269"/>
      <c r="CN111" s="387"/>
      <c r="CO111" s="269"/>
      <c r="CP111" s="446"/>
      <c r="CQ111" s="269"/>
      <c r="CR111" s="269"/>
      <c r="CS111" s="384"/>
      <c r="CT111" s="322"/>
      <c r="CU111" s="279"/>
      <c r="CV111" s="279"/>
      <c r="CW111" s="279"/>
      <c r="CX111" s="279"/>
      <c r="CY111" s="529"/>
      <c r="CZ111" s="279"/>
      <c r="DA111" s="279"/>
      <c r="DB111" s="279"/>
      <c r="DC111" s="269"/>
      <c r="DD111" s="269"/>
      <c r="DE111" s="269"/>
      <c r="DF111" s="532"/>
      <c r="DG111" s="269"/>
      <c r="DH111" s="269"/>
      <c r="DI111" s="269"/>
      <c r="DJ111" s="269"/>
      <c r="DK111" s="270"/>
      <c r="DL111" s="270"/>
      <c r="DM111" s="270"/>
      <c r="DN111" s="270"/>
      <c r="DO111" s="270"/>
      <c r="DP111" s="270"/>
      <c r="DQ111" s="270"/>
      <c r="DR111" s="176" t="s">
        <v>231</v>
      </c>
      <c r="DS111" s="176" t="s">
        <v>231</v>
      </c>
      <c r="DT111" s="176" t="s">
        <v>231</v>
      </c>
      <c r="DU111" s="176" t="s">
        <v>231</v>
      </c>
      <c r="DV111" s="176" t="s">
        <v>231</v>
      </c>
      <c r="DW111" s="270"/>
      <c r="DX111" s="176" t="s">
        <v>231</v>
      </c>
      <c r="DY111" s="270"/>
      <c r="DZ111" s="176" t="s">
        <v>231</v>
      </c>
      <c r="EA111" s="176" t="s">
        <v>231</v>
      </c>
      <c r="EB111" s="176" t="s">
        <v>231</v>
      </c>
      <c r="EC111" s="176" t="s">
        <v>231</v>
      </c>
      <c r="ED111" s="176" t="s">
        <v>231</v>
      </c>
      <c r="EE111" s="176" t="s">
        <v>231</v>
      </c>
      <c r="EF111" s="176" t="s">
        <v>231</v>
      </c>
      <c r="EG111" s="176" t="s">
        <v>231</v>
      </c>
      <c r="EH111" s="176" t="s">
        <v>231</v>
      </c>
      <c r="EI111" s="176" t="s">
        <v>231</v>
      </c>
      <c r="EJ111" s="176" t="s">
        <v>231</v>
      </c>
      <c r="EK111" s="176" t="s">
        <v>231</v>
      </c>
      <c r="EL111" s="176" t="s">
        <v>231</v>
      </c>
      <c r="EM111" s="176" t="s">
        <v>231</v>
      </c>
      <c r="EN111" s="176" t="s">
        <v>231</v>
      </c>
      <c r="EO111" s="176" t="s">
        <v>231</v>
      </c>
      <c r="EP111" s="176" t="s">
        <v>231</v>
      </c>
      <c r="EQ111" s="176" t="s">
        <v>231</v>
      </c>
      <c r="ER111" s="176" t="s">
        <v>231</v>
      </c>
      <c r="ES111" s="176" t="s">
        <v>231</v>
      </c>
      <c r="ET111" s="176" t="s">
        <v>231</v>
      </c>
      <c r="EU111" s="176" t="s">
        <v>231</v>
      </c>
      <c r="EV111" s="176" t="s">
        <v>231</v>
      </c>
      <c r="EW111" s="176" t="s">
        <v>231</v>
      </c>
      <c r="EX111" s="176" t="s">
        <v>231</v>
      </c>
      <c r="EY111" s="176" t="s">
        <v>231</v>
      </c>
      <c r="EZ111" s="176" t="s">
        <v>231</v>
      </c>
      <c r="FA111" s="176" t="s">
        <v>231</v>
      </c>
      <c r="FB111" s="176" t="s">
        <v>231</v>
      </c>
      <c r="FC111" s="176" t="s">
        <v>231</v>
      </c>
      <c r="FD111" s="176" t="s">
        <v>231</v>
      </c>
      <c r="FE111" s="176" t="s">
        <v>231</v>
      </c>
      <c r="FF111" s="176" t="s">
        <v>231</v>
      </c>
      <c r="FG111" s="176" t="s">
        <v>231</v>
      </c>
      <c r="FH111" s="176" t="s">
        <v>231</v>
      </c>
    </row>
    <row r="112" spans="1:164" ht="18" customHeight="1" x14ac:dyDescent="0.3">
      <c r="A112" s="317"/>
      <c r="B112" s="282"/>
      <c r="C112" s="285"/>
      <c r="D112" s="285"/>
      <c r="E112" s="285"/>
      <c r="F112" s="322"/>
      <c r="G112" s="287"/>
      <c r="H112" s="285"/>
      <c r="I112" s="287"/>
      <c r="J112" s="285"/>
      <c r="K112" s="322"/>
      <c r="L112" s="269"/>
      <c r="M112" s="269"/>
      <c r="N112" s="269"/>
      <c r="O112" s="269"/>
      <c r="P112" s="269"/>
      <c r="Q112" s="270"/>
      <c r="R112" s="150" t="s">
        <v>371</v>
      </c>
      <c r="S112" s="150" t="s">
        <v>464</v>
      </c>
      <c r="T112" s="150" t="s">
        <v>464</v>
      </c>
      <c r="U112" s="150" t="s">
        <v>464</v>
      </c>
      <c r="V112" s="165" t="s">
        <v>231</v>
      </c>
      <c r="W112" s="270"/>
      <c r="X112" s="165" t="s">
        <v>231</v>
      </c>
      <c r="Y112" s="270"/>
      <c r="Z112" s="165" t="s">
        <v>231</v>
      </c>
      <c r="AA112" s="270"/>
      <c r="AB112" s="165" t="s">
        <v>231</v>
      </c>
      <c r="AC112" s="270"/>
      <c r="AD112" s="171" t="s">
        <v>231</v>
      </c>
      <c r="AE112" s="171" t="s">
        <v>231</v>
      </c>
      <c r="AF112" s="270"/>
      <c r="AG112" s="270"/>
      <c r="AH112" s="270"/>
      <c r="AI112" s="183" t="s">
        <v>231</v>
      </c>
      <c r="AJ112" s="396"/>
      <c r="AK112" s="162" t="s">
        <v>231</v>
      </c>
      <c r="AL112" s="162" t="s">
        <v>231</v>
      </c>
      <c r="AM112" s="162" t="s">
        <v>231</v>
      </c>
      <c r="AN112" s="162" t="s">
        <v>231</v>
      </c>
      <c r="AO112" s="162" t="s">
        <v>231</v>
      </c>
      <c r="AP112" s="162" t="s">
        <v>231</v>
      </c>
      <c r="AQ112" s="162" t="s">
        <v>231</v>
      </c>
      <c r="AR112" s="162" t="s">
        <v>231</v>
      </c>
      <c r="AS112" s="162" t="s">
        <v>231</v>
      </c>
      <c r="AT112" s="362"/>
      <c r="AU112" s="151" t="s">
        <v>231</v>
      </c>
      <c r="AV112" s="362"/>
      <c r="AW112" s="167" t="s">
        <v>231</v>
      </c>
      <c r="AX112" s="167" t="s">
        <v>231</v>
      </c>
      <c r="AY112" s="167" t="s">
        <v>231</v>
      </c>
      <c r="AZ112" s="167" t="s">
        <v>231</v>
      </c>
      <c r="BA112" s="167" t="s">
        <v>231</v>
      </c>
      <c r="BB112" s="167" t="s">
        <v>231</v>
      </c>
      <c r="BC112" s="167" t="s">
        <v>231</v>
      </c>
      <c r="BD112" s="167" t="s">
        <v>231</v>
      </c>
      <c r="BE112" s="167" t="s">
        <v>231</v>
      </c>
      <c r="BF112" s="167" t="s">
        <v>231</v>
      </c>
      <c r="BG112" s="167" t="s">
        <v>231</v>
      </c>
      <c r="BH112" s="169" t="s">
        <v>231</v>
      </c>
      <c r="BI112" s="173" t="s">
        <v>231</v>
      </c>
      <c r="BJ112" s="173" t="s">
        <v>231</v>
      </c>
      <c r="BK112" s="173" t="s">
        <v>231</v>
      </c>
      <c r="BL112" s="173" t="s">
        <v>231</v>
      </c>
      <c r="BM112" s="173" t="s">
        <v>231</v>
      </c>
      <c r="BN112" s="173" t="s">
        <v>231</v>
      </c>
      <c r="BO112" s="173" t="s">
        <v>231</v>
      </c>
      <c r="BP112" s="173" t="s">
        <v>231</v>
      </c>
      <c r="BQ112" s="165" t="s">
        <v>231</v>
      </c>
      <c r="BR112" s="165" t="s">
        <v>231</v>
      </c>
      <c r="BS112" s="165" t="s">
        <v>231</v>
      </c>
      <c r="BT112" s="165" t="s">
        <v>231</v>
      </c>
      <c r="BU112" s="165" t="s">
        <v>231</v>
      </c>
      <c r="BV112" s="165" t="s">
        <v>231</v>
      </c>
      <c r="BW112" s="422"/>
      <c r="BX112" s="422"/>
      <c r="BY112" s="269"/>
      <c r="BZ112" s="269"/>
      <c r="CA112" s="269"/>
      <c r="CB112" s="269"/>
      <c r="CC112" s="269"/>
      <c r="CD112" s="269"/>
      <c r="CE112" s="269"/>
      <c r="CF112" s="269"/>
      <c r="CG112" s="269"/>
      <c r="CH112" s="269"/>
      <c r="CI112" s="269"/>
      <c r="CJ112" s="269"/>
      <c r="CK112" s="269"/>
      <c r="CL112" s="269"/>
      <c r="CM112" s="269"/>
      <c r="CN112" s="387"/>
      <c r="CO112" s="269"/>
      <c r="CP112" s="446"/>
      <c r="CQ112" s="269"/>
      <c r="CR112" s="269"/>
      <c r="CS112" s="384"/>
      <c r="CT112" s="322"/>
      <c r="CU112" s="279"/>
      <c r="CV112" s="279"/>
      <c r="CW112" s="279"/>
      <c r="CX112" s="279"/>
      <c r="CY112" s="529"/>
      <c r="CZ112" s="279"/>
      <c r="DA112" s="279"/>
      <c r="DB112" s="279"/>
      <c r="DC112" s="269"/>
      <c r="DD112" s="269"/>
      <c r="DE112" s="269"/>
      <c r="DF112" s="532"/>
      <c r="DG112" s="269"/>
      <c r="DH112" s="269"/>
      <c r="DI112" s="269"/>
      <c r="DJ112" s="269"/>
      <c r="DK112" s="270"/>
      <c r="DL112" s="270"/>
      <c r="DM112" s="270"/>
      <c r="DN112" s="270"/>
      <c r="DO112" s="270"/>
      <c r="DP112" s="270"/>
      <c r="DQ112" s="270"/>
      <c r="DR112" s="176" t="s">
        <v>231</v>
      </c>
      <c r="DS112" s="176" t="s">
        <v>231</v>
      </c>
      <c r="DT112" s="176" t="s">
        <v>231</v>
      </c>
      <c r="DU112" s="176" t="s">
        <v>231</v>
      </c>
      <c r="DV112" s="176" t="s">
        <v>231</v>
      </c>
      <c r="DW112" s="270"/>
      <c r="DX112" s="176" t="s">
        <v>231</v>
      </c>
      <c r="DY112" s="270"/>
      <c r="DZ112" s="176" t="s">
        <v>231</v>
      </c>
      <c r="EA112" s="176" t="s">
        <v>231</v>
      </c>
      <c r="EB112" s="176" t="s">
        <v>231</v>
      </c>
      <c r="EC112" s="176" t="s">
        <v>231</v>
      </c>
      <c r="ED112" s="176" t="s">
        <v>231</v>
      </c>
      <c r="EE112" s="176" t="s">
        <v>231</v>
      </c>
      <c r="EF112" s="176" t="s">
        <v>231</v>
      </c>
      <c r="EG112" s="176" t="s">
        <v>231</v>
      </c>
      <c r="EH112" s="176" t="s">
        <v>231</v>
      </c>
      <c r="EI112" s="176" t="s">
        <v>231</v>
      </c>
      <c r="EJ112" s="176" t="s">
        <v>231</v>
      </c>
      <c r="EK112" s="176" t="s">
        <v>231</v>
      </c>
      <c r="EL112" s="176" t="s">
        <v>231</v>
      </c>
      <c r="EM112" s="176" t="s">
        <v>231</v>
      </c>
      <c r="EN112" s="176" t="s">
        <v>231</v>
      </c>
      <c r="EO112" s="176" t="s">
        <v>231</v>
      </c>
      <c r="EP112" s="176" t="s">
        <v>231</v>
      </c>
      <c r="EQ112" s="176" t="s">
        <v>231</v>
      </c>
      <c r="ER112" s="176" t="s">
        <v>231</v>
      </c>
      <c r="ES112" s="176" t="s">
        <v>231</v>
      </c>
      <c r="ET112" s="176" t="s">
        <v>231</v>
      </c>
      <c r="EU112" s="176" t="s">
        <v>231</v>
      </c>
      <c r="EV112" s="176" t="s">
        <v>231</v>
      </c>
      <c r="EW112" s="176" t="s">
        <v>231</v>
      </c>
      <c r="EX112" s="176" t="s">
        <v>231</v>
      </c>
      <c r="EY112" s="176" t="s">
        <v>231</v>
      </c>
      <c r="EZ112" s="176" t="s">
        <v>231</v>
      </c>
      <c r="FA112" s="176" t="s">
        <v>231</v>
      </c>
      <c r="FB112" s="176" t="s">
        <v>231</v>
      </c>
      <c r="FC112" s="176" t="s">
        <v>231</v>
      </c>
      <c r="FD112" s="176" t="s">
        <v>231</v>
      </c>
      <c r="FE112" s="176" t="s">
        <v>231</v>
      </c>
      <c r="FF112" s="176" t="s">
        <v>231</v>
      </c>
      <c r="FG112" s="176" t="s">
        <v>231</v>
      </c>
      <c r="FH112" s="176" t="s">
        <v>231</v>
      </c>
    </row>
    <row r="113" spans="1:164" ht="18" customHeight="1" x14ac:dyDescent="0.3">
      <c r="A113" s="317"/>
      <c r="B113" s="319"/>
      <c r="C113" s="285"/>
      <c r="D113" s="320"/>
      <c r="E113" s="286"/>
      <c r="F113" s="322"/>
      <c r="G113" s="287"/>
      <c r="H113" s="285"/>
      <c r="I113" s="287"/>
      <c r="J113" s="285"/>
      <c r="K113" s="322"/>
      <c r="L113" s="269"/>
      <c r="M113" s="269"/>
      <c r="N113" s="298"/>
      <c r="O113" s="269"/>
      <c r="P113" s="269"/>
      <c r="Q113" s="270"/>
      <c r="R113" s="150" t="s">
        <v>453</v>
      </c>
      <c r="S113" s="150" t="s">
        <v>464</v>
      </c>
      <c r="T113" s="150" t="s">
        <v>464</v>
      </c>
      <c r="U113" s="150" t="s">
        <v>464</v>
      </c>
      <c r="V113" s="165" t="s">
        <v>231</v>
      </c>
      <c r="W113" s="270"/>
      <c r="X113" s="165" t="s">
        <v>231</v>
      </c>
      <c r="Y113" s="270"/>
      <c r="Z113" s="165" t="s">
        <v>231</v>
      </c>
      <c r="AA113" s="270"/>
      <c r="AB113" s="165" t="s">
        <v>231</v>
      </c>
      <c r="AC113" s="270"/>
      <c r="AD113" s="171" t="s">
        <v>231</v>
      </c>
      <c r="AE113" s="171" t="s">
        <v>231</v>
      </c>
      <c r="AF113" s="270"/>
      <c r="AG113" s="270"/>
      <c r="AH113" s="270"/>
      <c r="AI113" s="183" t="s">
        <v>231</v>
      </c>
      <c r="AJ113" s="396"/>
      <c r="AK113" s="162" t="s">
        <v>231</v>
      </c>
      <c r="AL113" s="162" t="s">
        <v>231</v>
      </c>
      <c r="AM113" s="162" t="s">
        <v>231</v>
      </c>
      <c r="AN113" s="162" t="s">
        <v>231</v>
      </c>
      <c r="AO113" s="162" t="s">
        <v>231</v>
      </c>
      <c r="AP113" s="162" t="s">
        <v>231</v>
      </c>
      <c r="AQ113" s="162" t="s">
        <v>231</v>
      </c>
      <c r="AR113" s="162" t="s">
        <v>231</v>
      </c>
      <c r="AS113" s="162" t="s">
        <v>231</v>
      </c>
      <c r="AT113" s="362"/>
      <c r="AU113" s="151" t="s">
        <v>231</v>
      </c>
      <c r="AV113" s="362"/>
      <c r="AW113" s="151" t="s">
        <v>231</v>
      </c>
      <c r="AX113" s="151" t="s">
        <v>231</v>
      </c>
      <c r="AY113" s="151" t="s">
        <v>231</v>
      </c>
      <c r="AZ113" s="151" t="s">
        <v>231</v>
      </c>
      <c r="BA113" s="151" t="s">
        <v>231</v>
      </c>
      <c r="BB113" s="151" t="s">
        <v>231</v>
      </c>
      <c r="BC113" s="151" t="s">
        <v>231</v>
      </c>
      <c r="BD113" s="151" t="s">
        <v>231</v>
      </c>
      <c r="BE113" s="151" t="s">
        <v>231</v>
      </c>
      <c r="BF113" s="151" t="s">
        <v>231</v>
      </c>
      <c r="BG113" s="151" t="s">
        <v>231</v>
      </c>
      <c r="BH113" s="162" t="s">
        <v>231</v>
      </c>
      <c r="BI113" s="165" t="s">
        <v>231</v>
      </c>
      <c r="BJ113" s="165" t="s">
        <v>231</v>
      </c>
      <c r="BK113" s="165" t="s">
        <v>231</v>
      </c>
      <c r="BL113" s="165" t="s">
        <v>231</v>
      </c>
      <c r="BM113" s="165" t="s">
        <v>231</v>
      </c>
      <c r="BN113" s="165" t="s">
        <v>231</v>
      </c>
      <c r="BO113" s="165" t="s">
        <v>231</v>
      </c>
      <c r="BP113" s="165" t="s">
        <v>231</v>
      </c>
      <c r="BQ113" s="165" t="s">
        <v>231</v>
      </c>
      <c r="BR113" s="165" t="s">
        <v>231</v>
      </c>
      <c r="BS113" s="165" t="s">
        <v>231</v>
      </c>
      <c r="BT113" s="165" t="s">
        <v>231</v>
      </c>
      <c r="BU113" s="165" t="s">
        <v>231</v>
      </c>
      <c r="BV113" s="165" t="s">
        <v>231</v>
      </c>
      <c r="BW113" s="422"/>
      <c r="BX113" s="422"/>
      <c r="BY113" s="269"/>
      <c r="BZ113" s="269"/>
      <c r="CA113" s="269"/>
      <c r="CB113" s="269"/>
      <c r="CC113" s="269"/>
      <c r="CD113" s="269"/>
      <c r="CE113" s="269"/>
      <c r="CF113" s="269"/>
      <c r="CG113" s="269"/>
      <c r="CH113" s="269"/>
      <c r="CI113" s="269"/>
      <c r="CJ113" s="269"/>
      <c r="CK113" s="269"/>
      <c r="CL113" s="269"/>
      <c r="CM113" s="298"/>
      <c r="CN113" s="388"/>
      <c r="CO113" s="298"/>
      <c r="CP113" s="447"/>
      <c r="CQ113" s="298"/>
      <c r="CR113" s="298"/>
      <c r="CS113" s="385"/>
      <c r="CT113" s="323"/>
      <c r="CU113" s="336"/>
      <c r="CV113" s="336"/>
      <c r="CW113" s="336"/>
      <c r="CX113" s="336"/>
      <c r="CY113" s="530"/>
      <c r="CZ113" s="336"/>
      <c r="DA113" s="336"/>
      <c r="DB113" s="336"/>
      <c r="DC113" s="327"/>
      <c r="DD113" s="327"/>
      <c r="DE113" s="327"/>
      <c r="DF113" s="533"/>
      <c r="DG113" s="327"/>
      <c r="DH113" s="327"/>
      <c r="DI113" s="327"/>
      <c r="DJ113" s="327"/>
      <c r="DK113" s="270"/>
      <c r="DL113" s="270"/>
      <c r="DM113" s="270"/>
      <c r="DN113" s="270"/>
      <c r="DO113" s="270"/>
      <c r="DP113" s="270"/>
      <c r="DQ113" s="270"/>
      <c r="DR113" s="176" t="s">
        <v>231</v>
      </c>
      <c r="DS113" s="176" t="s">
        <v>231</v>
      </c>
      <c r="DT113" s="176" t="s">
        <v>231</v>
      </c>
      <c r="DU113" s="176" t="s">
        <v>231</v>
      </c>
      <c r="DV113" s="176" t="s">
        <v>231</v>
      </c>
      <c r="DW113" s="270"/>
      <c r="DX113" s="176" t="s">
        <v>231</v>
      </c>
      <c r="DY113" s="270"/>
      <c r="DZ113" s="176" t="s">
        <v>231</v>
      </c>
      <c r="EA113" s="176" t="s">
        <v>231</v>
      </c>
      <c r="EB113" s="176" t="s">
        <v>231</v>
      </c>
      <c r="EC113" s="176" t="s">
        <v>231</v>
      </c>
      <c r="ED113" s="176" t="s">
        <v>231</v>
      </c>
      <c r="EE113" s="176" t="s">
        <v>231</v>
      </c>
      <c r="EF113" s="176" t="s">
        <v>231</v>
      </c>
      <c r="EG113" s="176" t="s">
        <v>231</v>
      </c>
      <c r="EH113" s="176" t="s">
        <v>231</v>
      </c>
      <c r="EI113" s="176" t="s">
        <v>231</v>
      </c>
      <c r="EJ113" s="176" t="s">
        <v>231</v>
      </c>
      <c r="EK113" s="176" t="s">
        <v>231</v>
      </c>
      <c r="EL113" s="176" t="s">
        <v>231</v>
      </c>
      <c r="EM113" s="176" t="s">
        <v>231</v>
      </c>
      <c r="EN113" s="176" t="s">
        <v>231</v>
      </c>
      <c r="EO113" s="176" t="s">
        <v>231</v>
      </c>
      <c r="EP113" s="176" t="s">
        <v>231</v>
      </c>
      <c r="EQ113" s="176" t="s">
        <v>231</v>
      </c>
      <c r="ER113" s="176" t="s">
        <v>231</v>
      </c>
      <c r="ES113" s="176" t="s">
        <v>231</v>
      </c>
      <c r="ET113" s="176" t="s">
        <v>231</v>
      </c>
      <c r="EU113" s="176" t="s">
        <v>231</v>
      </c>
      <c r="EV113" s="176" t="s">
        <v>231</v>
      </c>
      <c r="EW113" s="176" t="s">
        <v>231</v>
      </c>
      <c r="EX113" s="176" t="s">
        <v>231</v>
      </c>
      <c r="EY113" s="176" t="s">
        <v>231</v>
      </c>
      <c r="EZ113" s="176" t="s">
        <v>231</v>
      </c>
      <c r="FA113" s="176" t="s">
        <v>231</v>
      </c>
      <c r="FB113" s="176" t="s">
        <v>231</v>
      </c>
      <c r="FC113" s="176" t="s">
        <v>231</v>
      </c>
      <c r="FD113" s="176" t="s">
        <v>231</v>
      </c>
      <c r="FE113" s="176" t="s">
        <v>231</v>
      </c>
      <c r="FF113" s="176" t="s">
        <v>231</v>
      </c>
      <c r="FG113" s="176" t="s">
        <v>231</v>
      </c>
      <c r="FH113" s="176" t="s">
        <v>231</v>
      </c>
    </row>
    <row r="114" spans="1:164" ht="18" customHeight="1" x14ac:dyDescent="0.3">
      <c r="A114" s="373">
        <v>1</v>
      </c>
      <c r="B114" s="375">
        <v>2</v>
      </c>
      <c r="C114" s="378" t="s">
        <v>238</v>
      </c>
      <c r="D114" s="315" t="s">
        <v>622</v>
      </c>
      <c r="E114" s="380" t="s">
        <v>437</v>
      </c>
      <c r="F114" s="321" t="s">
        <v>457</v>
      </c>
      <c r="G114" s="274" t="s">
        <v>470</v>
      </c>
      <c r="H114" s="284" t="s">
        <v>459</v>
      </c>
      <c r="I114" s="274" t="s">
        <v>460</v>
      </c>
      <c r="J114" s="284" t="s">
        <v>461</v>
      </c>
      <c r="K114" s="300" t="s">
        <v>462</v>
      </c>
      <c r="L114" s="272" t="s">
        <v>225</v>
      </c>
      <c r="M114" s="272" t="s">
        <v>450</v>
      </c>
      <c r="N114" s="272" t="s">
        <v>358</v>
      </c>
      <c r="O114" s="272" t="s">
        <v>463</v>
      </c>
      <c r="P114" s="272" t="s">
        <v>373</v>
      </c>
      <c r="Q114" s="270">
        <v>8</v>
      </c>
      <c r="R114" s="150" t="s">
        <v>375</v>
      </c>
      <c r="S114" s="150" t="s">
        <v>471</v>
      </c>
      <c r="T114" s="150" t="s">
        <v>471</v>
      </c>
      <c r="U114" s="150" t="s">
        <v>471</v>
      </c>
      <c r="V114" s="165" t="s">
        <v>231</v>
      </c>
      <c r="W114" s="270" t="s">
        <v>231</v>
      </c>
      <c r="X114" s="165" t="s">
        <v>231</v>
      </c>
      <c r="Y114" s="270" t="s">
        <v>231</v>
      </c>
      <c r="Z114" s="165" t="s">
        <v>231</v>
      </c>
      <c r="AA114" s="270" t="s">
        <v>231</v>
      </c>
      <c r="AB114" s="165" t="s">
        <v>231</v>
      </c>
      <c r="AC114" s="270" t="s">
        <v>231</v>
      </c>
      <c r="AD114" s="171" t="s">
        <v>231</v>
      </c>
      <c r="AE114" s="171" t="s">
        <v>231</v>
      </c>
      <c r="AF114" s="270" t="s">
        <v>231</v>
      </c>
      <c r="AG114" s="270" t="s">
        <v>231</v>
      </c>
      <c r="AH114" s="270" t="s">
        <v>231</v>
      </c>
      <c r="AI114" s="183" t="s">
        <v>231</v>
      </c>
      <c r="AJ114" s="395" t="s">
        <v>231</v>
      </c>
      <c r="AK114" s="162" t="s">
        <v>231</v>
      </c>
      <c r="AL114" s="162" t="s">
        <v>231</v>
      </c>
      <c r="AM114" s="162" t="s">
        <v>231</v>
      </c>
      <c r="AN114" s="162" t="s">
        <v>231</v>
      </c>
      <c r="AO114" s="162" t="s">
        <v>231</v>
      </c>
      <c r="AP114" s="162" t="s">
        <v>231</v>
      </c>
      <c r="AQ114" s="162" t="s">
        <v>231</v>
      </c>
      <c r="AR114" s="162" t="s">
        <v>231</v>
      </c>
      <c r="AS114" s="162" t="s">
        <v>231</v>
      </c>
      <c r="AT114" s="361" t="s">
        <v>231</v>
      </c>
      <c r="AU114" s="151" t="s">
        <v>231</v>
      </c>
      <c r="AV114" s="361" t="s">
        <v>231</v>
      </c>
      <c r="AW114" s="167" t="s">
        <v>231</v>
      </c>
      <c r="AX114" s="167" t="s">
        <v>231</v>
      </c>
      <c r="AY114" s="167" t="s">
        <v>231</v>
      </c>
      <c r="AZ114" s="167" t="s">
        <v>231</v>
      </c>
      <c r="BA114" s="167" t="s">
        <v>231</v>
      </c>
      <c r="BB114" s="167" t="s">
        <v>231</v>
      </c>
      <c r="BC114" s="167" t="s">
        <v>231</v>
      </c>
      <c r="BD114" s="167" t="s">
        <v>231</v>
      </c>
      <c r="BE114" s="167" t="s">
        <v>231</v>
      </c>
      <c r="BF114" s="167" t="s">
        <v>231</v>
      </c>
      <c r="BG114" s="167" t="s">
        <v>231</v>
      </c>
      <c r="BH114" s="169" t="s">
        <v>231</v>
      </c>
      <c r="BI114" s="173" t="s">
        <v>231</v>
      </c>
      <c r="BJ114" s="173" t="s">
        <v>231</v>
      </c>
      <c r="BK114" s="173" t="s">
        <v>231</v>
      </c>
      <c r="BL114" s="173" t="s">
        <v>231</v>
      </c>
      <c r="BM114" s="173" t="s">
        <v>231</v>
      </c>
      <c r="BN114" s="173" t="s">
        <v>231</v>
      </c>
      <c r="BO114" s="173" t="s">
        <v>231</v>
      </c>
      <c r="BP114" s="173" t="s">
        <v>231</v>
      </c>
      <c r="BQ114" s="165" t="s">
        <v>231</v>
      </c>
      <c r="BR114" s="165" t="s">
        <v>231</v>
      </c>
      <c r="BS114" s="165" t="s">
        <v>231</v>
      </c>
      <c r="BT114" s="165" t="s">
        <v>231</v>
      </c>
      <c r="BU114" s="165" t="s">
        <v>231</v>
      </c>
      <c r="BV114" s="165" t="s">
        <v>231</v>
      </c>
      <c r="BW114" s="450" t="s">
        <v>231</v>
      </c>
      <c r="BX114" s="450" t="s">
        <v>231</v>
      </c>
      <c r="BY114" s="272" t="s">
        <v>231</v>
      </c>
      <c r="BZ114" s="272" t="s">
        <v>231</v>
      </c>
      <c r="CA114" s="272" t="s">
        <v>231</v>
      </c>
      <c r="CB114" s="272" t="s">
        <v>231</v>
      </c>
      <c r="CC114" s="272" t="s">
        <v>231</v>
      </c>
      <c r="CD114" s="272" t="s">
        <v>231</v>
      </c>
      <c r="CE114" s="272" t="s">
        <v>231</v>
      </c>
      <c r="CF114" s="272" t="s">
        <v>231</v>
      </c>
      <c r="CG114" s="272" t="s">
        <v>231</v>
      </c>
      <c r="CH114" s="272" t="s">
        <v>231</v>
      </c>
      <c r="CI114" s="272" t="s">
        <v>231</v>
      </c>
      <c r="CJ114" s="272" t="s">
        <v>231</v>
      </c>
      <c r="CK114" s="272" t="s">
        <v>231</v>
      </c>
      <c r="CL114" s="272" t="s">
        <v>231</v>
      </c>
      <c r="CM114" s="272" t="s">
        <v>432</v>
      </c>
      <c r="CN114" s="386">
        <v>2016</v>
      </c>
      <c r="CO114" s="272" t="s">
        <v>429</v>
      </c>
      <c r="CP114" s="445" t="s">
        <v>408</v>
      </c>
      <c r="CQ114" s="272" t="s">
        <v>429</v>
      </c>
      <c r="CR114" s="272" t="s">
        <v>429</v>
      </c>
      <c r="CS114" s="383" t="s">
        <v>472</v>
      </c>
      <c r="CT114" s="448" t="s">
        <v>466</v>
      </c>
      <c r="CU114" s="335" t="s">
        <v>467</v>
      </c>
      <c r="CV114" s="268" t="s">
        <v>231</v>
      </c>
      <c r="CW114" s="268" t="s">
        <v>231</v>
      </c>
      <c r="CX114" s="268" t="s">
        <v>231</v>
      </c>
      <c r="CY114" s="528" t="s">
        <v>468</v>
      </c>
      <c r="CZ114" s="335" t="s">
        <v>469</v>
      </c>
      <c r="DA114" s="335" t="s">
        <v>469</v>
      </c>
      <c r="DB114" s="335" t="s">
        <v>469</v>
      </c>
      <c r="DC114" s="268" t="s">
        <v>231</v>
      </c>
      <c r="DD114" s="268" t="s">
        <v>231</v>
      </c>
      <c r="DE114" s="268" t="s">
        <v>231</v>
      </c>
      <c r="DF114" s="268" t="s">
        <v>231</v>
      </c>
      <c r="DG114" s="268" t="s">
        <v>231</v>
      </c>
      <c r="DH114" s="268" t="s">
        <v>231</v>
      </c>
      <c r="DI114" s="268" t="s">
        <v>231</v>
      </c>
      <c r="DJ114" s="268" t="s">
        <v>231</v>
      </c>
      <c r="DK114" s="269" t="s">
        <v>231</v>
      </c>
      <c r="DL114" s="269" t="s">
        <v>231</v>
      </c>
      <c r="DM114" s="269" t="s">
        <v>231</v>
      </c>
      <c r="DN114" s="269" t="s">
        <v>231</v>
      </c>
      <c r="DO114" s="269" t="s">
        <v>231</v>
      </c>
      <c r="DP114" s="269" t="s">
        <v>231</v>
      </c>
      <c r="DQ114" s="269" t="s">
        <v>231</v>
      </c>
      <c r="DR114" s="176" t="s">
        <v>231</v>
      </c>
      <c r="DS114" s="176" t="s">
        <v>231</v>
      </c>
      <c r="DT114" s="176" t="s">
        <v>231</v>
      </c>
      <c r="DU114" s="176" t="s">
        <v>231</v>
      </c>
      <c r="DV114" s="176" t="s">
        <v>231</v>
      </c>
      <c r="DW114" s="269" t="s">
        <v>231</v>
      </c>
      <c r="DX114" s="176" t="s">
        <v>231</v>
      </c>
      <c r="DY114" s="269" t="s">
        <v>231</v>
      </c>
      <c r="DZ114" s="176" t="s">
        <v>231</v>
      </c>
      <c r="EA114" s="176" t="s">
        <v>231</v>
      </c>
      <c r="EB114" s="176" t="s">
        <v>231</v>
      </c>
      <c r="EC114" s="176" t="s">
        <v>231</v>
      </c>
      <c r="ED114" s="176" t="s">
        <v>231</v>
      </c>
      <c r="EE114" s="176" t="s">
        <v>231</v>
      </c>
      <c r="EF114" s="176" t="s">
        <v>231</v>
      </c>
      <c r="EG114" s="176" t="s">
        <v>231</v>
      </c>
      <c r="EH114" s="176" t="s">
        <v>231</v>
      </c>
      <c r="EI114" s="176" t="s">
        <v>231</v>
      </c>
      <c r="EJ114" s="176" t="s">
        <v>231</v>
      </c>
      <c r="EK114" s="176" t="s">
        <v>231</v>
      </c>
      <c r="EL114" s="176" t="s">
        <v>231</v>
      </c>
      <c r="EM114" s="176" t="s">
        <v>231</v>
      </c>
      <c r="EN114" s="176" t="s">
        <v>231</v>
      </c>
      <c r="EO114" s="176" t="s">
        <v>231</v>
      </c>
      <c r="EP114" s="176" t="s">
        <v>231</v>
      </c>
      <c r="EQ114" s="176" t="s">
        <v>231</v>
      </c>
      <c r="ER114" s="176" t="s">
        <v>231</v>
      </c>
      <c r="ES114" s="176" t="s">
        <v>231</v>
      </c>
      <c r="ET114" s="176" t="s">
        <v>231</v>
      </c>
      <c r="EU114" s="176" t="s">
        <v>231</v>
      </c>
      <c r="EV114" s="176" t="s">
        <v>231</v>
      </c>
      <c r="EW114" s="176" t="s">
        <v>231</v>
      </c>
      <c r="EX114" s="176" t="s">
        <v>231</v>
      </c>
      <c r="EY114" s="176" t="s">
        <v>231</v>
      </c>
      <c r="EZ114" s="176" t="s">
        <v>231</v>
      </c>
      <c r="FA114" s="176" t="s">
        <v>231</v>
      </c>
      <c r="FB114" s="176" t="s">
        <v>231</v>
      </c>
      <c r="FC114" s="176" t="s">
        <v>231</v>
      </c>
      <c r="FD114" s="176" t="s">
        <v>231</v>
      </c>
      <c r="FE114" s="176" t="s">
        <v>231</v>
      </c>
      <c r="FF114" s="176" t="s">
        <v>231</v>
      </c>
      <c r="FG114" s="176" t="s">
        <v>231</v>
      </c>
      <c r="FH114" s="176" t="s">
        <v>231</v>
      </c>
    </row>
    <row r="115" spans="1:164" ht="18" customHeight="1" x14ac:dyDescent="0.3">
      <c r="A115" s="374"/>
      <c r="B115" s="376"/>
      <c r="C115" s="379"/>
      <c r="D115" s="316"/>
      <c r="E115" s="381"/>
      <c r="F115" s="322"/>
      <c r="G115" s="287"/>
      <c r="H115" s="285"/>
      <c r="I115" s="287"/>
      <c r="J115" s="285"/>
      <c r="K115" s="322"/>
      <c r="L115" s="269"/>
      <c r="M115" s="269"/>
      <c r="N115" s="269"/>
      <c r="O115" s="269"/>
      <c r="P115" s="269"/>
      <c r="Q115" s="270"/>
      <c r="R115" s="150" t="s">
        <v>431</v>
      </c>
      <c r="S115" s="150" t="s">
        <v>471</v>
      </c>
      <c r="T115" s="150" t="s">
        <v>471</v>
      </c>
      <c r="U115" s="150" t="s">
        <v>471</v>
      </c>
      <c r="V115" s="165" t="s">
        <v>231</v>
      </c>
      <c r="W115" s="270"/>
      <c r="X115" s="165" t="s">
        <v>231</v>
      </c>
      <c r="Y115" s="270"/>
      <c r="Z115" s="165" t="s">
        <v>231</v>
      </c>
      <c r="AA115" s="270"/>
      <c r="AB115" s="165" t="s">
        <v>231</v>
      </c>
      <c r="AC115" s="270"/>
      <c r="AD115" s="171" t="s">
        <v>231</v>
      </c>
      <c r="AE115" s="171" t="s">
        <v>231</v>
      </c>
      <c r="AF115" s="270"/>
      <c r="AG115" s="270"/>
      <c r="AH115" s="270"/>
      <c r="AI115" s="183" t="s">
        <v>231</v>
      </c>
      <c r="AJ115" s="396"/>
      <c r="AK115" s="162" t="s">
        <v>231</v>
      </c>
      <c r="AL115" s="162" t="s">
        <v>231</v>
      </c>
      <c r="AM115" s="162" t="s">
        <v>231</v>
      </c>
      <c r="AN115" s="162" t="s">
        <v>231</v>
      </c>
      <c r="AO115" s="162" t="s">
        <v>231</v>
      </c>
      <c r="AP115" s="162" t="s">
        <v>231</v>
      </c>
      <c r="AQ115" s="162" t="s">
        <v>231</v>
      </c>
      <c r="AR115" s="162" t="s">
        <v>231</v>
      </c>
      <c r="AS115" s="162" t="s">
        <v>231</v>
      </c>
      <c r="AT115" s="362"/>
      <c r="AU115" s="151" t="s">
        <v>231</v>
      </c>
      <c r="AV115" s="362"/>
      <c r="AW115" s="151" t="s">
        <v>231</v>
      </c>
      <c r="AX115" s="151" t="s">
        <v>231</v>
      </c>
      <c r="AY115" s="151" t="s">
        <v>231</v>
      </c>
      <c r="AZ115" s="151" t="s">
        <v>231</v>
      </c>
      <c r="BA115" s="151" t="s">
        <v>231</v>
      </c>
      <c r="BB115" s="151" t="s">
        <v>231</v>
      </c>
      <c r="BC115" s="151" t="s">
        <v>231</v>
      </c>
      <c r="BD115" s="151" t="s">
        <v>231</v>
      </c>
      <c r="BE115" s="151" t="s">
        <v>231</v>
      </c>
      <c r="BF115" s="151" t="s">
        <v>231</v>
      </c>
      <c r="BG115" s="151" t="s">
        <v>231</v>
      </c>
      <c r="BH115" s="162" t="s">
        <v>231</v>
      </c>
      <c r="BI115" s="165" t="s">
        <v>231</v>
      </c>
      <c r="BJ115" s="165" t="s">
        <v>231</v>
      </c>
      <c r="BK115" s="165" t="s">
        <v>231</v>
      </c>
      <c r="BL115" s="165" t="s">
        <v>231</v>
      </c>
      <c r="BM115" s="165" t="s">
        <v>231</v>
      </c>
      <c r="BN115" s="165" t="s">
        <v>231</v>
      </c>
      <c r="BO115" s="165" t="s">
        <v>231</v>
      </c>
      <c r="BP115" s="165" t="s">
        <v>231</v>
      </c>
      <c r="BQ115" s="165" t="s">
        <v>231</v>
      </c>
      <c r="BR115" s="165" t="s">
        <v>231</v>
      </c>
      <c r="BS115" s="165" t="s">
        <v>231</v>
      </c>
      <c r="BT115" s="165" t="s">
        <v>231</v>
      </c>
      <c r="BU115" s="165" t="s">
        <v>231</v>
      </c>
      <c r="BV115" s="165" t="s">
        <v>231</v>
      </c>
      <c r="BW115" s="422"/>
      <c r="BX115" s="422"/>
      <c r="BY115" s="269"/>
      <c r="BZ115" s="269"/>
      <c r="CA115" s="269"/>
      <c r="CB115" s="269"/>
      <c r="CC115" s="269"/>
      <c r="CD115" s="269"/>
      <c r="CE115" s="269"/>
      <c r="CF115" s="269"/>
      <c r="CG115" s="269"/>
      <c r="CH115" s="269"/>
      <c r="CI115" s="269"/>
      <c r="CJ115" s="269"/>
      <c r="CK115" s="269"/>
      <c r="CL115" s="269"/>
      <c r="CM115" s="269"/>
      <c r="CN115" s="387"/>
      <c r="CO115" s="269"/>
      <c r="CP115" s="446"/>
      <c r="CQ115" s="269"/>
      <c r="CR115" s="269"/>
      <c r="CS115" s="384"/>
      <c r="CT115" s="322"/>
      <c r="CU115" s="279"/>
      <c r="CV115" s="269"/>
      <c r="CW115" s="269"/>
      <c r="CX115" s="269"/>
      <c r="CY115" s="529"/>
      <c r="CZ115" s="279"/>
      <c r="DA115" s="279"/>
      <c r="DB115" s="279"/>
      <c r="DC115" s="269"/>
      <c r="DD115" s="269"/>
      <c r="DE115" s="269"/>
      <c r="DF115" s="269"/>
      <c r="DG115" s="269"/>
      <c r="DH115" s="269"/>
      <c r="DI115" s="269"/>
      <c r="DJ115" s="269"/>
      <c r="DK115" s="277"/>
      <c r="DL115" s="277"/>
      <c r="DM115" s="277"/>
      <c r="DN115" s="277"/>
      <c r="DO115" s="277"/>
      <c r="DP115" s="277"/>
      <c r="DQ115" s="277"/>
      <c r="DR115" s="176" t="s">
        <v>231</v>
      </c>
      <c r="DS115" s="176" t="s">
        <v>231</v>
      </c>
      <c r="DT115" s="176" t="s">
        <v>231</v>
      </c>
      <c r="DU115" s="176" t="s">
        <v>231</v>
      </c>
      <c r="DV115" s="176" t="s">
        <v>231</v>
      </c>
      <c r="DW115" s="277"/>
      <c r="DX115" s="176" t="s">
        <v>231</v>
      </c>
      <c r="DY115" s="277"/>
      <c r="DZ115" s="176" t="s">
        <v>231</v>
      </c>
      <c r="EA115" s="176" t="s">
        <v>231</v>
      </c>
      <c r="EB115" s="176" t="s">
        <v>231</v>
      </c>
      <c r="EC115" s="176" t="s">
        <v>231</v>
      </c>
      <c r="ED115" s="176" t="s">
        <v>231</v>
      </c>
      <c r="EE115" s="176" t="s">
        <v>231</v>
      </c>
      <c r="EF115" s="176" t="s">
        <v>231</v>
      </c>
      <c r="EG115" s="176" t="s">
        <v>231</v>
      </c>
      <c r="EH115" s="176" t="s">
        <v>231</v>
      </c>
      <c r="EI115" s="176" t="s">
        <v>231</v>
      </c>
      <c r="EJ115" s="176" t="s">
        <v>231</v>
      </c>
      <c r="EK115" s="176" t="s">
        <v>231</v>
      </c>
      <c r="EL115" s="176" t="s">
        <v>231</v>
      </c>
      <c r="EM115" s="176" t="s">
        <v>231</v>
      </c>
      <c r="EN115" s="176" t="s">
        <v>231</v>
      </c>
      <c r="EO115" s="176" t="s">
        <v>231</v>
      </c>
      <c r="EP115" s="176" t="s">
        <v>231</v>
      </c>
      <c r="EQ115" s="176" t="s">
        <v>231</v>
      </c>
      <c r="ER115" s="176" t="s">
        <v>231</v>
      </c>
      <c r="ES115" s="176" t="s">
        <v>231</v>
      </c>
      <c r="ET115" s="176" t="s">
        <v>231</v>
      </c>
      <c r="EU115" s="176" t="s">
        <v>231</v>
      </c>
      <c r="EV115" s="176" t="s">
        <v>231</v>
      </c>
      <c r="EW115" s="176" t="s">
        <v>231</v>
      </c>
      <c r="EX115" s="176" t="s">
        <v>231</v>
      </c>
      <c r="EY115" s="176" t="s">
        <v>231</v>
      </c>
      <c r="EZ115" s="176" t="s">
        <v>231</v>
      </c>
      <c r="FA115" s="176" t="s">
        <v>231</v>
      </c>
      <c r="FB115" s="176" t="s">
        <v>231</v>
      </c>
      <c r="FC115" s="176" t="s">
        <v>231</v>
      </c>
      <c r="FD115" s="176" t="s">
        <v>231</v>
      </c>
      <c r="FE115" s="176" t="s">
        <v>231</v>
      </c>
      <c r="FF115" s="176" t="s">
        <v>231</v>
      </c>
      <c r="FG115" s="176" t="s">
        <v>231</v>
      </c>
      <c r="FH115" s="176" t="s">
        <v>231</v>
      </c>
    </row>
    <row r="116" spans="1:164" ht="18" customHeight="1" x14ac:dyDescent="0.3">
      <c r="A116" s="374"/>
      <c r="B116" s="376"/>
      <c r="C116" s="379"/>
      <c r="D116" s="316"/>
      <c r="E116" s="381"/>
      <c r="F116" s="322"/>
      <c r="G116" s="287"/>
      <c r="H116" s="285"/>
      <c r="I116" s="287"/>
      <c r="J116" s="285"/>
      <c r="K116" s="322"/>
      <c r="L116" s="269"/>
      <c r="M116" s="269"/>
      <c r="N116" s="269"/>
      <c r="O116" s="269"/>
      <c r="P116" s="269"/>
      <c r="Q116" s="270"/>
      <c r="R116" s="150" t="s">
        <v>374</v>
      </c>
      <c r="S116" s="150" t="s">
        <v>471</v>
      </c>
      <c r="T116" s="150" t="s">
        <v>471</v>
      </c>
      <c r="U116" s="150" t="s">
        <v>471</v>
      </c>
      <c r="V116" s="165" t="s">
        <v>231</v>
      </c>
      <c r="W116" s="270"/>
      <c r="X116" s="165" t="s">
        <v>231</v>
      </c>
      <c r="Y116" s="270"/>
      <c r="Z116" s="165" t="s">
        <v>231</v>
      </c>
      <c r="AA116" s="270"/>
      <c r="AB116" s="165" t="s">
        <v>231</v>
      </c>
      <c r="AC116" s="270"/>
      <c r="AD116" s="171" t="s">
        <v>231</v>
      </c>
      <c r="AE116" s="171" t="s">
        <v>231</v>
      </c>
      <c r="AF116" s="270"/>
      <c r="AG116" s="270"/>
      <c r="AH116" s="270"/>
      <c r="AI116" s="183" t="s">
        <v>231</v>
      </c>
      <c r="AJ116" s="396"/>
      <c r="AK116" s="162" t="s">
        <v>231</v>
      </c>
      <c r="AL116" s="162" t="s">
        <v>231</v>
      </c>
      <c r="AM116" s="162" t="s">
        <v>231</v>
      </c>
      <c r="AN116" s="162" t="s">
        <v>231</v>
      </c>
      <c r="AO116" s="162" t="s">
        <v>231</v>
      </c>
      <c r="AP116" s="162" t="s">
        <v>231</v>
      </c>
      <c r="AQ116" s="162" t="s">
        <v>231</v>
      </c>
      <c r="AR116" s="162" t="s">
        <v>231</v>
      </c>
      <c r="AS116" s="162" t="s">
        <v>231</v>
      </c>
      <c r="AT116" s="362"/>
      <c r="AU116" s="151" t="s">
        <v>231</v>
      </c>
      <c r="AV116" s="362"/>
      <c r="AW116" s="167" t="s">
        <v>231</v>
      </c>
      <c r="AX116" s="167" t="s">
        <v>231</v>
      </c>
      <c r="AY116" s="167" t="s">
        <v>231</v>
      </c>
      <c r="AZ116" s="167" t="s">
        <v>231</v>
      </c>
      <c r="BA116" s="167" t="s">
        <v>231</v>
      </c>
      <c r="BB116" s="167" t="s">
        <v>231</v>
      </c>
      <c r="BC116" s="167" t="s">
        <v>231</v>
      </c>
      <c r="BD116" s="167" t="s">
        <v>231</v>
      </c>
      <c r="BE116" s="167" t="s">
        <v>231</v>
      </c>
      <c r="BF116" s="167" t="s">
        <v>231</v>
      </c>
      <c r="BG116" s="167" t="s">
        <v>231</v>
      </c>
      <c r="BH116" s="169" t="s">
        <v>231</v>
      </c>
      <c r="BI116" s="173" t="s">
        <v>231</v>
      </c>
      <c r="BJ116" s="173" t="s">
        <v>231</v>
      </c>
      <c r="BK116" s="173" t="s">
        <v>231</v>
      </c>
      <c r="BL116" s="173" t="s">
        <v>231</v>
      </c>
      <c r="BM116" s="173" t="s">
        <v>231</v>
      </c>
      <c r="BN116" s="173" t="s">
        <v>231</v>
      </c>
      <c r="BO116" s="173" t="s">
        <v>231</v>
      </c>
      <c r="BP116" s="173" t="s">
        <v>231</v>
      </c>
      <c r="BQ116" s="173" t="s">
        <v>231</v>
      </c>
      <c r="BR116" s="173" t="s">
        <v>231</v>
      </c>
      <c r="BS116" s="173" t="s">
        <v>231</v>
      </c>
      <c r="BT116" s="173" t="s">
        <v>231</v>
      </c>
      <c r="BU116" s="173" t="s">
        <v>231</v>
      </c>
      <c r="BV116" s="173" t="s">
        <v>231</v>
      </c>
      <c r="BW116" s="422"/>
      <c r="BX116" s="422"/>
      <c r="BY116" s="269"/>
      <c r="BZ116" s="269"/>
      <c r="CA116" s="269"/>
      <c r="CB116" s="269"/>
      <c r="CC116" s="269"/>
      <c r="CD116" s="269"/>
      <c r="CE116" s="269"/>
      <c r="CF116" s="269"/>
      <c r="CG116" s="269"/>
      <c r="CH116" s="269"/>
      <c r="CI116" s="269"/>
      <c r="CJ116" s="269"/>
      <c r="CK116" s="269"/>
      <c r="CL116" s="269"/>
      <c r="CM116" s="269"/>
      <c r="CN116" s="387"/>
      <c r="CO116" s="269"/>
      <c r="CP116" s="446"/>
      <c r="CQ116" s="269"/>
      <c r="CR116" s="269"/>
      <c r="CS116" s="384"/>
      <c r="CT116" s="322"/>
      <c r="CU116" s="279"/>
      <c r="CV116" s="269"/>
      <c r="CW116" s="269"/>
      <c r="CX116" s="269"/>
      <c r="CY116" s="529"/>
      <c r="CZ116" s="279"/>
      <c r="DA116" s="279"/>
      <c r="DB116" s="279"/>
      <c r="DC116" s="269"/>
      <c r="DD116" s="269"/>
      <c r="DE116" s="269"/>
      <c r="DF116" s="269"/>
      <c r="DG116" s="269"/>
      <c r="DH116" s="269"/>
      <c r="DI116" s="269"/>
      <c r="DJ116" s="269"/>
      <c r="DK116" s="277"/>
      <c r="DL116" s="277"/>
      <c r="DM116" s="277"/>
      <c r="DN116" s="277"/>
      <c r="DO116" s="277"/>
      <c r="DP116" s="277"/>
      <c r="DQ116" s="277"/>
      <c r="DR116" s="176" t="s">
        <v>231</v>
      </c>
      <c r="DS116" s="176" t="s">
        <v>231</v>
      </c>
      <c r="DT116" s="176" t="s">
        <v>231</v>
      </c>
      <c r="DU116" s="176" t="s">
        <v>231</v>
      </c>
      <c r="DV116" s="176" t="s">
        <v>231</v>
      </c>
      <c r="DW116" s="277"/>
      <c r="DX116" s="176" t="s">
        <v>231</v>
      </c>
      <c r="DY116" s="277"/>
      <c r="DZ116" s="176" t="s">
        <v>231</v>
      </c>
      <c r="EA116" s="176" t="s">
        <v>231</v>
      </c>
      <c r="EB116" s="176" t="s">
        <v>231</v>
      </c>
      <c r="EC116" s="176" t="s">
        <v>231</v>
      </c>
      <c r="ED116" s="176" t="s">
        <v>231</v>
      </c>
      <c r="EE116" s="176" t="s">
        <v>231</v>
      </c>
      <c r="EF116" s="176" t="s">
        <v>231</v>
      </c>
      <c r="EG116" s="176" t="s">
        <v>231</v>
      </c>
      <c r="EH116" s="176" t="s">
        <v>231</v>
      </c>
      <c r="EI116" s="176" t="s">
        <v>231</v>
      </c>
      <c r="EJ116" s="176" t="s">
        <v>231</v>
      </c>
      <c r="EK116" s="176" t="s">
        <v>231</v>
      </c>
      <c r="EL116" s="176" t="s">
        <v>231</v>
      </c>
      <c r="EM116" s="176" t="s">
        <v>231</v>
      </c>
      <c r="EN116" s="176" t="s">
        <v>231</v>
      </c>
      <c r="EO116" s="176" t="s">
        <v>231</v>
      </c>
      <c r="EP116" s="176" t="s">
        <v>231</v>
      </c>
      <c r="EQ116" s="176" t="s">
        <v>231</v>
      </c>
      <c r="ER116" s="176" t="s">
        <v>231</v>
      </c>
      <c r="ES116" s="176" t="s">
        <v>231</v>
      </c>
      <c r="ET116" s="176" t="s">
        <v>231</v>
      </c>
      <c r="EU116" s="176" t="s">
        <v>231</v>
      </c>
      <c r="EV116" s="176" t="s">
        <v>231</v>
      </c>
      <c r="EW116" s="176" t="s">
        <v>231</v>
      </c>
      <c r="EX116" s="176" t="s">
        <v>231</v>
      </c>
      <c r="EY116" s="176" t="s">
        <v>231</v>
      </c>
      <c r="EZ116" s="176" t="s">
        <v>231</v>
      </c>
      <c r="FA116" s="176" t="s">
        <v>231</v>
      </c>
      <c r="FB116" s="176" t="s">
        <v>231</v>
      </c>
      <c r="FC116" s="176" t="s">
        <v>231</v>
      </c>
      <c r="FD116" s="176" t="s">
        <v>231</v>
      </c>
      <c r="FE116" s="176" t="s">
        <v>231</v>
      </c>
      <c r="FF116" s="176" t="s">
        <v>231</v>
      </c>
      <c r="FG116" s="176" t="s">
        <v>231</v>
      </c>
      <c r="FH116" s="176" t="s">
        <v>231</v>
      </c>
    </row>
    <row r="117" spans="1:164" ht="18" customHeight="1" x14ac:dyDescent="0.3">
      <c r="A117" s="374"/>
      <c r="B117" s="376"/>
      <c r="C117" s="379"/>
      <c r="D117" s="316"/>
      <c r="E117" s="381"/>
      <c r="F117" s="322"/>
      <c r="G117" s="287"/>
      <c r="H117" s="285"/>
      <c r="I117" s="287"/>
      <c r="J117" s="285"/>
      <c r="K117" s="322"/>
      <c r="L117" s="269"/>
      <c r="M117" s="269"/>
      <c r="N117" s="269"/>
      <c r="O117" s="269"/>
      <c r="P117" s="269"/>
      <c r="Q117" s="270"/>
      <c r="R117" s="150" t="s">
        <v>372</v>
      </c>
      <c r="S117" s="150" t="s">
        <v>471</v>
      </c>
      <c r="T117" s="150" t="s">
        <v>471</v>
      </c>
      <c r="U117" s="150" t="s">
        <v>471</v>
      </c>
      <c r="V117" s="165" t="s">
        <v>231</v>
      </c>
      <c r="W117" s="270"/>
      <c r="X117" s="165" t="s">
        <v>231</v>
      </c>
      <c r="Y117" s="270"/>
      <c r="Z117" s="165" t="s">
        <v>231</v>
      </c>
      <c r="AA117" s="270"/>
      <c r="AB117" s="165" t="s">
        <v>231</v>
      </c>
      <c r="AC117" s="270"/>
      <c r="AD117" s="171" t="s">
        <v>231</v>
      </c>
      <c r="AE117" s="171" t="s">
        <v>231</v>
      </c>
      <c r="AF117" s="270"/>
      <c r="AG117" s="270"/>
      <c r="AH117" s="270"/>
      <c r="AI117" s="183" t="s">
        <v>231</v>
      </c>
      <c r="AJ117" s="396"/>
      <c r="AK117" s="162" t="s">
        <v>231</v>
      </c>
      <c r="AL117" s="162" t="s">
        <v>231</v>
      </c>
      <c r="AM117" s="162" t="s">
        <v>231</v>
      </c>
      <c r="AN117" s="162" t="s">
        <v>231</v>
      </c>
      <c r="AO117" s="162" t="s">
        <v>231</v>
      </c>
      <c r="AP117" s="162" t="s">
        <v>231</v>
      </c>
      <c r="AQ117" s="162" t="s">
        <v>231</v>
      </c>
      <c r="AR117" s="162" t="s">
        <v>231</v>
      </c>
      <c r="AS117" s="162" t="s">
        <v>231</v>
      </c>
      <c r="AT117" s="362"/>
      <c r="AU117" s="151" t="s">
        <v>231</v>
      </c>
      <c r="AV117" s="362"/>
      <c r="AW117" s="151" t="s">
        <v>231</v>
      </c>
      <c r="AX117" s="151" t="s">
        <v>231</v>
      </c>
      <c r="AY117" s="151" t="s">
        <v>231</v>
      </c>
      <c r="AZ117" s="151" t="s">
        <v>231</v>
      </c>
      <c r="BA117" s="151" t="s">
        <v>231</v>
      </c>
      <c r="BB117" s="151" t="s">
        <v>231</v>
      </c>
      <c r="BC117" s="151" t="s">
        <v>231</v>
      </c>
      <c r="BD117" s="151" t="s">
        <v>231</v>
      </c>
      <c r="BE117" s="151" t="s">
        <v>231</v>
      </c>
      <c r="BF117" s="151" t="s">
        <v>231</v>
      </c>
      <c r="BG117" s="151" t="s">
        <v>231</v>
      </c>
      <c r="BH117" s="162" t="s">
        <v>231</v>
      </c>
      <c r="BI117" s="165" t="s">
        <v>231</v>
      </c>
      <c r="BJ117" s="165" t="s">
        <v>231</v>
      </c>
      <c r="BK117" s="165" t="s">
        <v>231</v>
      </c>
      <c r="BL117" s="165" t="s">
        <v>231</v>
      </c>
      <c r="BM117" s="165" t="s">
        <v>231</v>
      </c>
      <c r="BN117" s="165" t="s">
        <v>231</v>
      </c>
      <c r="BO117" s="165" t="s">
        <v>231</v>
      </c>
      <c r="BP117" s="165" t="s">
        <v>231</v>
      </c>
      <c r="BQ117" s="165" t="s">
        <v>231</v>
      </c>
      <c r="BR117" s="165" t="s">
        <v>231</v>
      </c>
      <c r="BS117" s="165" t="s">
        <v>231</v>
      </c>
      <c r="BT117" s="165" t="s">
        <v>231</v>
      </c>
      <c r="BU117" s="165" t="s">
        <v>231</v>
      </c>
      <c r="BV117" s="165" t="s">
        <v>231</v>
      </c>
      <c r="BW117" s="422"/>
      <c r="BX117" s="422"/>
      <c r="BY117" s="269"/>
      <c r="BZ117" s="269"/>
      <c r="CA117" s="269"/>
      <c r="CB117" s="269"/>
      <c r="CC117" s="269"/>
      <c r="CD117" s="269"/>
      <c r="CE117" s="269"/>
      <c r="CF117" s="269"/>
      <c r="CG117" s="269"/>
      <c r="CH117" s="269"/>
      <c r="CI117" s="269"/>
      <c r="CJ117" s="269"/>
      <c r="CK117" s="269"/>
      <c r="CL117" s="269"/>
      <c r="CM117" s="269"/>
      <c r="CN117" s="387"/>
      <c r="CO117" s="269"/>
      <c r="CP117" s="446"/>
      <c r="CQ117" s="269"/>
      <c r="CR117" s="269"/>
      <c r="CS117" s="384"/>
      <c r="CT117" s="322"/>
      <c r="CU117" s="279"/>
      <c r="CV117" s="269"/>
      <c r="CW117" s="269"/>
      <c r="CX117" s="269"/>
      <c r="CY117" s="529"/>
      <c r="CZ117" s="279"/>
      <c r="DA117" s="279"/>
      <c r="DB117" s="279"/>
      <c r="DC117" s="269"/>
      <c r="DD117" s="269"/>
      <c r="DE117" s="269"/>
      <c r="DF117" s="269"/>
      <c r="DG117" s="269"/>
      <c r="DH117" s="269"/>
      <c r="DI117" s="269"/>
      <c r="DJ117" s="269"/>
      <c r="DK117" s="297"/>
      <c r="DL117" s="297"/>
      <c r="DM117" s="297"/>
      <c r="DN117" s="297"/>
      <c r="DO117" s="297"/>
      <c r="DP117" s="297"/>
      <c r="DQ117" s="297"/>
      <c r="DR117" s="176" t="s">
        <v>231</v>
      </c>
      <c r="DS117" s="176" t="s">
        <v>231</v>
      </c>
      <c r="DT117" s="176" t="s">
        <v>231</v>
      </c>
      <c r="DU117" s="176" t="s">
        <v>231</v>
      </c>
      <c r="DV117" s="176" t="s">
        <v>231</v>
      </c>
      <c r="DW117" s="297"/>
      <c r="DX117" s="176" t="s">
        <v>231</v>
      </c>
      <c r="DY117" s="297"/>
      <c r="DZ117" s="176" t="s">
        <v>231</v>
      </c>
      <c r="EA117" s="176" t="s">
        <v>231</v>
      </c>
      <c r="EB117" s="176" t="s">
        <v>231</v>
      </c>
      <c r="EC117" s="176" t="s">
        <v>231</v>
      </c>
      <c r="ED117" s="176" t="s">
        <v>231</v>
      </c>
      <c r="EE117" s="176" t="s">
        <v>231</v>
      </c>
      <c r="EF117" s="176" t="s">
        <v>231</v>
      </c>
      <c r="EG117" s="176" t="s">
        <v>231</v>
      </c>
      <c r="EH117" s="176" t="s">
        <v>231</v>
      </c>
      <c r="EI117" s="176" t="s">
        <v>231</v>
      </c>
      <c r="EJ117" s="176" t="s">
        <v>231</v>
      </c>
      <c r="EK117" s="176" t="s">
        <v>231</v>
      </c>
      <c r="EL117" s="176" t="s">
        <v>231</v>
      </c>
      <c r="EM117" s="176" t="s">
        <v>231</v>
      </c>
      <c r="EN117" s="176" t="s">
        <v>231</v>
      </c>
      <c r="EO117" s="176" t="s">
        <v>231</v>
      </c>
      <c r="EP117" s="176" t="s">
        <v>231</v>
      </c>
      <c r="EQ117" s="176" t="s">
        <v>231</v>
      </c>
      <c r="ER117" s="176" t="s">
        <v>231</v>
      </c>
      <c r="ES117" s="176" t="s">
        <v>231</v>
      </c>
      <c r="ET117" s="176" t="s">
        <v>231</v>
      </c>
      <c r="EU117" s="176" t="s">
        <v>231</v>
      </c>
      <c r="EV117" s="176" t="s">
        <v>231</v>
      </c>
      <c r="EW117" s="176" t="s">
        <v>231</v>
      </c>
      <c r="EX117" s="176" t="s">
        <v>231</v>
      </c>
      <c r="EY117" s="176" t="s">
        <v>231</v>
      </c>
      <c r="EZ117" s="176" t="s">
        <v>231</v>
      </c>
      <c r="FA117" s="176" t="s">
        <v>231</v>
      </c>
      <c r="FB117" s="176" t="s">
        <v>231</v>
      </c>
      <c r="FC117" s="176" t="s">
        <v>231</v>
      </c>
      <c r="FD117" s="176" t="s">
        <v>231</v>
      </c>
      <c r="FE117" s="176" t="s">
        <v>231</v>
      </c>
      <c r="FF117" s="176" t="s">
        <v>231</v>
      </c>
      <c r="FG117" s="176" t="s">
        <v>231</v>
      </c>
      <c r="FH117" s="176" t="s">
        <v>231</v>
      </c>
    </row>
    <row r="118" spans="1:164" ht="18" customHeight="1" x14ac:dyDescent="0.3">
      <c r="A118" s="374"/>
      <c r="B118" s="376"/>
      <c r="C118" s="379"/>
      <c r="D118" s="316"/>
      <c r="E118" s="381"/>
      <c r="F118" s="322"/>
      <c r="G118" s="287"/>
      <c r="H118" s="285"/>
      <c r="I118" s="287"/>
      <c r="J118" s="285"/>
      <c r="K118" s="322"/>
      <c r="L118" s="269"/>
      <c r="M118" s="269"/>
      <c r="N118" s="269"/>
      <c r="O118" s="269"/>
      <c r="P118" s="269"/>
      <c r="Q118" s="270"/>
      <c r="R118" s="150" t="s">
        <v>454</v>
      </c>
      <c r="S118" s="150" t="s">
        <v>471</v>
      </c>
      <c r="T118" s="150" t="s">
        <v>471</v>
      </c>
      <c r="U118" s="150" t="s">
        <v>471</v>
      </c>
      <c r="V118" s="165" t="s">
        <v>231</v>
      </c>
      <c r="W118" s="270"/>
      <c r="X118" s="165" t="s">
        <v>231</v>
      </c>
      <c r="Y118" s="270"/>
      <c r="Z118" s="165" t="s">
        <v>231</v>
      </c>
      <c r="AA118" s="270"/>
      <c r="AB118" s="165" t="s">
        <v>231</v>
      </c>
      <c r="AC118" s="270"/>
      <c r="AD118" s="171" t="s">
        <v>231</v>
      </c>
      <c r="AE118" s="171" t="s">
        <v>231</v>
      </c>
      <c r="AF118" s="270"/>
      <c r="AG118" s="270"/>
      <c r="AH118" s="270"/>
      <c r="AI118" s="183" t="s">
        <v>231</v>
      </c>
      <c r="AJ118" s="396"/>
      <c r="AK118" s="162" t="s">
        <v>231</v>
      </c>
      <c r="AL118" s="162" t="s">
        <v>231</v>
      </c>
      <c r="AM118" s="162" t="s">
        <v>231</v>
      </c>
      <c r="AN118" s="162" t="s">
        <v>231</v>
      </c>
      <c r="AO118" s="162" t="s">
        <v>231</v>
      </c>
      <c r="AP118" s="162" t="s">
        <v>231</v>
      </c>
      <c r="AQ118" s="162" t="s">
        <v>231</v>
      </c>
      <c r="AR118" s="162" t="s">
        <v>231</v>
      </c>
      <c r="AS118" s="162" t="s">
        <v>231</v>
      </c>
      <c r="AT118" s="362"/>
      <c r="AU118" s="151" t="s">
        <v>231</v>
      </c>
      <c r="AV118" s="362"/>
      <c r="AW118" s="167" t="s">
        <v>231</v>
      </c>
      <c r="AX118" s="167" t="s">
        <v>231</v>
      </c>
      <c r="AY118" s="167" t="s">
        <v>231</v>
      </c>
      <c r="AZ118" s="167" t="s">
        <v>231</v>
      </c>
      <c r="BA118" s="167" t="s">
        <v>231</v>
      </c>
      <c r="BB118" s="167" t="s">
        <v>231</v>
      </c>
      <c r="BC118" s="167" t="s">
        <v>231</v>
      </c>
      <c r="BD118" s="167" t="s">
        <v>231</v>
      </c>
      <c r="BE118" s="167" t="s">
        <v>231</v>
      </c>
      <c r="BF118" s="167" t="s">
        <v>231</v>
      </c>
      <c r="BG118" s="167" t="s">
        <v>231</v>
      </c>
      <c r="BH118" s="169" t="s">
        <v>231</v>
      </c>
      <c r="BI118" s="173" t="s">
        <v>231</v>
      </c>
      <c r="BJ118" s="173" t="s">
        <v>231</v>
      </c>
      <c r="BK118" s="173" t="s">
        <v>231</v>
      </c>
      <c r="BL118" s="173" t="s">
        <v>231</v>
      </c>
      <c r="BM118" s="173" t="s">
        <v>231</v>
      </c>
      <c r="BN118" s="173" t="s">
        <v>231</v>
      </c>
      <c r="BO118" s="173" t="s">
        <v>231</v>
      </c>
      <c r="BP118" s="173" t="s">
        <v>231</v>
      </c>
      <c r="BQ118" s="165" t="s">
        <v>231</v>
      </c>
      <c r="BR118" s="165" t="s">
        <v>231</v>
      </c>
      <c r="BS118" s="165" t="s">
        <v>231</v>
      </c>
      <c r="BT118" s="165" t="s">
        <v>231</v>
      </c>
      <c r="BU118" s="165" t="s">
        <v>231</v>
      </c>
      <c r="BV118" s="165" t="s">
        <v>231</v>
      </c>
      <c r="BW118" s="422"/>
      <c r="BX118" s="422"/>
      <c r="BY118" s="269"/>
      <c r="BZ118" s="269"/>
      <c r="CA118" s="269"/>
      <c r="CB118" s="269"/>
      <c r="CC118" s="269"/>
      <c r="CD118" s="269"/>
      <c r="CE118" s="269"/>
      <c r="CF118" s="269"/>
      <c r="CG118" s="269"/>
      <c r="CH118" s="269"/>
      <c r="CI118" s="269"/>
      <c r="CJ118" s="269"/>
      <c r="CK118" s="269"/>
      <c r="CL118" s="269"/>
      <c r="CM118" s="269"/>
      <c r="CN118" s="387"/>
      <c r="CO118" s="269"/>
      <c r="CP118" s="446"/>
      <c r="CQ118" s="269"/>
      <c r="CR118" s="269"/>
      <c r="CS118" s="384"/>
      <c r="CT118" s="322"/>
      <c r="CU118" s="279"/>
      <c r="CV118" s="269"/>
      <c r="CW118" s="269"/>
      <c r="CX118" s="269"/>
      <c r="CY118" s="529"/>
      <c r="CZ118" s="279"/>
      <c r="DA118" s="279"/>
      <c r="DB118" s="279"/>
      <c r="DC118" s="269"/>
      <c r="DD118" s="269"/>
      <c r="DE118" s="269"/>
      <c r="DF118" s="269"/>
      <c r="DG118" s="269"/>
      <c r="DH118" s="269"/>
      <c r="DI118" s="269"/>
      <c r="DJ118" s="269"/>
      <c r="DK118" s="272" t="s">
        <v>231</v>
      </c>
      <c r="DL118" s="272" t="s">
        <v>231</v>
      </c>
      <c r="DM118" s="272" t="s">
        <v>231</v>
      </c>
      <c r="DN118" s="272" t="s">
        <v>231</v>
      </c>
      <c r="DO118" s="272" t="s">
        <v>231</v>
      </c>
      <c r="DP118" s="272" t="s">
        <v>231</v>
      </c>
      <c r="DQ118" s="272" t="s">
        <v>231</v>
      </c>
      <c r="DR118" s="176" t="s">
        <v>231</v>
      </c>
      <c r="DS118" s="176" t="s">
        <v>231</v>
      </c>
      <c r="DT118" s="176" t="s">
        <v>231</v>
      </c>
      <c r="DU118" s="176" t="s">
        <v>231</v>
      </c>
      <c r="DV118" s="176" t="s">
        <v>231</v>
      </c>
      <c r="DW118" s="272" t="s">
        <v>231</v>
      </c>
      <c r="DX118" s="176" t="s">
        <v>231</v>
      </c>
      <c r="DY118" s="272" t="s">
        <v>231</v>
      </c>
      <c r="DZ118" s="176" t="s">
        <v>231</v>
      </c>
      <c r="EA118" s="176" t="s">
        <v>231</v>
      </c>
      <c r="EB118" s="176" t="s">
        <v>231</v>
      </c>
      <c r="EC118" s="176" t="s">
        <v>231</v>
      </c>
      <c r="ED118" s="176" t="s">
        <v>231</v>
      </c>
      <c r="EE118" s="176" t="s">
        <v>231</v>
      </c>
      <c r="EF118" s="176" t="s">
        <v>231</v>
      </c>
      <c r="EG118" s="176" t="s">
        <v>231</v>
      </c>
      <c r="EH118" s="176" t="s">
        <v>231</v>
      </c>
      <c r="EI118" s="176" t="s">
        <v>231</v>
      </c>
      <c r="EJ118" s="176" t="s">
        <v>231</v>
      </c>
      <c r="EK118" s="176" t="s">
        <v>231</v>
      </c>
      <c r="EL118" s="176" t="s">
        <v>231</v>
      </c>
      <c r="EM118" s="176" t="s">
        <v>231</v>
      </c>
      <c r="EN118" s="176" t="s">
        <v>231</v>
      </c>
      <c r="EO118" s="176" t="s">
        <v>231</v>
      </c>
      <c r="EP118" s="176" t="s">
        <v>231</v>
      </c>
      <c r="EQ118" s="176" t="s">
        <v>231</v>
      </c>
      <c r="ER118" s="176" t="s">
        <v>231</v>
      </c>
      <c r="ES118" s="176" t="s">
        <v>231</v>
      </c>
      <c r="ET118" s="176" t="s">
        <v>231</v>
      </c>
      <c r="EU118" s="176" t="s">
        <v>231</v>
      </c>
      <c r="EV118" s="176" t="s">
        <v>231</v>
      </c>
      <c r="EW118" s="176" t="s">
        <v>231</v>
      </c>
      <c r="EX118" s="176" t="s">
        <v>231</v>
      </c>
      <c r="EY118" s="176" t="s">
        <v>231</v>
      </c>
      <c r="EZ118" s="176" t="s">
        <v>231</v>
      </c>
      <c r="FA118" s="176" t="s">
        <v>231</v>
      </c>
      <c r="FB118" s="176" t="s">
        <v>231</v>
      </c>
      <c r="FC118" s="176" t="s">
        <v>231</v>
      </c>
      <c r="FD118" s="176" t="s">
        <v>231</v>
      </c>
      <c r="FE118" s="176" t="s">
        <v>231</v>
      </c>
      <c r="FF118" s="176" t="s">
        <v>231</v>
      </c>
      <c r="FG118" s="176" t="s">
        <v>231</v>
      </c>
      <c r="FH118" s="176" t="s">
        <v>231</v>
      </c>
    </row>
    <row r="119" spans="1:164" ht="18" customHeight="1" x14ac:dyDescent="0.3">
      <c r="A119" s="374"/>
      <c r="B119" s="376"/>
      <c r="C119" s="379"/>
      <c r="D119" s="316"/>
      <c r="E119" s="381"/>
      <c r="F119" s="322"/>
      <c r="G119" s="287"/>
      <c r="H119" s="285"/>
      <c r="I119" s="287"/>
      <c r="J119" s="285"/>
      <c r="K119" s="322"/>
      <c r="L119" s="269"/>
      <c r="M119" s="269"/>
      <c r="N119" s="269"/>
      <c r="O119" s="269"/>
      <c r="P119" s="269"/>
      <c r="Q119" s="270"/>
      <c r="R119" s="150" t="s">
        <v>456</v>
      </c>
      <c r="S119" s="150" t="s">
        <v>471</v>
      </c>
      <c r="T119" s="150" t="s">
        <v>471</v>
      </c>
      <c r="U119" s="150" t="s">
        <v>471</v>
      </c>
      <c r="V119" s="165" t="s">
        <v>231</v>
      </c>
      <c r="W119" s="270"/>
      <c r="X119" s="165" t="s">
        <v>231</v>
      </c>
      <c r="Y119" s="270"/>
      <c r="Z119" s="165" t="s">
        <v>231</v>
      </c>
      <c r="AA119" s="270"/>
      <c r="AB119" s="165" t="s">
        <v>231</v>
      </c>
      <c r="AC119" s="270"/>
      <c r="AD119" s="171" t="s">
        <v>231</v>
      </c>
      <c r="AE119" s="171" t="s">
        <v>231</v>
      </c>
      <c r="AF119" s="270"/>
      <c r="AG119" s="270"/>
      <c r="AH119" s="270"/>
      <c r="AI119" s="183" t="s">
        <v>231</v>
      </c>
      <c r="AJ119" s="396"/>
      <c r="AK119" s="162" t="s">
        <v>231</v>
      </c>
      <c r="AL119" s="162" t="s">
        <v>231</v>
      </c>
      <c r="AM119" s="162" t="s">
        <v>231</v>
      </c>
      <c r="AN119" s="162" t="s">
        <v>231</v>
      </c>
      <c r="AO119" s="162" t="s">
        <v>231</v>
      </c>
      <c r="AP119" s="162" t="s">
        <v>231</v>
      </c>
      <c r="AQ119" s="162" t="s">
        <v>231</v>
      </c>
      <c r="AR119" s="162" t="s">
        <v>231</v>
      </c>
      <c r="AS119" s="162" t="s">
        <v>231</v>
      </c>
      <c r="AT119" s="362"/>
      <c r="AU119" s="151" t="s">
        <v>231</v>
      </c>
      <c r="AV119" s="362"/>
      <c r="AW119" s="151" t="s">
        <v>231</v>
      </c>
      <c r="AX119" s="151" t="s">
        <v>231</v>
      </c>
      <c r="AY119" s="151" t="s">
        <v>231</v>
      </c>
      <c r="AZ119" s="151" t="s">
        <v>231</v>
      </c>
      <c r="BA119" s="151" t="s">
        <v>231</v>
      </c>
      <c r="BB119" s="151" t="s">
        <v>231</v>
      </c>
      <c r="BC119" s="151" t="s">
        <v>231</v>
      </c>
      <c r="BD119" s="151" t="s">
        <v>231</v>
      </c>
      <c r="BE119" s="151" t="s">
        <v>231</v>
      </c>
      <c r="BF119" s="151" t="s">
        <v>231</v>
      </c>
      <c r="BG119" s="151" t="s">
        <v>231</v>
      </c>
      <c r="BH119" s="162" t="s">
        <v>231</v>
      </c>
      <c r="BI119" s="165" t="s">
        <v>231</v>
      </c>
      <c r="BJ119" s="165" t="s">
        <v>231</v>
      </c>
      <c r="BK119" s="165" t="s">
        <v>231</v>
      </c>
      <c r="BL119" s="165" t="s">
        <v>231</v>
      </c>
      <c r="BM119" s="165" t="s">
        <v>231</v>
      </c>
      <c r="BN119" s="165" t="s">
        <v>231</v>
      </c>
      <c r="BO119" s="165" t="s">
        <v>231</v>
      </c>
      <c r="BP119" s="165" t="s">
        <v>231</v>
      </c>
      <c r="BQ119" s="165" t="s">
        <v>231</v>
      </c>
      <c r="BR119" s="165" t="s">
        <v>231</v>
      </c>
      <c r="BS119" s="165" t="s">
        <v>231</v>
      </c>
      <c r="BT119" s="165" t="s">
        <v>231</v>
      </c>
      <c r="BU119" s="165" t="s">
        <v>231</v>
      </c>
      <c r="BV119" s="165" t="s">
        <v>231</v>
      </c>
      <c r="BW119" s="422"/>
      <c r="BX119" s="422"/>
      <c r="BY119" s="269"/>
      <c r="BZ119" s="269"/>
      <c r="CA119" s="269"/>
      <c r="CB119" s="269"/>
      <c r="CC119" s="269"/>
      <c r="CD119" s="269"/>
      <c r="CE119" s="269"/>
      <c r="CF119" s="269"/>
      <c r="CG119" s="269"/>
      <c r="CH119" s="269"/>
      <c r="CI119" s="269"/>
      <c r="CJ119" s="269"/>
      <c r="CK119" s="269"/>
      <c r="CL119" s="269"/>
      <c r="CM119" s="269"/>
      <c r="CN119" s="387"/>
      <c r="CO119" s="269"/>
      <c r="CP119" s="446"/>
      <c r="CQ119" s="269"/>
      <c r="CR119" s="269"/>
      <c r="CS119" s="384"/>
      <c r="CT119" s="322"/>
      <c r="CU119" s="279"/>
      <c r="CV119" s="269"/>
      <c r="CW119" s="269"/>
      <c r="CX119" s="269"/>
      <c r="CY119" s="529"/>
      <c r="CZ119" s="279"/>
      <c r="DA119" s="279"/>
      <c r="DB119" s="279"/>
      <c r="DC119" s="269"/>
      <c r="DD119" s="269"/>
      <c r="DE119" s="269"/>
      <c r="DF119" s="269"/>
      <c r="DG119" s="269"/>
      <c r="DH119" s="269"/>
      <c r="DI119" s="269"/>
      <c r="DJ119" s="269"/>
      <c r="DK119" s="277"/>
      <c r="DL119" s="277"/>
      <c r="DM119" s="277"/>
      <c r="DN119" s="277"/>
      <c r="DO119" s="277"/>
      <c r="DP119" s="277"/>
      <c r="DQ119" s="277"/>
      <c r="DR119" s="176" t="s">
        <v>231</v>
      </c>
      <c r="DS119" s="176" t="s">
        <v>231</v>
      </c>
      <c r="DT119" s="176" t="s">
        <v>231</v>
      </c>
      <c r="DU119" s="176" t="s">
        <v>231</v>
      </c>
      <c r="DV119" s="176" t="s">
        <v>231</v>
      </c>
      <c r="DW119" s="277"/>
      <c r="DX119" s="176" t="s">
        <v>231</v>
      </c>
      <c r="DY119" s="277"/>
      <c r="DZ119" s="176" t="s">
        <v>231</v>
      </c>
      <c r="EA119" s="176" t="s">
        <v>231</v>
      </c>
      <c r="EB119" s="176" t="s">
        <v>231</v>
      </c>
      <c r="EC119" s="176" t="s">
        <v>231</v>
      </c>
      <c r="ED119" s="176" t="s">
        <v>231</v>
      </c>
      <c r="EE119" s="176" t="s">
        <v>231</v>
      </c>
      <c r="EF119" s="176" t="s">
        <v>231</v>
      </c>
      <c r="EG119" s="176" t="s">
        <v>231</v>
      </c>
      <c r="EH119" s="176" t="s">
        <v>231</v>
      </c>
      <c r="EI119" s="176" t="s">
        <v>231</v>
      </c>
      <c r="EJ119" s="176" t="s">
        <v>231</v>
      </c>
      <c r="EK119" s="176" t="s">
        <v>231</v>
      </c>
      <c r="EL119" s="176" t="s">
        <v>231</v>
      </c>
      <c r="EM119" s="176" t="s">
        <v>231</v>
      </c>
      <c r="EN119" s="176" t="s">
        <v>231</v>
      </c>
      <c r="EO119" s="176" t="s">
        <v>231</v>
      </c>
      <c r="EP119" s="176" t="s">
        <v>231</v>
      </c>
      <c r="EQ119" s="176" t="s">
        <v>231</v>
      </c>
      <c r="ER119" s="176" t="s">
        <v>231</v>
      </c>
      <c r="ES119" s="176" t="s">
        <v>231</v>
      </c>
      <c r="ET119" s="176" t="s">
        <v>231</v>
      </c>
      <c r="EU119" s="176" t="s">
        <v>231</v>
      </c>
      <c r="EV119" s="176" t="s">
        <v>231</v>
      </c>
      <c r="EW119" s="176" t="s">
        <v>231</v>
      </c>
      <c r="EX119" s="176" t="s">
        <v>231</v>
      </c>
      <c r="EY119" s="176" t="s">
        <v>231</v>
      </c>
      <c r="EZ119" s="176" t="s">
        <v>231</v>
      </c>
      <c r="FA119" s="176" t="s">
        <v>231</v>
      </c>
      <c r="FB119" s="176" t="s">
        <v>231</v>
      </c>
      <c r="FC119" s="176" t="s">
        <v>231</v>
      </c>
      <c r="FD119" s="176" t="s">
        <v>231</v>
      </c>
      <c r="FE119" s="176" t="s">
        <v>231</v>
      </c>
      <c r="FF119" s="176" t="s">
        <v>231</v>
      </c>
      <c r="FG119" s="176" t="s">
        <v>231</v>
      </c>
      <c r="FH119" s="176" t="s">
        <v>231</v>
      </c>
    </row>
    <row r="120" spans="1:164" ht="18" customHeight="1" x14ac:dyDescent="0.3">
      <c r="A120" s="374"/>
      <c r="B120" s="376"/>
      <c r="C120" s="379"/>
      <c r="D120" s="316"/>
      <c r="E120" s="381"/>
      <c r="F120" s="322"/>
      <c r="G120" s="287"/>
      <c r="H120" s="285"/>
      <c r="I120" s="287"/>
      <c r="J120" s="285"/>
      <c r="K120" s="322"/>
      <c r="L120" s="269"/>
      <c r="M120" s="269"/>
      <c r="N120" s="269"/>
      <c r="O120" s="269"/>
      <c r="P120" s="269"/>
      <c r="Q120" s="270"/>
      <c r="R120" s="150" t="s">
        <v>371</v>
      </c>
      <c r="S120" s="150" t="s">
        <v>471</v>
      </c>
      <c r="T120" s="150" t="s">
        <v>471</v>
      </c>
      <c r="U120" s="150" t="s">
        <v>471</v>
      </c>
      <c r="V120" s="165" t="s">
        <v>231</v>
      </c>
      <c r="W120" s="270"/>
      <c r="X120" s="165" t="s">
        <v>231</v>
      </c>
      <c r="Y120" s="270"/>
      <c r="Z120" s="165" t="s">
        <v>231</v>
      </c>
      <c r="AA120" s="270"/>
      <c r="AB120" s="165" t="s">
        <v>231</v>
      </c>
      <c r="AC120" s="270"/>
      <c r="AD120" s="171" t="s">
        <v>231</v>
      </c>
      <c r="AE120" s="171" t="s">
        <v>231</v>
      </c>
      <c r="AF120" s="270"/>
      <c r="AG120" s="270"/>
      <c r="AH120" s="270"/>
      <c r="AI120" s="183" t="s">
        <v>231</v>
      </c>
      <c r="AJ120" s="396"/>
      <c r="AK120" s="162" t="s">
        <v>231</v>
      </c>
      <c r="AL120" s="162" t="s">
        <v>231</v>
      </c>
      <c r="AM120" s="162" t="s">
        <v>231</v>
      </c>
      <c r="AN120" s="162" t="s">
        <v>231</v>
      </c>
      <c r="AO120" s="162" t="s">
        <v>231</v>
      </c>
      <c r="AP120" s="162" t="s">
        <v>231</v>
      </c>
      <c r="AQ120" s="162" t="s">
        <v>231</v>
      </c>
      <c r="AR120" s="162" t="s">
        <v>231</v>
      </c>
      <c r="AS120" s="162" t="s">
        <v>231</v>
      </c>
      <c r="AT120" s="362"/>
      <c r="AU120" s="151" t="s">
        <v>231</v>
      </c>
      <c r="AV120" s="362"/>
      <c r="AW120" s="162" t="s">
        <v>231</v>
      </c>
      <c r="AX120" s="162" t="s">
        <v>231</v>
      </c>
      <c r="AY120" s="162" t="s">
        <v>231</v>
      </c>
      <c r="AZ120" s="162" t="s">
        <v>231</v>
      </c>
      <c r="BA120" s="162" t="s">
        <v>231</v>
      </c>
      <c r="BB120" s="162" t="s">
        <v>231</v>
      </c>
      <c r="BC120" s="162" t="s">
        <v>231</v>
      </c>
      <c r="BD120" s="162" t="s">
        <v>231</v>
      </c>
      <c r="BE120" s="162" t="s">
        <v>231</v>
      </c>
      <c r="BF120" s="162" t="s">
        <v>231</v>
      </c>
      <c r="BG120" s="162" t="s">
        <v>231</v>
      </c>
      <c r="BH120" s="169" t="s">
        <v>231</v>
      </c>
      <c r="BI120" s="173" t="s">
        <v>231</v>
      </c>
      <c r="BJ120" s="173" t="s">
        <v>231</v>
      </c>
      <c r="BK120" s="173" t="s">
        <v>231</v>
      </c>
      <c r="BL120" s="173" t="s">
        <v>231</v>
      </c>
      <c r="BM120" s="173" t="s">
        <v>231</v>
      </c>
      <c r="BN120" s="173" t="s">
        <v>231</v>
      </c>
      <c r="BO120" s="173" t="s">
        <v>231</v>
      </c>
      <c r="BP120" s="173" t="s">
        <v>231</v>
      </c>
      <c r="BQ120" s="165" t="s">
        <v>231</v>
      </c>
      <c r="BR120" s="165" t="s">
        <v>231</v>
      </c>
      <c r="BS120" s="165" t="s">
        <v>231</v>
      </c>
      <c r="BT120" s="165" t="s">
        <v>231</v>
      </c>
      <c r="BU120" s="165" t="s">
        <v>231</v>
      </c>
      <c r="BV120" s="165" t="s">
        <v>231</v>
      </c>
      <c r="BW120" s="422"/>
      <c r="BX120" s="422"/>
      <c r="BY120" s="269"/>
      <c r="BZ120" s="269"/>
      <c r="CA120" s="269"/>
      <c r="CB120" s="269"/>
      <c r="CC120" s="269"/>
      <c r="CD120" s="269"/>
      <c r="CE120" s="269"/>
      <c r="CF120" s="269"/>
      <c r="CG120" s="269"/>
      <c r="CH120" s="269"/>
      <c r="CI120" s="269"/>
      <c r="CJ120" s="269"/>
      <c r="CK120" s="269"/>
      <c r="CL120" s="269"/>
      <c r="CM120" s="269"/>
      <c r="CN120" s="387"/>
      <c r="CO120" s="269"/>
      <c r="CP120" s="446"/>
      <c r="CQ120" s="269"/>
      <c r="CR120" s="269"/>
      <c r="CS120" s="384"/>
      <c r="CT120" s="322"/>
      <c r="CU120" s="279"/>
      <c r="CV120" s="269"/>
      <c r="CW120" s="269"/>
      <c r="CX120" s="269"/>
      <c r="CY120" s="529"/>
      <c r="CZ120" s="279"/>
      <c r="DA120" s="279"/>
      <c r="DB120" s="279"/>
      <c r="DC120" s="269"/>
      <c r="DD120" s="269"/>
      <c r="DE120" s="269"/>
      <c r="DF120" s="269"/>
      <c r="DG120" s="269"/>
      <c r="DH120" s="269"/>
      <c r="DI120" s="269"/>
      <c r="DJ120" s="269"/>
      <c r="DK120" s="277"/>
      <c r="DL120" s="277"/>
      <c r="DM120" s="277"/>
      <c r="DN120" s="277"/>
      <c r="DO120" s="277"/>
      <c r="DP120" s="277"/>
      <c r="DQ120" s="277"/>
      <c r="DR120" s="176" t="s">
        <v>231</v>
      </c>
      <c r="DS120" s="176" t="s">
        <v>231</v>
      </c>
      <c r="DT120" s="176" t="s">
        <v>231</v>
      </c>
      <c r="DU120" s="176" t="s">
        <v>231</v>
      </c>
      <c r="DV120" s="176" t="s">
        <v>231</v>
      </c>
      <c r="DW120" s="277"/>
      <c r="DX120" s="176" t="s">
        <v>231</v>
      </c>
      <c r="DY120" s="277"/>
      <c r="DZ120" s="176" t="s">
        <v>231</v>
      </c>
      <c r="EA120" s="176" t="s">
        <v>231</v>
      </c>
      <c r="EB120" s="176" t="s">
        <v>231</v>
      </c>
      <c r="EC120" s="176" t="s">
        <v>231</v>
      </c>
      <c r="ED120" s="176" t="s">
        <v>231</v>
      </c>
      <c r="EE120" s="176" t="s">
        <v>231</v>
      </c>
      <c r="EF120" s="176" t="s">
        <v>231</v>
      </c>
      <c r="EG120" s="176" t="s">
        <v>231</v>
      </c>
      <c r="EH120" s="176" t="s">
        <v>231</v>
      </c>
      <c r="EI120" s="176" t="s">
        <v>231</v>
      </c>
      <c r="EJ120" s="176" t="s">
        <v>231</v>
      </c>
      <c r="EK120" s="176" t="s">
        <v>231</v>
      </c>
      <c r="EL120" s="176" t="s">
        <v>231</v>
      </c>
      <c r="EM120" s="176" t="s">
        <v>231</v>
      </c>
      <c r="EN120" s="176" t="s">
        <v>231</v>
      </c>
      <c r="EO120" s="176" t="s">
        <v>231</v>
      </c>
      <c r="EP120" s="176" t="s">
        <v>231</v>
      </c>
      <c r="EQ120" s="176" t="s">
        <v>231</v>
      </c>
      <c r="ER120" s="176" t="s">
        <v>231</v>
      </c>
      <c r="ES120" s="176" t="s">
        <v>231</v>
      </c>
      <c r="ET120" s="176" t="s">
        <v>231</v>
      </c>
      <c r="EU120" s="176" t="s">
        <v>231</v>
      </c>
      <c r="EV120" s="176" t="s">
        <v>231</v>
      </c>
      <c r="EW120" s="176" t="s">
        <v>231</v>
      </c>
      <c r="EX120" s="176" t="s">
        <v>231</v>
      </c>
      <c r="EY120" s="176" t="s">
        <v>231</v>
      </c>
      <c r="EZ120" s="176" t="s">
        <v>231</v>
      </c>
      <c r="FA120" s="176" t="s">
        <v>231</v>
      </c>
      <c r="FB120" s="176" t="s">
        <v>231</v>
      </c>
      <c r="FC120" s="176" t="s">
        <v>231</v>
      </c>
      <c r="FD120" s="176" t="s">
        <v>231</v>
      </c>
      <c r="FE120" s="176" t="s">
        <v>231</v>
      </c>
      <c r="FF120" s="176" t="s">
        <v>231</v>
      </c>
      <c r="FG120" s="176" t="s">
        <v>231</v>
      </c>
      <c r="FH120" s="176" t="s">
        <v>231</v>
      </c>
    </row>
    <row r="121" spans="1:164" ht="18" customHeight="1" x14ac:dyDescent="0.3">
      <c r="A121" s="374"/>
      <c r="B121" s="377"/>
      <c r="C121" s="379"/>
      <c r="D121" s="316"/>
      <c r="E121" s="382"/>
      <c r="F121" s="322"/>
      <c r="G121" s="287"/>
      <c r="H121" s="285"/>
      <c r="I121" s="287"/>
      <c r="J121" s="285"/>
      <c r="K121" s="322"/>
      <c r="L121" s="269"/>
      <c r="M121" s="269"/>
      <c r="N121" s="298"/>
      <c r="O121" s="269"/>
      <c r="P121" s="269"/>
      <c r="Q121" s="270"/>
      <c r="R121" s="150" t="s">
        <v>453</v>
      </c>
      <c r="S121" s="150" t="s">
        <v>471</v>
      </c>
      <c r="T121" s="150" t="s">
        <v>471</v>
      </c>
      <c r="U121" s="150" t="s">
        <v>471</v>
      </c>
      <c r="V121" s="165" t="s">
        <v>231</v>
      </c>
      <c r="W121" s="270"/>
      <c r="X121" s="165" t="s">
        <v>231</v>
      </c>
      <c r="Y121" s="270"/>
      <c r="Z121" s="165" t="s">
        <v>231</v>
      </c>
      <c r="AA121" s="270"/>
      <c r="AB121" s="165" t="s">
        <v>231</v>
      </c>
      <c r="AC121" s="270"/>
      <c r="AD121" s="171" t="s">
        <v>231</v>
      </c>
      <c r="AE121" s="171" t="s">
        <v>231</v>
      </c>
      <c r="AF121" s="270"/>
      <c r="AG121" s="270"/>
      <c r="AH121" s="270"/>
      <c r="AI121" s="183" t="s">
        <v>231</v>
      </c>
      <c r="AJ121" s="396"/>
      <c r="AK121" s="162" t="s">
        <v>231</v>
      </c>
      <c r="AL121" s="162" t="s">
        <v>231</v>
      </c>
      <c r="AM121" s="162" t="s">
        <v>231</v>
      </c>
      <c r="AN121" s="162" t="s">
        <v>231</v>
      </c>
      <c r="AO121" s="162" t="s">
        <v>231</v>
      </c>
      <c r="AP121" s="162" t="s">
        <v>231</v>
      </c>
      <c r="AQ121" s="162" t="s">
        <v>231</v>
      </c>
      <c r="AR121" s="162" t="s">
        <v>231</v>
      </c>
      <c r="AS121" s="162" t="s">
        <v>231</v>
      </c>
      <c r="AT121" s="362"/>
      <c r="AU121" s="151" t="s">
        <v>231</v>
      </c>
      <c r="AV121" s="362"/>
      <c r="AW121" s="162" t="s">
        <v>231</v>
      </c>
      <c r="AX121" s="162" t="s">
        <v>231</v>
      </c>
      <c r="AY121" s="162" t="s">
        <v>231</v>
      </c>
      <c r="AZ121" s="162" t="s">
        <v>231</v>
      </c>
      <c r="BA121" s="162" t="s">
        <v>231</v>
      </c>
      <c r="BB121" s="162" t="s">
        <v>231</v>
      </c>
      <c r="BC121" s="162" t="s">
        <v>231</v>
      </c>
      <c r="BD121" s="162" t="s">
        <v>231</v>
      </c>
      <c r="BE121" s="162" t="s">
        <v>231</v>
      </c>
      <c r="BF121" s="162" t="s">
        <v>231</v>
      </c>
      <c r="BG121" s="162" t="s">
        <v>231</v>
      </c>
      <c r="BH121" s="162" t="s">
        <v>231</v>
      </c>
      <c r="BI121" s="165" t="s">
        <v>231</v>
      </c>
      <c r="BJ121" s="165" t="s">
        <v>231</v>
      </c>
      <c r="BK121" s="165" t="s">
        <v>231</v>
      </c>
      <c r="BL121" s="165" t="s">
        <v>231</v>
      </c>
      <c r="BM121" s="165" t="s">
        <v>231</v>
      </c>
      <c r="BN121" s="165" t="s">
        <v>231</v>
      </c>
      <c r="BO121" s="165" t="s">
        <v>231</v>
      </c>
      <c r="BP121" s="165" t="s">
        <v>231</v>
      </c>
      <c r="BQ121" s="173" t="s">
        <v>231</v>
      </c>
      <c r="BR121" s="173" t="s">
        <v>231</v>
      </c>
      <c r="BS121" s="173" t="s">
        <v>231</v>
      </c>
      <c r="BT121" s="173" t="s">
        <v>231</v>
      </c>
      <c r="BU121" s="173" t="s">
        <v>231</v>
      </c>
      <c r="BV121" s="173" t="s">
        <v>231</v>
      </c>
      <c r="BW121" s="422"/>
      <c r="BX121" s="422"/>
      <c r="BY121" s="269"/>
      <c r="BZ121" s="269"/>
      <c r="CA121" s="269"/>
      <c r="CB121" s="269"/>
      <c r="CC121" s="269"/>
      <c r="CD121" s="269"/>
      <c r="CE121" s="269"/>
      <c r="CF121" s="269"/>
      <c r="CG121" s="269"/>
      <c r="CH121" s="269"/>
      <c r="CI121" s="269"/>
      <c r="CJ121" s="269"/>
      <c r="CK121" s="269"/>
      <c r="CL121" s="269"/>
      <c r="CM121" s="298"/>
      <c r="CN121" s="388"/>
      <c r="CO121" s="298"/>
      <c r="CP121" s="447"/>
      <c r="CQ121" s="298"/>
      <c r="CR121" s="298"/>
      <c r="CS121" s="385"/>
      <c r="CT121" s="323"/>
      <c r="CU121" s="336"/>
      <c r="CV121" s="327"/>
      <c r="CW121" s="327"/>
      <c r="CX121" s="327"/>
      <c r="CY121" s="530"/>
      <c r="CZ121" s="336"/>
      <c r="DA121" s="336"/>
      <c r="DB121" s="336"/>
      <c r="DC121" s="327"/>
      <c r="DD121" s="327"/>
      <c r="DE121" s="327"/>
      <c r="DF121" s="298"/>
      <c r="DG121" s="327"/>
      <c r="DH121" s="327"/>
      <c r="DI121" s="327"/>
      <c r="DJ121" s="327"/>
      <c r="DK121" s="297"/>
      <c r="DL121" s="297"/>
      <c r="DM121" s="297"/>
      <c r="DN121" s="297"/>
      <c r="DO121" s="297"/>
      <c r="DP121" s="297"/>
      <c r="DQ121" s="297"/>
      <c r="DR121" s="176" t="s">
        <v>231</v>
      </c>
      <c r="DS121" s="176" t="s">
        <v>231</v>
      </c>
      <c r="DT121" s="176" t="s">
        <v>231</v>
      </c>
      <c r="DU121" s="176" t="s">
        <v>231</v>
      </c>
      <c r="DV121" s="176" t="s">
        <v>231</v>
      </c>
      <c r="DW121" s="297"/>
      <c r="DX121" s="176" t="s">
        <v>231</v>
      </c>
      <c r="DY121" s="297"/>
      <c r="DZ121" s="176" t="s">
        <v>231</v>
      </c>
      <c r="EA121" s="176" t="s">
        <v>231</v>
      </c>
      <c r="EB121" s="176" t="s">
        <v>231</v>
      </c>
      <c r="EC121" s="176" t="s">
        <v>231</v>
      </c>
      <c r="ED121" s="176" t="s">
        <v>231</v>
      </c>
      <c r="EE121" s="176" t="s">
        <v>231</v>
      </c>
      <c r="EF121" s="176" t="s">
        <v>231</v>
      </c>
      <c r="EG121" s="176" t="s">
        <v>231</v>
      </c>
      <c r="EH121" s="176" t="s">
        <v>231</v>
      </c>
      <c r="EI121" s="176" t="s">
        <v>231</v>
      </c>
      <c r="EJ121" s="176" t="s">
        <v>231</v>
      </c>
      <c r="EK121" s="176" t="s">
        <v>231</v>
      </c>
      <c r="EL121" s="176" t="s">
        <v>231</v>
      </c>
      <c r="EM121" s="176" t="s">
        <v>231</v>
      </c>
      <c r="EN121" s="176" t="s">
        <v>231</v>
      </c>
      <c r="EO121" s="176" t="s">
        <v>231</v>
      </c>
      <c r="EP121" s="176" t="s">
        <v>231</v>
      </c>
      <c r="EQ121" s="176" t="s">
        <v>231</v>
      </c>
      <c r="ER121" s="176" t="s">
        <v>231</v>
      </c>
      <c r="ES121" s="176" t="s">
        <v>231</v>
      </c>
      <c r="ET121" s="176" t="s">
        <v>231</v>
      </c>
      <c r="EU121" s="176" t="s">
        <v>231</v>
      </c>
      <c r="EV121" s="176" t="s">
        <v>231</v>
      </c>
      <c r="EW121" s="176" t="s">
        <v>231</v>
      </c>
      <c r="EX121" s="176" t="s">
        <v>231</v>
      </c>
      <c r="EY121" s="176" t="s">
        <v>231</v>
      </c>
      <c r="EZ121" s="176" t="s">
        <v>231</v>
      </c>
      <c r="FA121" s="176" t="s">
        <v>231</v>
      </c>
      <c r="FB121" s="176" t="s">
        <v>231</v>
      </c>
      <c r="FC121" s="176" t="s">
        <v>231</v>
      </c>
      <c r="FD121" s="176" t="s">
        <v>231</v>
      </c>
      <c r="FE121" s="176" t="s">
        <v>231</v>
      </c>
      <c r="FF121" s="176" t="s">
        <v>231</v>
      </c>
      <c r="FG121" s="176" t="s">
        <v>231</v>
      </c>
      <c r="FH121" s="176" t="s">
        <v>231</v>
      </c>
    </row>
    <row r="122" spans="1:164" ht="18" customHeight="1" x14ac:dyDescent="0.3">
      <c r="A122" s="282">
        <v>24</v>
      </c>
      <c r="B122" s="358">
        <v>25</v>
      </c>
      <c r="C122" s="315" t="s">
        <v>217</v>
      </c>
      <c r="D122" s="315" t="s">
        <v>474</v>
      </c>
      <c r="E122" s="361" t="s">
        <v>437</v>
      </c>
      <c r="F122" s="397" t="s">
        <v>475</v>
      </c>
      <c r="G122" s="356" t="s">
        <v>476</v>
      </c>
      <c r="H122" s="315" t="s">
        <v>477</v>
      </c>
      <c r="I122" s="356" t="s">
        <v>478</v>
      </c>
      <c r="J122" s="400" t="s">
        <v>361</v>
      </c>
      <c r="K122" s="345" t="s">
        <v>479</v>
      </c>
      <c r="L122" s="315" t="s">
        <v>225</v>
      </c>
      <c r="M122" s="270" t="s">
        <v>451</v>
      </c>
      <c r="N122" s="361" t="s">
        <v>362</v>
      </c>
      <c r="O122" s="400" t="s">
        <v>480</v>
      </c>
      <c r="P122" s="315" t="s">
        <v>229</v>
      </c>
      <c r="Q122" s="315">
        <v>2</v>
      </c>
      <c r="R122" s="162" t="s">
        <v>363</v>
      </c>
      <c r="S122" s="162" t="s">
        <v>231</v>
      </c>
      <c r="T122" s="162" t="s">
        <v>231</v>
      </c>
      <c r="U122" s="162" t="s">
        <v>231</v>
      </c>
      <c r="V122" s="165" t="s">
        <v>231</v>
      </c>
      <c r="W122" s="402" t="s">
        <v>231</v>
      </c>
      <c r="X122" s="165" t="s">
        <v>231</v>
      </c>
      <c r="Y122" s="270" t="s">
        <v>231</v>
      </c>
      <c r="Z122" s="165" t="s">
        <v>231</v>
      </c>
      <c r="AA122" s="270" t="s">
        <v>231</v>
      </c>
      <c r="AB122" s="165" t="s">
        <v>231</v>
      </c>
      <c r="AC122" s="270" t="s">
        <v>231</v>
      </c>
      <c r="AD122" s="171" t="s">
        <v>231</v>
      </c>
      <c r="AE122" s="171" t="s">
        <v>231</v>
      </c>
      <c r="AF122" s="315" t="s">
        <v>231</v>
      </c>
      <c r="AG122" s="315" t="s">
        <v>231</v>
      </c>
      <c r="AH122" s="315" t="s">
        <v>231</v>
      </c>
      <c r="AI122" s="201" t="s">
        <v>231</v>
      </c>
      <c r="AJ122" s="315" t="s">
        <v>231</v>
      </c>
      <c r="AK122" s="165" t="s">
        <v>231</v>
      </c>
      <c r="AL122" s="165" t="s">
        <v>231</v>
      </c>
      <c r="AM122" s="165" t="s">
        <v>231</v>
      </c>
      <c r="AN122" s="165" t="s">
        <v>231</v>
      </c>
      <c r="AO122" s="165" t="s">
        <v>231</v>
      </c>
      <c r="AP122" s="165" t="s">
        <v>231</v>
      </c>
      <c r="AQ122" s="165" t="s">
        <v>231</v>
      </c>
      <c r="AR122" s="165" t="s">
        <v>231</v>
      </c>
      <c r="AS122" s="165" t="s">
        <v>231</v>
      </c>
      <c r="AT122" s="315" t="s">
        <v>231</v>
      </c>
      <c r="AU122" s="165" t="s">
        <v>231</v>
      </c>
      <c r="AV122" s="315" t="s">
        <v>231</v>
      </c>
      <c r="AW122" s="165" t="s">
        <v>231</v>
      </c>
      <c r="AX122" s="165" t="s">
        <v>231</v>
      </c>
      <c r="AY122" s="165" t="s">
        <v>231</v>
      </c>
      <c r="AZ122" s="165" t="s">
        <v>231</v>
      </c>
      <c r="BA122" s="165" t="s">
        <v>231</v>
      </c>
      <c r="BB122" s="165" t="s">
        <v>231</v>
      </c>
      <c r="BC122" s="165" t="s">
        <v>231</v>
      </c>
      <c r="BD122" s="165" t="s">
        <v>231</v>
      </c>
      <c r="BE122" s="165" t="s">
        <v>231</v>
      </c>
      <c r="BF122" s="165" t="s">
        <v>231</v>
      </c>
      <c r="BG122" s="165" t="s">
        <v>231</v>
      </c>
      <c r="BH122" s="165" t="s">
        <v>231</v>
      </c>
      <c r="BI122" s="165" t="s">
        <v>231</v>
      </c>
      <c r="BJ122" s="165" t="s">
        <v>231</v>
      </c>
      <c r="BK122" s="165" t="s">
        <v>231</v>
      </c>
      <c r="BL122" s="165" t="s">
        <v>231</v>
      </c>
      <c r="BM122" s="165" t="s">
        <v>231</v>
      </c>
      <c r="BN122" s="165" t="s">
        <v>231</v>
      </c>
      <c r="BO122" s="165" t="s">
        <v>231</v>
      </c>
      <c r="BP122" s="165" t="s">
        <v>231</v>
      </c>
      <c r="BQ122" s="165" t="s">
        <v>231</v>
      </c>
      <c r="BR122" s="165" t="s">
        <v>231</v>
      </c>
      <c r="BS122" s="165" t="s">
        <v>231</v>
      </c>
      <c r="BT122" s="165" t="s">
        <v>231</v>
      </c>
      <c r="BU122" s="165" t="s">
        <v>231</v>
      </c>
      <c r="BV122" s="165" t="s">
        <v>231</v>
      </c>
      <c r="BW122" s="315" t="s">
        <v>231</v>
      </c>
      <c r="BX122" s="315" t="s">
        <v>231</v>
      </c>
      <c r="BY122" s="315" t="s">
        <v>231</v>
      </c>
      <c r="BZ122" s="315" t="s">
        <v>231</v>
      </c>
      <c r="CA122" s="315" t="s">
        <v>231</v>
      </c>
      <c r="CB122" s="315" t="s">
        <v>231</v>
      </c>
      <c r="CC122" s="315" t="s">
        <v>231</v>
      </c>
      <c r="CD122" s="315" t="s">
        <v>231</v>
      </c>
      <c r="CE122" s="315" t="s">
        <v>231</v>
      </c>
      <c r="CF122" s="315" t="s">
        <v>231</v>
      </c>
      <c r="CG122" s="315" t="s">
        <v>231</v>
      </c>
      <c r="CH122" s="315" t="s">
        <v>231</v>
      </c>
      <c r="CI122" s="315" t="s">
        <v>231</v>
      </c>
      <c r="CJ122" s="315" t="s">
        <v>231</v>
      </c>
      <c r="CK122" s="315" t="s">
        <v>231</v>
      </c>
      <c r="CL122" s="315" t="s">
        <v>231</v>
      </c>
      <c r="CM122" s="361" t="s">
        <v>481</v>
      </c>
      <c r="CN122" s="361">
        <v>2018</v>
      </c>
      <c r="CO122" s="361" t="s">
        <v>429</v>
      </c>
      <c r="CP122" s="361" t="s">
        <v>385</v>
      </c>
      <c r="CQ122" s="361" t="s">
        <v>429</v>
      </c>
      <c r="CR122" s="361" t="s">
        <v>429</v>
      </c>
      <c r="CS122" s="441" t="s">
        <v>231</v>
      </c>
      <c r="CT122" s="441" t="s">
        <v>231</v>
      </c>
      <c r="CU122" s="441" t="s">
        <v>231</v>
      </c>
      <c r="CV122" s="441" t="s">
        <v>231</v>
      </c>
      <c r="CW122" s="441" t="s">
        <v>231</v>
      </c>
      <c r="CX122" s="441" t="s">
        <v>231</v>
      </c>
      <c r="CY122" s="441" t="s">
        <v>231</v>
      </c>
      <c r="CZ122" s="315" t="s">
        <v>231</v>
      </c>
      <c r="DA122" s="315" t="s">
        <v>231</v>
      </c>
      <c r="DB122" s="315" t="s">
        <v>231</v>
      </c>
      <c r="DC122" s="356" t="s">
        <v>482</v>
      </c>
      <c r="DD122" s="356" t="s">
        <v>483</v>
      </c>
      <c r="DE122" s="356" t="s">
        <v>484</v>
      </c>
      <c r="DF122" s="356" t="s">
        <v>485</v>
      </c>
      <c r="DG122" s="356" t="s">
        <v>484</v>
      </c>
      <c r="DH122" s="356" t="s">
        <v>484</v>
      </c>
      <c r="DI122" s="356" t="s">
        <v>484</v>
      </c>
      <c r="DJ122" s="356" t="s">
        <v>484</v>
      </c>
      <c r="DK122" s="272" t="s">
        <v>231</v>
      </c>
      <c r="DL122" s="272" t="s">
        <v>231</v>
      </c>
      <c r="DM122" s="272" t="s">
        <v>231</v>
      </c>
      <c r="DN122" s="272" t="s">
        <v>231</v>
      </c>
      <c r="DO122" s="272" t="s">
        <v>231</v>
      </c>
      <c r="DP122" s="272" t="s">
        <v>231</v>
      </c>
      <c r="DQ122" s="272" t="s">
        <v>231</v>
      </c>
      <c r="DR122" s="176" t="s">
        <v>231</v>
      </c>
      <c r="DS122" s="176" t="s">
        <v>231</v>
      </c>
      <c r="DT122" s="176" t="s">
        <v>231</v>
      </c>
      <c r="DU122" s="176" t="s">
        <v>231</v>
      </c>
      <c r="DV122" s="176" t="s">
        <v>231</v>
      </c>
      <c r="DW122" s="272" t="s">
        <v>231</v>
      </c>
      <c r="DX122" s="176" t="s">
        <v>231</v>
      </c>
      <c r="DY122" s="272" t="s">
        <v>231</v>
      </c>
      <c r="DZ122" s="176" t="s">
        <v>231</v>
      </c>
      <c r="EA122" s="176" t="s">
        <v>231</v>
      </c>
      <c r="EB122" s="176" t="s">
        <v>231</v>
      </c>
      <c r="EC122" s="176" t="s">
        <v>231</v>
      </c>
      <c r="ED122" s="176" t="s">
        <v>231</v>
      </c>
      <c r="EE122" s="176" t="s">
        <v>231</v>
      </c>
      <c r="EF122" s="176" t="s">
        <v>231</v>
      </c>
      <c r="EG122" s="176" t="s">
        <v>231</v>
      </c>
      <c r="EH122" s="176" t="s">
        <v>231</v>
      </c>
      <c r="EI122" s="176" t="s">
        <v>231</v>
      </c>
      <c r="EJ122" s="176" t="s">
        <v>231</v>
      </c>
      <c r="EK122" s="176" t="s">
        <v>231</v>
      </c>
      <c r="EL122" s="176" t="s">
        <v>231</v>
      </c>
      <c r="EM122" s="176" t="s">
        <v>231</v>
      </c>
      <c r="EN122" s="176" t="s">
        <v>231</v>
      </c>
      <c r="EO122" s="176" t="s">
        <v>231</v>
      </c>
      <c r="EP122" s="176" t="s">
        <v>231</v>
      </c>
      <c r="EQ122" s="176" t="s">
        <v>231</v>
      </c>
      <c r="ER122" s="176" t="s">
        <v>231</v>
      </c>
      <c r="ES122" s="176" t="s">
        <v>231</v>
      </c>
      <c r="ET122" s="176" t="s">
        <v>231</v>
      </c>
      <c r="EU122" s="176" t="s">
        <v>231</v>
      </c>
      <c r="EV122" s="176" t="s">
        <v>231</v>
      </c>
      <c r="EW122" s="176" t="s">
        <v>231</v>
      </c>
      <c r="EX122" s="176" t="s">
        <v>231</v>
      </c>
      <c r="EY122" s="176" t="s">
        <v>231</v>
      </c>
      <c r="EZ122" s="176" t="s">
        <v>231</v>
      </c>
      <c r="FA122" s="176" t="s">
        <v>231</v>
      </c>
      <c r="FB122" s="176" t="s">
        <v>231</v>
      </c>
      <c r="FC122" s="176" t="s">
        <v>231</v>
      </c>
      <c r="FD122" s="176" t="s">
        <v>231</v>
      </c>
      <c r="FE122" s="176" t="s">
        <v>231</v>
      </c>
      <c r="FF122" s="176" t="s">
        <v>231</v>
      </c>
      <c r="FG122" s="176" t="s">
        <v>231</v>
      </c>
      <c r="FH122" s="176" t="s">
        <v>231</v>
      </c>
    </row>
    <row r="123" spans="1:164" ht="18" customHeight="1" x14ac:dyDescent="0.3">
      <c r="A123" s="317"/>
      <c r="B123" s="359"/>
      <c r="C123" s="315"/>
      <c r="D123" s="316"/>
      <c r="E123" s="362"/>
      <c r="F123" s="398"/>
      <c r="G123" s="399"/>
      <c r="H123" s="316"/>
      <c r="I123" s="356"/>
      <c r="J123" s="316"/>
      <c r="K123" s="346"/>
      <c r="L123" s="316"/>
      <c r="M123" s="271"/>
      <c r="N123" s="362"/>
      <c r="O123" s="401"/>
      <c r="P123" s="316"/>
      <c r="Q123" s="316"/>
      <c r="R123" s="162" t="s">
        <v>486</v>
      </c>
      <c r="S123" s="162" t="s">
        <v>231</v>
      </c>
      <c r="T123" s="162" t="s">
        <v>231</v>
      </c>
      <c r="U123" s="162" t="s">
        <v>231</v>
      </c>
      <c r="V123" s="165" t="s">
        <v>231</v>
      </c>
      <c r="W123" s="316"/>
      <c r="X123" s="165" t="s">
        <v>231</v>
      </c>
      <c r="Y123" s="271"/>
      <c r="Z123" s="165" t="s">
        <v>231</v>
      </c>
      <c r="AA123" s="271"/>
      <c r="AB123" s="165" t="s">
        <v>231</v>
      </c>
      <c r="AC123" s="271"/>
      <c r="AD123" s="171" t="s">
        <v>231</v>
      </c>
      <c r="AE123" s="171" t="s">
        <v>231</v>
      </c>
      <c r="AF123" s="315"/>
      <c r="AG123" s="315"/>
      <c r="AH123" s="315"/>
      <c r="AI123" s="201" t="s">
        <v>231</v>
      </c>
      <c r="AJ123" s="315"/>
      <c r="AK123" s="165" t="s">
        <v>231</v>
      </c>
      <c r="AL123" s="165" t="s">
        <v>231</v>
      </c>
      <c r="AM123" s="165" t="s">
        <v>231</v>
      </c>
      <c r="AN123" s="165" t="s">
        <v>231</v>
      </c>
      <c r="AO123" s="165" t="s">
        <v>231</v>
      </c>
      <c r="AP123" s="165" t="s">
        <v>231</v>
      </c>
      <c r="AQ123" s="165" t="s">
        <v>231</v>
      </c>
      <c r="AR123" s="165" t="s">
        <v>231</v>
      </c>
      <c r="AS123" s="165" t="s">
        <v>231</v>
      </c>
      <c r="AT123" s="316"/>
      <c r="AU123" s="165" t="s">
        <v>231</v>
      </c>
      <c r="AV123" s="316"/>
      <c r="AW123" s="165" t="s">
        <v>231</v>
      </c>
      <c r="AX123" s="165" t="s">
        <v>231</v>
      </c>
      <c r="AY123" s="165" t="s">
        <v>231</v>
      </c>
      <c r="AZ123" s="165" t="s">
        <v>231</v>
      </c>
      <c r="BA123" s="165" t="s">
        <v>231</v>
      </c>
      <c r="BB123" s="165" t="s">
        <v>231</v>
      </c>
      <c r="BC123" s="165" t="s">
        <v>231</v>
      </c>
      <c r="BD123" s="165" t="s">
        <v>231</v>
      </c>
      <c r="BE123" s="165" t="s">
        <v>231</v>
      </c>
      <c r="BF123" s="165" t="s">
        <v>231</v>
      </c>
      <c r="BG123" s="165" t="s">
        <v>231</v>
      </c>
      <c r="BH123" s="165" t="s">
        <v>231</v>
      </c>
      <c r="BI123" s="165" t="s">
        <v>231</v>
      </c>
      <c r="BJ123" s="165" t="s">
        <v>231</v>
      </c>
      <c r="BK123" s="165" t="s">
        <v>231</v>
      </c>
      <c r="BL123" s="165" t="s">
        <v>231</v>
      </c>
      <c r="BM123" s="165" t="s">
        <v>231</v>
      </c>
      <c r="BN123" s="165" t="s">
        <v>231</v>
      </c>
      <c r="BO123" s="165" t="s">
        <v>231</v>
      </c>
      <c r="BP123" s="165" t="s">
        <v>231</v>
      </c>
      <c r="BQ123" s="165" t="s">
        <v>231</v>
      </c>
      <c r="BR123" s="165" t="s">
        <v>231</v>
      </c>
      <c r="BS123" s="165" t="s">
        <v>231</v>
      </c>
      <c r="BT123" s="165" t="s">
        <v>231</v>
      </c>
      <c r="BU123" s="165" t="s">
        <v>231</v>
      </c>
      <c r="BV123" s="165" t="s">
        <v>231</v>
      </c>
      <c r="BW123" s="315"/>
      <c r="BX123" s="315"/>
      <c r="BY123" s="315"/>
      <c r="BZ123" s="315"/>
      <c r="CA123" s="315"/>
      <c r="CB123" s="315"/>
      <c r="CC123" s="315"/>
      <c r="CD123" s="315"/>
      <c r="CE123" s="315"/>
      <c r="CF123" s="315"/>
      <c r="CG123" s="315"/>
      <c r="CH123" s="315"/>
      <c r="CI123" s="315"/>
      <c r="CJ123" s="315"/>
      <c r="CK123" s="315"/>
      <c r="CL123" s="315"/>
      <c r="CM123" s="362"/>
      <c r="CN123" s="362"/>
      <c r="CO123" s="362"/>
      <c r="CP123" s="362"/>
      <c r="CQ123" s="362"/>
      <c r="CR123" s="362"/>
      <c r="CS123" s="442"/>
      <c r="CT123" s="442"/>
      <c r="CU123" s="442"/>
      <c r="CV123" s="442"/>
      <c r="CW123" s="442"/>
      <c r="CX123" s="442"/>
      <c r="CY123" s="442"/>
      <c r="CZ123" s="444"/>
      <c r="DA123" s="444"/>
      <c r="DB123" s="444"/>
      <c r="DC123" s="357"/>
      <c r="DD123" s="357"/>
      <c r="DE123" s="357"/>
      <c r="DF123" s="357"/>
      <c r="DG123" s="357"/>
      <c r="DH123" s="357"/>
      <c r="DI123" s="357"/>
      <c r="DJ123" s="357"/>
      <c r="DK123" s="277"/>
      <c r="DL123" s="277"/>
      <c r="DM123" s="277"/>
      <c r="DN123" s="277"/>
      <c r="DO123" s="277"/>
      <c r="DP123" s="277"/>
      <c r="DQ123" s="277"/>
      <c r="DR123" s="176" t="s">
        <v>231</v>
      </c>
      <c r="DS123" s="176" t="s">
        <v>231</v>
      </c>
      <c r="DT123" s="176" t="s">
        <v>231</v>
      </c>
      <c r="DU123" s="176" t="s">
        <v>231</v>
      </c>
      <c r="DV123" s="176" t="s">
        <v>231</v>
      </c>
      <c r="DW123" s="277"/>
      <c r="DX123" s="176" t="s">
        <v>231</v>
      </c>
      <c r="DY123" s="277"/>
      <c r="DZ123" s="176" t="s">
        <v>231</v>
      </c>
      <c r="EA123" s="176" t="s">
        <v>231</v>
      </c>
      <c r="EB123" s="176" t="s">
        <v>231</v>
      </c>
      <c r="EC123" s="176" t="s">
        <v>231</v>
      </c>
      <c r="ED123" s="176" t="s">
        <v>231</v>
      </c>
      <c r="EE123" s="176" t="s">
        <v>231</v>
      </c>
      <c r="EF123" s="176" t="s">
        <v>231</v>
      </c>
      <c r="EG123" s="176" t="s">
        <v>231</v>
      </c>
      <c r="EH123" s="176" t="s">
        <v>231</v>
      </c>
      <c r="EI123" s="176" t="s">
        <v>231</v>
      </c>
      <c r="EJ123" s="176" t="s">
        <v>231</v>
      </c>
      <c r="EK123" s="176" t="s">
        <v>231</v>
      </c>
      <c r="EL123" s="176" t="s">
        <v>231</v>
      </c>
      <c r="EM123" s="176" t="s">
        <v>231</v>
      </c>
      <c r="EN123" s="176" t="s">
        <v>231</v>
      </c>
      <c r="EO123" s="176" t="s">
        <v>231</v>
      </c>
      <c r="EP123" s="176" t="s">
        <v>231</v>
      </c>
      <c r="EQ123" s="176" t="s">
        <v>231</v>
      </c>
      <c r="ER123" s="176" t="s">
        <v>231</v>
      </c>
      <c r="ES123" s="176" t="s">
        <v>231</v>
      </c>
      <c r="ET123" s="176" t="s">
        <v>231</v>
      </c>
      <c r="EU123" s="176" t="s">
        <v>231</v>
      </c>
      <c r="EV123" s="176" t="s">
        <v>231</v>
      </c>
      <c r="EW123" s="176" t="s">
        <v>231</v>
      </c>
      <c r="EX123" s="176" t="s">
        <v>231</v>
      </c>
      <c r="EY123" s="176" t="s">
        <v>231</v>
      </c>
      <c r="EZ123" s="176" t="s">
        <v>231</v>
      </c>
      <c r="FA123" s="176" t="s">
        <v>231</v>
      </c>
      <c r="FB123" s="176" t="s">
        <v>231</v>
      </c>
      <c r="FC123" s="176" t="s">
        <v>231</v>
      </c>
      <c r="FD123" s="176" t="s">
        <v>231</v>
      </c>
      <c r="FE123" s="176" t="s">
        <v>231</v>
      </c>
      <c r="FF123" s="176" t="s">
        <v>231</v>
      </c>
      <c r="FG123" s="176" t="s">
        <v>231</v>
      </c>
      <c r="FH123" s="176" t="s">
        <v>231</v>
      </c>
    </row>
    <row r="124" spans="1:164" ht="18" customHeight="1" x14ac:dyDescent="0.3">
      <c r="A124" s="317"/>
      <c r="B124" s="359"/>
      <c r="C124" s="315"/>
      <c r="D124" s="316"/>
      <c r="E124" s="362"/>
      <c r="F124" s="398"/>
      <c r="G124" s="399"/>
      <c r="H124" s="316"/>
      <c r="I124" s="356"/>
      <c r="J124" s="316"/>
      <c r="K124" s="346"/>
      <c r="L124" s="316"/>
      <c r="M124" s="271"/>
      <c r="N124" s="362"/>
      <c r="O124" s="401"/>
      <c r="P124" s="316"/>
      <c r="Q124" s="316"/>
      <c r="R124" s="165" t="s">
        <v>235</v>
      </c>
      <c r="S124" s="165" t="s">
        <v>235</v>
      </c>
      <c r="T124" s="165" t="s">
        <v>235</v>
      </c>
      <c r="U124" s="165" t="s">
        <v>235</v>
      </c>
      <c r="V124" s="165" t="s">
        <v>235</v>
      </c>
      <c r="W124" s="316"/>
      <c r="X124" s="165" t="s">
        <v>235</v>
      </c>
      <c r="Y124" s="271"/>
      <c r="Z124" s="165" t="s">
        <v>235</v>
      </c>
      <c r="AA124" s="271"/>
      <c r="AB124" s="165" t="s">
        <v>235</v>
      </c>
      <c r="AC124" s="271"/>
      <c r="AD124" s="171" t="s">
        <v>235</v>
      </c>
      <c r="AE124" s="171" t="s">
        <v>235</v>
      </c>
      <c r="AF124" s="315"/>
      <c r="AG124" s="315"/>
      <c r="AH124" s="315"/>
      <c r="AI124" s="201" t="s">
        <v>235</v>
      </c>
      <c r="AJ124" s="315"/>
      <c r="AK124" s="165" t="s">
        <v>235</v>
      </c>
      <c r="AL124" s="165" t="s">
        <v>235</v>
      </c>
      <c r="AM124" s="165" t="s">
        <v>235</v>
      </c>
      <c r="AN124" s="165" t="s">
        <v>235</v>
      </c>
      <c r="AO124" s="165" t="s">
        <v>235</v>
      </c>
      <c r="AP124" s="165" t="s">
        <v>235</v>
      </c>
      <c r="AQ124" s="165" t="s">
        <v>235</v>
      </c>
      <c r="AR124" s="165" t="s">
        <v>235</v>
      </c>
      <c r="AS124" s="165" t="s">
        <v>235</v>
      </c>
      <c r="AT124" s="316"/>
      <c r="AU124" s="165" t="s">
        <v>235</v>
      </c>
      <c r="AV124" s="316"/>
      <c r="AW124" s="165" t="s">
        <v>235</v>
      </c>
      <c r="AX124" s="165" t="s">
        <v>235</v>
      </c>
      <c r="AY124" s="165" t="s">
        <v>235</v>
      </c>
      <c r="AZ124" s="165" t="s">
        <v>235</v>
      </c>
      <c r="BA124" s="165" t="s">
        <v>235</v>
      </c>
      <c r="BB124" s="165" t="s">
        <v>235</v>
      </c>
      <c r="BC124" s="165" t="s">
        <v>235</v>
      </c>
      <c r="BD124" s="165" t="s">
        <v>235</v>
      </c>
      <c r="BE124" s="165" t="s">
        <v>235</v>
      </c>
      <c r="BF124" s="165" t="s">
        <v>235</v>
      </c>
      <c r="BG124" s="165" t="s">
        <v>235</v>
      </c>
      <c r="BH124" s="165" t="s">
        <v>235</v>
      </c>
      <c r="BI124" s="165" t="s">
        <v>235</v>
      </c>
      <c r="BJ124" s="165" t="s">
        <v>235</v>
      </c>
      <c r="BK124" s="165" t="s">
        <v>235</v>
      </c>
      <c r="BL124" s="165" t="s">
        <v>235</v>
      </c>
      <c r="BM124" s="165" t="s">
        <v>235</v>
      </c>
      <c r="BN124" s="165" t="s">
        <v>235</v>
      </c>
      <c r="BO124" s="165" t="s">
        <v>235</v>
      </c>
      <c r="BP124" s="165" t="s">
        <v>235</v>
      </c>
      <c r="BQ124" s="165" t="s">
        <v>235</v>
      </c>
      <c r="BR124" s="165" t="s">
        <v>235</v>
      </c>
      <c r="BS124" s="165" t="s">
        <v>235</v>
      </c>
      <c r="BT124" s="165" t="s">
        <v>235</v>
      </c>
      <c r="BU124" s="165" t="s">
        <v>235</v>
      </c>
      <c r="BV124" s="165" t="s">
        <v>235</v>
      </c>
      <c r="BW124" s="315"/>
      <c r="BX124" s="315"/>
      <c r="BY124" s="315"/>
      <c r="BZ124" s="315"/>
      <c r="CA124" s="315"/>
      <c r="CB124" s="315"/>
      <c r="CC124" s="315"/>
      <c r="CD124" s="315"/>
      <c r="CE124" s="315"/>
      <c r="CF124" s="315"/>
      <c r="CG124" s="315"/>
      <c r="CH124" s="315"/>
      <c r="CI124" s="315"/>
      <c r="CJ124" s="315"/>
      <c r="CK124" s="315"/>
      <c r="CL124" s="315"/>
      <c r="CM124" s="362"/>
      <c r="CN124" s="362"/>
      <c r="CO124" s="362"/>
      <c r="CP124" s="362"/>
      <c r="CQ124" s="362"/>
      <c r="CR124" s="362"/>
      <c r="CS124" s="442"/>
      <c r="CT124" s="442"/>
      <c r="CU124" s="442"/>
      <c r="CV124" s="442"/>
      <c r="CW124" s="442"/>
      <c r="CX124" s="442"/>
      <c r="CY124" s="442"/>
      <c r="CZ124" s="444"/>
      <c r="DA124" s="444"/>
      <c r="DB124" s="444"/>
      <c r="DC124" s="357"/>
      <c r="DD124" s="357"/>
      <c r="DE124" s="357"/>
      <c r="DF124" s="357"/>
      <c r="DG124" s="357"/>
      <c r="DH124" s="357"/>
      <c r="DI124" s="357"/>
      <c r="DJ124" s="357"/>
      <c r="DK124" s="277"/>
      <c r="DL124" s="277"/>
      <c r="DM124" s="277"/>
      <c r="DN124" s="277"/>
      <c r="DO124" s="277"/>
      <c r="DP124" s="277"/>
      <c r="DQ124" s="277"/>
      <c r="DR124" s="176" t="s">
        <v>235</v>
      </c>
      <c r="DS124" s="176" t="s">
        <v>235</v>
      </c>
      <c r="DT124" s="176" t="s">
        <v>235</v>
      </c>
      <c r="DU124" s="176" t="s">
        <v>235</v>
      </c>
      <c r="DV124" s="176" t="s">
        <v>235</v>
      </c>
      <c r="DW124" s="277"/>
      <c r="DX124" s="176" t="s">
        <v>235</v>
      </c>
      <c r="DY124" s="277"/>
      <c r="DZ124" s="176" t="s">
        <v>235</v>
      </c>
      <c r="EA124" s="176" t="s">
        <v>235</v>
      </c>
      <c r="EB124" s="176" t="s">
        <v>235</v>
      </c>
      <c r="EC124" s="176" t="s">
        <v>235</v>
      </c>
      <c r="ED124" s="176" t="s">
        <v>235</v>
      </c>
      <c r="EE124" s="176" t="s">
        <v>235</v>
      </c>
      <c r="EF124" s="176" t="s">
        <v>235</v>
      </c>
      <c r="EG124" s="176" t="s">
        <v>235</v>
      </c>
      <c r="EH124" s="176" t="s">
        <v>235</v>
      </c>
      <c r="EI124" s="176" t="s">
        <v>235</v>
      </c>
      <c r="EJ124" s="176" t="s">
        <v>235</v>
      </c>
      <c r="EK124" s="176" t="s">
        <v>235</v>
      </c>
      <c r="EL124" s="176" t="s">
        <v>235</v>
      </c>
      <c r="EM124" s="176" t="s">
        <v>235</v>
      </c>
      <c r="EN124" s="176" t="s">
        <v>235</v>
      </c>
      <c r="EO124" s="176" t="s">
        <v>235</v>
      </c>
      <c r="EP124" s="176" t="s">
        <v>235</v>
      </c>
      <c r="EQ124" s="176" t="s">
        <v>235</v>
      </c>
      <c r="ER124" s="176" t="s">
        <v>235</v>
      </c>
      <c r="ES124" s="176" t="s">
        <v>235</v>
      </c>
      <c r="ET124" s="176" t="s">
        <v>235</v>
      </c>
      <c r="EU124" s="176" t="s">
        <v>235</v>
      </c>
      <c r="EV124" s="176" t="s">
        <v>235</v>
      </c>
      <c r="EW124" s="176" t="s">
        <v>235</v>
      </c>
      <c r="EX124" s="176" t="s">
        <v>235</v>
      </c>
      <c r="EY124" s="176" t="s">
        <v>235</v>
      </c>
      <c r="EZ124" s="176" t="s">
        <v>235</v>
      </c>
      <c r="FA124" s="176" t="s">
        <v>235</v>
      </c>
      <c r="FB124" s="176" t="s">
        <v>235</v>
      </c>
      <c r="FC124" s="176" t="s">
        <v>235</v>
      </c>
      <c r="FD124" s="176" t="s">
        <v>235</v>
      </c>
      <c r="FE124" s="176" t="s">
        <v>235</v>
      </c>
      <c r="FF124" s="176" t="s">
        <v>235</v>
      </c>
      <c r="FG124" s="176" t="s">
        <v>235</v>
      </c>
      <c r="FH124" s="176" t="s">
        <v>235</v>
      </c>
    </row>
    <row r="125" spans="1:164" ht="18" customHeight="1" x14ac:dyDescent="0.3">
      <c r="A125" s="351"/>
      <c r="B125" s="360"/>
      <c r="C125" s="315"/>
      <c r="D125" s="316"/>
      <c r="E125" s="354"/>
      <c r="F125" s="398"/>
      <c r="G125" s="399"/>
      <c r="H125" s="316"/>
      <c r="I125" s="356"/>
      <c r="J125" s="316"/>
      <c r="K125" s="346"/>
      <c r="L125" s="316"/>
      <c r="M125" s="271"/>
      <c r="N125" s="354"/>
      <c r="O125" s="401"/>
      <c r="P125" s="316"/>
      <c r="Q125" s="316"/>
      <c r="R125" s="165" t="s">
        <v>235</v>
      </c>
      <c r="S125" s="165" t="s">
        <v>235</v>
      </c>
      <c r="T125" s="165" t="s">
        <v>235</v>
      </c>
      <c r="U125" s="165" t="s">
        <v>235</v>
      </c>
      <c r="V125" s="165" t="s">
        <v>235</v>
      </c>
      <c r="W125" s="316"/>
      <c r="X125" s="165" t="s">
        <v>235</v>
      </c>
      <c r="Y125" s="271"/>
      <c r="Z125" s="165" t="s">
        <v>235</v>
      </c>
      <c r="AA125" s="271"/>
      <c r="AB125" s="165" t="s">
        <v>235</v>
      </c>
      <c r="AC125" s="271"/>
      <c r="AD125" s="171" t="s">
        <v>235</v>
      </c>
      <c r="AE125" s="171" t="s">
        <v>235</v>
      </c>
      <c r="AF125" s="315"/>
      <c r="AG125" s="315"/>
      <c r="AH125" s="315"/>
      <c r="AI125" s="201" t="s">
        <v>235</v>
      </c>
      <c r="AJ125" s="315"/>
      <c r="AK125" s="165" t="s">
        <v>235</v>
      </c>
      <c r="AL125" s="165" t="s">
        <v>235</v>
      </c>
      <c r="AM125" s="165" t="s">
        <v>235</v>
      </c>
      <c r="AN125" s="165" t="s">
        <v>235</v>
      </c>
      <c r="AO125" s="165" t="s">
        <v>235</v>
      </c>
      <c r="AP125" s="165" t="s">
        <v>235</v>
      </c>
      <c r="AQ125" s="165" t="s">
        <v>235</v>
      </c>
      <c r="AR125" s="165" t="s">
        <v>235</v>
      </c>
      <c r="AS125" s="165" t="s">
        <v>235</v>
      </c>
      <c r="AT125" s="316"/>
      <c r="AU125" s="165" t="s">
        <v>235</v>
      </c>
      <c r="AV125" s="316"/>
      <c r="AW125" s="165" t="s">
        <v>235</v>
      </c>
      <c r="AX125" s="165" t="s">
        <v>235</v>
      </c>
      <c r="AY125" s="165" t="s">
        <v>235</v>
      </c>
      <c r="AZ125" s="165" t="s">
        <v>235</v>
      </c>
      <c r="BA125" s="165" t="s">
        <v>235</v>
      </c>
      <c r="BB125" s="165" t="s">
        <v>235</v>
      </c>
      <c r="BC125" s="165" t="s">
        <v>235</v>
      </c>
      <c r="BD125" s="165" t="s">
        <v>235</v>
      </c>
      <c r="BE125" s="165" t="s">
        <v>235</v>
      </c>
      <c r="BF125" s="165" t="s">
        <v>235</v>
      </c>
      <c r="BG125" s="165" t="s">
        <v>235</v>
      </c>
      <c r="BH125" s="165" t="s">
        <v>235</v>
      </c>
      <c r="BI125" s="165" t="s">
        <v>235</v>
      </c>
      <c r="BJ125" s="165" t="s">
        <v>235</v>
      </c>
      <c r="BK125" s="165" t="s">
        <v>235</v>
      </c>
      <c r="BL125" s="165" t="s">
        <v>235</v>
      </c>
      <c r="BM125" s="165" t="s">
        <v>235</v>
      </c>
      <c r="BN125" s="165" t="s">
        <v>235</v>
      </c>
      <c r="BO125" s="165" t="s">
        <v>235</v>
      </c>
      <c r="BP125" s="165" t="s">
        <v>235</v>
      </c>
      <c r="BQ125" s="165" t="s">
        <v>235</v>
      </c>
      <c r="BR125" s="165" t="s">
        <v>235</v>
      </c>
      <c r="BS125" s="165" t="s">
        <v>235</v>
      </c>
      <c r="BT125" s="165" t="s">
        <v>235</v>
      </c>
      <c r="BU125" s="165" t="s">
        <v>235</v>
      </c>
      <c r="BV125" s="165" t="s">
        <v>235</v>
      </c>
      <c r="BW125" s="315"/>
      <c r="BX125" s="315"/>
      <c r="BY125" s="315"/>
      <c r="BZ125" s="315"/>
      <c r="CA125" s="315"/>
      <c r="CB125" s="315"/>
      <c r="CC125" s="315"/>
      <c r="CD125" s="315"/>
      <c r="CE125" s="315"/>
      <c r="CF125" s="315"/>
      <c r="CG125" s="315"/>
      <c r="CH125" s="315"/>
      <c r="CI125" s="315"/>
      <c r="CJ125" s="315"/>
      <c r="CK125" s="315"/>
      <c r="CL125" s="315"/>
      <c r="CM125" s="354"/>
      <c r="CN125" s="354"/>
      <c r="CO125" s="354"/>
      <c r="CP125" s="354"/>
      <c r="CQ125" s="354"/>
      <c r="CR125" s="354"/>
      <c r="CS125" s="443"/>
      <c r="CT125" s="443"/>
      <c r="CU125" s="443"/>
      <c r="CV125" s="443"/>
      <c r="CW125" s="443"/>
      <c r="CX125" s="443"/>
      <c r="CY125" s="443"/>
      <c r="CZ125" s="444"/>
      <c r="DA125" s="444"/>
      <c r="DB125" s="444"/>
      <c r="DC125" s="357"/>
      <c r="DD125" s="357"/>
      <c r="DE125" s="357"/>
      <c r="DF125" s="357"/>
      <c r="DG125" s="357"/>
      <c r="DH125" s="357"/>
      <c r="DI125" s="357"/>
      <c r="DJ125" s="357"/>
      <c r="DK125" s="297"/>
      <c r="DL125" s="297"/>
      <c r="DM125" s="297"/>
      <c r="DN125" s="297"/>
      <c r="DO125" s="297"/>
      <c r="DP125" s="297"/>
      <c r="DQ125" s="297"/>
      <c r="DR125" s="176" t="s">
        <v>235</v>
      </c>
      <c r="DS125" s="176" t="s">
        <v>235</v>
      </c>
      <c r="DT125" s="176" t="s">
        <v>235</v>
      </c>
      <c r="DU125" s="176" t="s">
        <v>235</v>
      </c>
      <c r="DV125" s="176" t="s">
        <v>235</v>
      </c>
      <c r="DW125" s="297"/>
      <c r="DX125" s="176" t="s">
        <v>235</v>
      </c>
      <c r="DY125" s="297"/>
      <c r="DZ125" s="176" t="s">
        <v>235</v>
      </c>
      <c r="EA125" s="176" t="s">
        <v>235</v>
      </c>
      <c r="EB125" s="176" t="s">
        <v>235</v>
      </c>
      <c r="EC125" s="176" t="s">
        <v>235</v>
      </c>
      <c r="ED125" s="176" t="s">
        <v>235</v>
      </c>
      <c r="EE125" s="176" t="s">
        <v>235</v>
      </c>
      <c r="EF125" s="176" t="s">
        <v>235</v>
      </c>
      <c r="EG125" s="176" t="s">
        <v>235</v>
      </c>
      <c r="EH125" s="176" t="s">
        <v>235</v>
      </c>
      <c r="EI125" s="176" t="s">
        <v>235</v>
      </c>
      <c r="EJ125" s="176" t="s">
        <v>235</v>
      </c>
      <c r="EK125" s="176" t="s">
        <v>235</v>
      </c>
      <c r="EL125" s="176" t="s">
        <v>235</v>
      </c>
      <c r="EM125" s="176" t="s">
        <v>235</v>
      </c>
      <c r="EN125" s="176" t="s">
        <v>235</v>
      </c>
      <c r="EO125" s="176" t="s">
        <v>235</v>
      </c>
      <c r="EP125" s="176" t="s">
        <v>235</v>
      </c>
      <c r="EQ125" s="176" t="s">
        <v>235</v>
      </c>
      <c r="ER125" s="176" t="s">
        <v>235</v>
      </c>
      <c r="ES125" s="176" t="s">
        <v>235</v>
      </c>
      <c r="ET125" s="176" t="s">
        <v>235</v>
      </c>
      <c r="EU125" s="176" t="s">
        <v>235</v>
      </c>
      <c r="EV125" s="176" t="s">
        <v>235</v>
      </c>
      <c r="EW125" s="176" t="s">
        <v>235</v>
      </c>
      <c r="EX125" s="176" t="s">
        <v>235</v>
      </c>
      <c r="EY125" s="176" t="s">
        <v>235</v>
      </c>
      <c r="EZ125" s="176" t="s">
        <v>235</v>
      </c>
      <c r="FA125" s="176" t="s">
        <v>235</v>
      </c>
      <c r="FB125" s="176" t="s">
        <v>235</v>
      </c>
      <c r="FC125" s="176" t="s">
        <v>235</v>
      </c>
      <c r="FD125" s="176" t="s">
        <v>235</v>
      </c>
      <c r="FE125" s="176" t="s">
        <v>235</v>
      </c>
      <c r="FF125" s="176" t="s">
        <v>235</v>
      </c>
      <c r="FG125" s="176" t="s">
        <v>235</v>
      </c>
      <c r="FH125" s="176" t="s">
        <v>235</v>
      </c>
    </row>
    <row r="126" spans="1:164" ht="18" customHeight="1" x14ac:dyDescent="0.3">
      <c r="A126" s="282">
        <v>24</v>
      </c>
      <c r="B126" s="281">
        <v>25</v>
      </c>
      <c r="C126" s="363" t="s">
        <v>319</v>
      </c>
      <c r="D126" s="285" t="s">
        <v>487</v>
      </c>
      <c r="E126" s="292" t="s">
        <v>437</v>
      </c>
      <c r="F126" s="322" t="s">
        <v>488</v>
      </c>
      <c r="G126" s="287" t="s">
        <v>489</v>
      </c>
      <c r="H126" s="285" t="s">
        <v>490</v>
      </c>
      <c r="I126" s="287" t="s">
        <v>478</v>
      </c>
      <c r="J126" s="344" t="s">
        <v>361</v>
      </c>
      <c r="K126" s="345" t="s">
        <v>479</v>
      </c>
      <c r="L126" s="285" t="s">
        <v>225</v>
      </c>
      <c r="M126" s="269" t="s">
        <v>491</v>
      </c>
      <c r="N126" s="292" t="s">
        <v>331</v>
      </c>
      <c r="O126" s="344" t="s">
        <v>480</v>
      </c>
      <c r="P126" s="285" t="s">
        <v>229</v>
      </c>
      <c r="Q126" s="285">
        <v>2</v>
      </c>
      <c r="R126" s="168" t="s">
        <v>363</v>
      </c>
      <c r="S126" s="168" t="s">
        <v>492</v>
      </c>
      <c r="T126" s="168" t="s">
        <v>492</v>
      </c>
      <c r="U126" s="168" t="s">
        <v>492</v>
      </c>
      <c r="V126" s="164" t="s">
        <v>231</v>
      </c>
      <c r="W126" s="355" t="s">
        <v>231</v>
      </c>
      <c r="X126" s="164" t="s">
        <v>231</v>
      </c>
      <c r="Y126" s="269" t="s">
        <v>231</v>
      </c>
      <c r="Z126" s="164" t="s">
        <v>231</v>
      </c>
      <c r="AA126" s="269" t="s">
        <v>231</v>
      </c>
      <c r="AB126" s="164" t="s">
        <v>231</v>
      </c>
      <c r="AC126" s="269" t="s">
        <v>231</v>
      </c>
      <c r="AD126" s="170" t="s">
        <v>231</v>
      </c>
      <c r="AE126" s="170" t="s">
        <v>231</v>
      </c>
      <c r="AF126" s="315" t="s">
        <v>231</v>
      </c>
      <c r="AG126" s="315" t="s">
        <v>231</v>
      </c>
      <c r="AH126" s="315" t="s">
        <v>231</v>
      </c>
      <c r="AI126" s="181" t="s">
        <v>231</v>
      </c>
      <c r="AJ126" s="285" t="s">
        <v>231</v>
      </c>
      <c r="AK126" s="172" t="s">
        <v>231</v>
      </c>
      <c r="AL126" s="172" t="s">
        <v>231</v>
      </c>
      <c r="AM126" s="172" t="s">
        <v>231</v>
      </c>
      <c r="AN126" s="172" t="s">
        <v>231</v>
      </c>
      <c r="AO126" s="172" t="s">
        <v>231</v>
      </c>
      <c r="AP126" s="172" t="s">
        <v>231</v>
      </c>
      <c r="AQ126" s="172" t="s">
        <v>231</v>
      </c>
      <c r="AR126" s="172" t="s">
        <v>231</v>
      </c>
      <c r="AS126" s="172" t="s">
        <v>231</v>
      </c>
      <c r="AT126" s="354" t="s">
        <v>231</v>
      </c>
      <c r="AU126" s="173" t="s">
        <v>231</v>
      </c>
      <c r="AV126" s="354" t="s">
        <v>231</v>
      </c>
      <c r="AW126" s="173" t="s">
        <v>231</v>
      </c>
      <c r="AX126" s="173" t="s">
        <v>231</v>
      </c>
      <c r="AY126" s="173" t="s">
        <v>231</v>
      </c>
      <c r="AZ126" s="173" t="s">
        <v>231</v>
      </c>
      <c r="BA126" s="173" t="s">
        <v>231</v>
      </c>
      <c r="BB126" s="173" t="s">
        <v>231</v>
      </c>
      <c r="BC126" s="173" t="s">
        <v>231</v>
      </c>
      <c r="BD126" s="173" t="s">
        <v>231</v>
      </c>
      <c r="BE126" s="173" t="s">
        <v>231</v>
      </c>
      <c r="BF126" s="173" t="s">
        <v>231</v>
      </c>
      <c r="BG126" s="173" t="s">
        <v>231</v>
      </c>
      <c r="BH126" s="172" t="s">
        <v>231</v>
      </c>
      <c r="BI126" s="172" t="s">
        <v>231</v>
      </c>
      <c r="BJ126" s="172" t="s">
        <v>231</v>
      </c>
      <c r="BK126" s="172" t="s">
        <v>231</v>
      </c>
      <c r="BL126" s="172" t="s">
        <v>231</v>
      </c>
      <c r="BM126" s="172" t="s">
        <v>231</v>
      </c>
      <c r="BN126" s="172" t="s">
        <v>231</v>
      </c>
      <c r="BO126" s="172" t="s">
        <v>231</v>
      </c>
      <c r="BP126" s="172" t="s">
        <v>231</v>
      </c>
      <c r="BQ126" s="172" t="s">
        <v>231</v>
      </c>
      <c r="BR126" s="172" t="s">
        <v>231</v>
      </c>
      <c r="BS126" s="172" t="s">
        <v>231</v>
      </c>
      <c r="BT126" s="172" t="s">
        <v>231</v>
      </c>
      <c r="BU126" s="172" t="s">
        <v>231</v>
      </c>
      <c r="BV126" s="172" t="s">
        <v>231</v>
      </c>
      <c r="BW126" s="285" t="s">
        <v>231</v>
      </c>
      <c r="BX126" s="285" t="s">
        <v>231</v>
      </c>
      <c r="BY126" s="285" t="s">
        <v>231</v>
      </c>
      <c r="BZ126" s="285" t="s">
        <v>231</v>
      </c>
      <c r="CA126" s="285" t="s">
        <v>231</v>
      </c>
      <c r="CB126" s="285" t="s">
        <v>231</v>
      </c>
      <c r="CC126" s="285" t="s">
        <v>231</v>
      </c>
      <c r="CD126" s="285" t="s">
        <v>231</v>
      </c>
      <c r="CE126" s="285" t="s">
        <v>231</v>
      </c>
      <c r="CF126" s="285" t="s">
        <v>231</v>
      </c>
      <c r="CG126" s="285" t="s">
        <v>231</v>
      </c>
      <c r="CH126" s="285" t="s">
        <v>231</v>
      </c>
      <c r="CI126" s="285" t="s">
        <v>231</v>
      </c>
      <c r="CJ126" s="285" t="s">
        <v>231</v>
      </c>
      <c r="CK126" s="285" t="s">
        <v>231</v>
      </c>
      <c r="CL126" s="285" t="s">
        <v>231</v>
      </c>
      <c r="CM126" s="292" t="s">
        <v>481</v>
      </c>
      <c r="CN126" s="292">
        <v>2018</v>
      </c>
      <c r="CO126" s="292" t="s">
        <v>429</v>
      </c>
      <c r="CP126" s="292" t="s">
        <v>385</v>
      </c>
      <c r="CQ126" s="292" t="s">
        <v>429</v>
      </c>
      <c r="CR126" s="292" t="s">
        <v>429</v>
      </c>
      <c r="CS126" s="268" t="s">
        <v>231</v>
      </c>
      <c r="CT126" s="268" t="s">
        <v>231</v>
      </c>
      <c r="CU126" s="268" t="s">
        <v>231</v>
      </c>
      <c r="CV126" s="268" t="s">
        <v>231</v>
      </c>
      <c r="CW126" s="268" t="s">
        <v>231</v>
      </c>
      <c r="CX126" s="268" t="s">
        <v>231</v>
      </c>
      <c r="CY126" s="268" t="s">
        <v>231</v>
      </c>
      <c r="CZ126" s="285" t="s">
        <v>231</v>
      </c>
      <c r="DA126" s="285" t="s">
        <v>231</v>
      </c>
      <c r="DB126" s="285" t="s">
        <v>231</v>
      </c>
      <c r="DC126" s="287" t="s">
        <v>493</v>
      </c>
      <c r="DD126" s="287" t="s">
        <v>483</v>
      </c>
      <c r="DE126" s="287" t="s">
        <v>484</v>
      </c>
      <c r="DF126" s="287" t="s">
        <v>485</v>
      </c>
      <c r="DG126" s="287" t="s">
        <v>484</v>
      </c>
      <c r="DH126" s="287" t="s">
        <v>484</v>
      </c>
      <c r="DI126" s="287" t="s">
        <v>484</v>
      </c>
      <c r="DJ126" s="287" t="s">
        <v>484</v>
      </c>
      <c r="DK126" s="272" t="s">
        <v>231</v>
      </c>
      <c r="DL126" s="272" t="s">
        <v>231</v>
      </c>
      <c r="DM126" s="272" t="s">
        <v>231</v>
      </c>
      <c r="DN126" s="272" t="s">
        <v>231</v>
      </c>
      <c r="DO126" s="272" t="s">
        <v>231</v>
      </c>
      <c r="DP126" s="272" t="s">
        <v>231</v>
      </c>
      <c r="DQ126" s="272" t="s">
        <v>231</v>
      </c>
      <c r="DR126" s="176" t="s">
        <v>231</v>
      </c>
      <c r="DS126" s="176" t="s">
        <v>231</v>
      </c>
      <c r="DT126" s="176" t="s">
        <v>231</v>
      </c>
      <c r="DU126" s="176" t="s">
        <v>231</v>
      </c>
      <c r="DV126" s="176" t="s">
        <v>231</v>
      </c>
      <c r="DW126" s="272" t="s">
        <v>231</v>
      </c>
      <c r="DX126" s="176" t="s">
        <v>231</v>
      </c>
      <c r="DY126" s="272" t="s">
        <v>231</v>
      </c>
      <c r="DZ126" s="176" t="s">
        <v>231</v>
      </c>
      <c r="EA126" s="176" t="s">
        <v>231</v>
      </c>
      <c r="EB126" s="176" t="s">
        <v>231</v>
      </c>
      <c r="EC126" s="176" t="s">
        <v>231</v>
      </c>
      <c r="ED126" s="176" t="s">
        <v>231</v>
      </c>
      <c r="EE126" s="176" t="s">
        <v>231</v>
      </c>
      <c r="EF126" s="176" t="s">
        <v>231</v>
      </c>
      <c r="EG126" s="176" t="s">
        <v>231</v>
      </c>
      <c r="EH126" s="176" t="s">
        <v>231</v>
      </c>
      <c r="EI126" s="176" t="s">
        <v>231</v>
      </c>
      <c r="EJ126" s="176" t="s">
        <v>231</v>
      </c>
      <c r="EK126" s="176" t="s">
        <v>231</v>
      </c>
      <c r="EL126" s="176" t="s">
        <v>231</v>
      </c>
      <c r="EM126" s="176" t="s">
        <v>231</v>
      </c>
      <c r="EN126" s="176" t="s">
        <v>231</v>
      </c>
      <c r="EO126" s="176" t="s">
        <v>231</v>
      </c>
      <c r="EP126" s="176" t="s">
        <v>231</v>
      </c>
      <c r="EQ126" s="176" t="s">
        <v>231</v>
      </c>
      <c r="ER126" s="176" t="s">
        <v>231</v>
      </c>
      <c r="ES126" s="176" t="s">
        <v>231</v>
      </c>
      <c r="ET126" s="176" t="s">
        <v>231</v>
      </c>
      <c r="EU126" s="176" t="s">
        <v>231</v>
      </c>
      <c r="EV126" s="176" t="s">
        <v>231</v>
      </c>
      <c r="EW126" s="176" t="s">
        <v>231</v>
      </c>
      <c r="EX126" s="176" t="s">
        <v>231</v>
      </c>
      <c r="EY126" s="176" t="s">
        <v>231</v>
      </c>
      <c r="EZ126" s="176" t="s">
        <v>231</v>
      </c>
      <c r="FA126" s="176" t="s">
        <v>231</v>
      </c>
      <c r="FB126" s="176" t="s">
        <v>231</v>
      </c>
      <c r="FC126" s="176" t="s">
        <v>231</v>
      </c>
      <c r="FD126" s="176" t="s">
        <v>231</v>
      </c>
      <c r="FE126" s="176" t="s">
        <v>231</v>
      </c>
      <c r="FF126" s="176" t="s">
        <v>231</v>
      </c>
      <c r="FG126" s="176" t="s">
        <v>231</v>
      </c>
      <c r="FH126" s="176" t="s">
        <v>231</v>
      </c>
    </row>
    <row r="127" spans="1:164" ht="18" customHeight="1" x14ac:dyDescent="0.3">
      <c r="A127" s="317"/>
      <c r="B127" s="282"/>
      <c r="C127" s="363"/>
      <c r="D127" s="295"/>
      <c r="E127" s="285"/>
      <c r="F127" s="365"/>
      <c r="G127" s="342"/>
      <c r="H127" s="295"/>
      <c r="I127" s="287"/>
      <c r="J127" s="295"/>
      <c r="K127" s="346"/>
      <c r="L127" s="295"/>
      <c r="M127" s="277"/>
      <c r="N127" s="285"/>
      <c r="O127" s="352"/>
      <c r="P127" s="295"/>
      <c r="Q127" s="295"/>
      <c r="R127" s="145" t="s">
        <v>486</v>
      </c>
      <c r="S127" s="145" t="s">
        <v>492</v>
      </c>
      <c r="T127" s="145" t="s">
        <v>492</v>
      </c>
      <c r="U127" s="145" t="s">
        <v>492</v>
      </c>
      <c r="V127" s="143" t="s">
        <v>231</v>
      </c>
      <c r="W127" s="295"/>
      <c r="X127" s="143" t="s">
        <v>231</v>
      </c>
      <c r="Y127" s="277"/>
      <c r="Z127" s="143" t="s">
        <v>231</v>
      </c>
      <c r="AA127" s="277"/>
      <c r="AB127" s="143" t="s">
        <v>231</v>
      </c>
      <c r="AC127" s="277"/>
      <c r="AD127" s="148" t="s">
        <v>231</v>
      </c>
      <c r="AE127" s="148" t="s">
        <v>231</v>
      </c>
      <c r="AF127" s="315"/>
      <c r="AG127" s="315"/>
      <c r="AH127" s="315"/>
      <c r="AI127" s="201" t="s">
        <v>231</v>
      </c>
      <c r="AJ127" s="285"/>
      <c r="AK127" s="165" t="s">
        <v>231</v>
      </c>
      <c r="AL127" s="165" t="s">
        <v>231</v>
      </c>
      <c r="AM127" s="165" t="s">
        <v>231</v>
      </c>
      <c r="AN127" s="165" t="s">
        <v>231</v>
      </c>
      <c r="AO127" s="165" t="s">
        <v>231</v>
      </c>
      <c r="AP127" s="165" t="s">
        <v>231</v>
      </c>
      <c r="AQ127" s="165" t="s">
        <v>231</v>
      </c>
      <c r="AR127" s="165" t="s">
        <v>231</v>
      </c>
      <c r="AS127" s="165" t="s">
        <v>231</v>
      </c>
      <c r="AT127" s="316"/>
      <c r="AU127" s="152" t="s">
        <v>231</v>
      </c>
      <c r="AV127" s="316"/>
      <c r="AW127" s="163" t="s">
        <v>231</v>
      </c>
      <c r="AX127" s="163" t="s">
        <v>231</v>
      </c>
      <c r="AY127" s="163" t="s">
        <v>231</v>
      </c>
      <c r="AZ127" s="163" t="s">
        <v>231</v>
      </c>
      <c r="BA127" s="163" t="s">
        <v>231</v>
      </c>
      <c r="BB127" s="163" t="s">
        <v>231</v>
      </c>
      <c r="BC127" s="163" t="s">
        <v>231</v>
      </c>
      <c r="BD127" s="163" t="s">
        <v>231</v>
      </c>
      <c r="BE127" s="163" t="s">
        <v>231</v>
      </c>
      <c r="BF127" s="163" t="s">
        <v>231</v>
      </c>
      <c r="BG127" s="163" t="s">
        <v>231</v>
      </c>
      <c r="BH127" s="173" t="s">
        <v>231</v>
      </c>
      <c r="BI127" s="173" t="s">
        <v>231</v>
      </c>
      <c r="BJ127" s="173" t="s">
        <v>231</v>
      </c>
      <c r="BK127" s="173" t="s">
        <v>231</v>
      </c>
      <c r="BL127" s="173" t="s">
        <v>231</v>
      </c>
      <c r="BM127" s="173" t="s">
        <v>231</v>
      </c>
      <c r="BN127" s="173" t="s">
        <v>231</v>
      </c>
      <c r="BO127" s="173" t="s">
        <v>231</v>
      </c>
      <c r="BP127" s="173" t="s">
        <v>231</v>
      </c>
      <c r="BQ127" s="165" t="s">
        <v>231</v>
      </c>
      <c r="BR127" s="165" t="s">
        <v>231</v>
      </c>
      <c r="BS127" s="165" t="s">
        <v>231</v>
      </c>
      <c r="BT127" s="165" t="s">
        <v>231</v>
      </c>
      <c r="BU127" s="165" t="s">
        <v>231</v>
      </c>
      <c r="BV127" s="165" t="s">
        <v>231</v>
      </c>
      <c r="BW127" s="285"/>
      <c r="BX127" s="285"/>
      <c r="BY127" s="285"/>
      <c r="BZ127" s="285"/>
      <c r="CA127" s="285"/>
      <c r="CB127" s="285"/>
      <c r="CC127" s="285"/>
      <c r="CD127" s="285"/>
      <c r="CE127" s="285"/>
      <c r="CF127" s="285"/>
      <c r="CG127" s="285"/>
      <c r="CH127" s="285"/>
      <c r="CI127" s="285"/>
      <c r="CJ127" s="285"/>
      <c r="CK127" s="285"/>
      <c r="CL127" s="285"/>
      <c r="CM127" s="285"/>
      <c r="CN127" s="285"/>
      <c r="CO127" s="285"/>
      <c r="CP127" s="285"/>
      <c r="CQ127" s="285"/>
      <c r="CR127" s="285"/>
      <c r="CS127" s="269"/>
      <c r="CT127" s="269"/>
      <c r="CU127" s="269"/>
      <c r="CV127" s="269"/>
      <c r="CW127" s="269"/>
      <c r="CX127" s="269"/>
      <c r="CY127" s="269"/>
      <c r="CZ127" s="349"/>
      <c r="DA127" s="349"/>
      <c r="DB127" s="349"/>
      <c r="DC127" s="275"/>
      <c r="DD127" s="275"/>
      <c r="DE127" s="275"/>
      <c r="DF127" s="275"/>
      <c r="DG127" s="275"/>
      <c r="DH127" s="275"/>
      <c r="DI127" s="275"/>
      <c r="DJ127" s="275"/>
      <c r="DK127" s="277"/>
      <c r="DL127" s="277"/>
      <c r="DM127" s="277"/>
      <c r="DN127" s="277"/>
      <c r="DO127" s="277"/>
      <c r="DP127" s="277"/>
      <c r="DQ127" s="277"/>
      <c r="DR127" s="176" t="s">
        <v>231</v>
      </c>
      <c r="DS127" s="176" t="s">
        <v>231</v>
      </c>
      <c r="DT127" s="176" t="s">
        <v>231</v>
      </c>
      <c r="DU127" s="176" t="s">
        <v>231</v>
      </c>
      <c r="DV127" s="176" t="s">
        <v>231</v>
      </c>
      <c r="DW127" s="277"/>
      <c r="DX127" s="176" t="s">
        <v>231</v>
      </c>
      <c r="DY127" s="277"/>
      <c r="DZ127" s="176" t="s">
        <v>231</v>
      </c>
      <c r="EA127" s="176" t="s">
        <v>231</v>
      </c>
      <c r="EB127" s="176" t="s">
        <v>231</v>
      </c>
      <c r="EC127" s="176" t="s">
        <v>231</v>
      </c>
      <c r="ED127" s="176" t="s">
        <v>231</v>
      </c>
      <c r="EE127" s="176" t="s">
        <v>231</v>
      </c>
      <c r="EF127" s="176" t="s">
        <v>231</v>
      </c>
      <c r="EG127" s="176" t="s">
        <v>231</v>
      </c>
      <c r="EH127" s="176" t="s">
        <v>231</v>
      </c>
      <c r="EI127" s="176" t="s">
        <v>231</v>
      </c>
      <c r="EJ127" s="176" t="s">
        <v>231</v>
      </c>
      <c r="EK127" s="176" t="s">
        <v>231</v>
      </c>
      <c r="EL127" s="176" t="s">
        <v>231</v>
      </c>
      <c r="EM127" s="176" t="s">
        <v>231</v>
      </c>
      <c r="EN127" s="176" t="s">
        <v>231</v>
      </c>
      <c r="EO127" s="176" t="s">
        <v>231</v>
      </c>
      <c r="EP127" s="176" t="s">
        <v>231</v>
      </c>
      <c r="EQ127" s="176" t="s">
        <v>231</v>
      </c>
      <c r="ER127" s="176" t="s">
        <v>231</v>
      </c>
      <c r="ES127" s="176" t="s">
        <v>231</v>
      </c>
      <c r="ET127" s="176" t="s">
        <v>231</v>
      </c>
      <c r="EU127" s="176" t="s">
        <v>231</v>
      </c>
      <c r="EV127" s="176" t="s">
        <v>231</v>
      </c>
      <c r="EW127" s="176" t="s">
        <v>231</v>
      </c>
      <c r="EX127" s="176" t="s">
        <v>231</v>
      </c>
      <c r="EY127" s="176" t="s">
        <v>231</v>
      </c>
      <c r="EZ127" s="176" t="s">
        <v>231</v>
      </c>
      <c r="FA127" s="176" t="s">
        <v>231</v>
      </c>
      <c r="FB127" s="176" t="s">
        <v>231</v>
      </c>
      <c r="FC127" s="176" t="s">
        <v>231</v>
      </c>
      <c r="FD127" s="176" t="s">
        <v>231</v>
      </c>
      <c r="FE127" s="176" t="s">
        <v>231</v>
      </c>
      <c r="FF127" s="176" t="s">
        <v>231</v>
      </c>
      <c r="FG127" s="176" t="s">
        <v>231</v>
      </c>
      <c r="FH127" s="176" t="s">
        <v>231</v>
      </c>
    </row>
    <row r="128" spans="1:164" ht="18" customHeight="1" x14ac:dyDescent="0.3">
      <c r="A128" s="317"/>
      <c r="B128" s="282"/>
      <c r="C128" s="363"/>
      <c r="D128" s="295"/>
      <c r="E128" s="285"/>
      <c r="F128" s="365"/>
      <c r="G128" s="342"/>
      <c r="H128" s="295"/>
      <c r="I128" s="287"/>
      <c r="J128" s="295"/>
      <c r="K128" s="346"/>
      <c r="L128" s="295"/>
      <c r="M128" s="277"/>
      <c r="N128" s="285"/>
      <c r="O128" s="352"/>
      <c r="P128" s="295"/>
      <c r="Q128" s="295"/>
      <c r="R128" s="143" t="s">
        <v>235</v>
      </c>
      <c r="S128" s="143" t="s">
        <v>235</v>
      </c>
      <c r="T128" s="143" t="s">
        <v>235</v>
      </c>
      <c r="U128" s="143" t="s">
        <v>235</v>
      </c>
      <c r="V128" s="143" t="s">
        <v>235</v>
      </c>
      <c r="W128" s="295"/>
      <c r="X128" s="143" t="s">
        <v>235</v>
      </c>
      <c r="Y128" s="277"/>
      <c r="Z128" s="143" t="s">
        <v>235</v>
      </c>
      <c r="AA128" s="277"/>
      <c r="AB128" s="143" t="s">
        <v>235</v>
      </c>
      <c r="AC128" s="277"/>
      <c r="AD128" s="148" t="s">
        <v>235</v>
      </c>
      <c r="AE128" s="148" t="s">
        <v>235</v>
      </c>
      <c r="AF128" s="315"/>
      <c r="AG128" s="315"/>
      <c r="AH128" s="315"/>
      <c r="AI128" s="201" t="s">
        <v>235</v>
      </c>
      <c r="AJ128" s="285"/>
      <c r="AK128" s="165" t="s">
        <v>235</v>
      </c>
      <c r="AL128" s="165" t="s">
        <v>235</v>
      </c>
      <c r="AM128" s="165" t="s">
        <v>235</v>
      </c>
      <c r="AN128" s="165" t="s">
        <v>235</v>
      </c>
      <c r="AO128" s="165" t="s">
        <v>235</v>
      </c>
      <c r="AP128" s="165" t="s">
        <v>235</v>
      </c>
      <c r="AQ128" s="165" t="s">
        <v>235</v>
      </c>
      <c r="AR128" s="165" t="s">
        <v>235</v>
      </c>
      <c r="AS128" s="165" t="s">
        <v>235</v>
      </c>
      <c r="AT128" s="316"/>
      <c r="AU128" s="152" t="s">
        <v>235</v>
      </c>
      <c r="AV128" s="316"/>
      <c r="AW128" s="152" t="s">
        <v>235</v>
      </c>
      <c r="AX128" s="152" t="s">
        <v>235</v>
      </c>
      <c r="AY128" s="152" t="s">
        <v>235</v>
      </c>
      <c r="AZ128" s="152" t="s">
        <v>235</v>
      </c>
      <c r="BA128" s="152" t="s">
        <v>235</v>
      </c>
      <c r="BB128" s="152" t="s">
        <v>235</v>
      </c>
      <c r="BC128" s="152" t="s">
        <v>235</v>
      </c>
      <c r="BD128" s="152" t="s">
        <v>235</v>
      </c>
      <c r="BE128" s="152" t="s">
        <v>235</v>
      </c>
      <c r="BF128" s="152" t="s">
        <v>235</v>
      </c>
      <c r="BG128" s="152" t="s">
        <v>235</v>
      </c>
      <c r="BH128" s="165" t="s">
        <v>235</v>
      </c>
      <c r="BI128" s="165" t="s">
        <v>235</v>
      </c>
      <c r="BJ128" s="165" t="s">
        <v>235</v>
      </c>
      <c r="BK128" s="165" t="s">
        <v>235</v>
      </c>
      <c r="BL128" s="165" t="s">
        <v>235</v>
      </c>
      <c r="BM128" s="165" t="s">
        <v>235</v>
      </c>
      <c r="BN128" s="165" t="s">
        <v>235</v>
      </c>
      <c r="BO128" s="165" t="s">
        <v>235</v>
      </c>
      <c r="BP128" s="165" t="s">
        <v>235</v>
      </c>
      <c r="BQ128" s="165" t="s">
        <v>235</v>
      </c>
      <c r="BR128" s="165" t="s">
        <v>235</v>
      </c>
      <c r="BS128" s="165" t="s">
        <v>235</v>
      </c>
      <c r="BT128" s="165" t="s">
        <v>235</v>
      </c>
      <c r="BU128" s="165" t="s">
        <v>235</v>
      </c>
      <c r="BV128" s="165" t="s">
        <v>235</v>
      </c>
      <c r="BW128" s="285"/>
      <c r="BX128" s="285"/>
      <c r="BY128" s="285"/>
      <c r="BZ128" s="285"/>
      <c r="CA128" s="285"/>
      <c r="CB128" s="285"/>
      <c r="CC128" s="285"/>
      <c r="CD128" s="285"/>
      <c r="CE128" s="285"/>
      <c r="CF128" s="285"/>
      <c r="CG128" s="285"/>
      <c r="CH128" s="285"/>
      <c r="CI128" s="285"/>
      <c r="CJ128" s="285"/>
      <c r="CK128" s="285"/>
      <c r="CL128" s="285"/>
      <c r="CM128" s="285"/>
      <c r="CN128" s="285"/>
      <c r="CO128" s="285"/>
      <c r="CP128" s="285"/>
      <c r="CQ128" s="285"/>
      <c r="CR128" s="285"/>
      <c r="CS128" s="269"/>
      <c r="CT128" s="269"/>
      <c r="CU128" s="269"/>
      <c r="CV128" s="269"/>
      <c r="CW128" s="269"/>
      <c r="CX128" s="269"/>
      <c r="CY128" s="269"/>
      <c r="CZ128" s="349"/>
      <c r="DA128" s="349"/>
      <c r="DB128" s="349"/>
      <c r="DC128" s="275"/>
      <c r="DD128" s="275"/>
      <c r="DE128" s="275"/>
      <c r="DF128" s="275"/>
      <c r="DG128" s="275"/>
      <c r="DH128" s="275"/>
      <c r="DI128" s="275"/>
      <c r="DJ128" s="275"/>
      <c r="DK128" s="277"/>
      <c r="DL128" s="277"/>
      <c r="DM128" s="277"/>
      <c r="DN128" s="277"/>
      <c r="DO128" s="277"/>
      <c r="DP128" s="277"/>
      <c r="DQ128" s="277"/>
      <c r="DR128" s="176" t="s">
        <v>235</v>
      </c>
      <c r="DS128" s="176" t="s">
        <v>235</v>
      </c>
      <c r="DT128" s="176" t="s">
        <v>235</v>
      </c>
      <c r="DU128" s="176" t="s">
        <v>235</v>
      </c>
      <c r="DV128" s="176" t="s">
        <v>235</v>
      </c>
      <c r="DW128" s="277"/>
      <c r="DX128" s="176" t="s">
        <v>235</v>
      </c>
      <c r="DY128" s="277"/>
      <c r="DZ128" s="176" t="s">
        <v>235</v>
      </c>
      <c r="EA128" s="176" t="s">
        <v>235</v>
      </c>
      <c r="EB128" s="176" t="s">
        <v>235</v>
      </c>
      <c r="EC128" s="176" t="s">
        <v>235</v>
      </c>
      <c r="ED128" s="176" t="s">
        <v>235</v>
      </c>
      <c r="EE128" s="176" t="s">
        <v>235</v>
      </c>
      <c r="EF128" s="176" t="s">
        <v>235</v>
      </c>
      <c r="EG128" s="176" t="s">
        <v>235</v>
      </c>
      <c r="EH128" s="176" t="s">
        <v>235</v>
      </c>
      <c r="EI128" s="176" t="s">
        <v>235</v>
      </c>
      <c r="EJ128" s="176" t="s">
        <v>235</v>
      </c>
      <c r="EK128" s="176" t="s">
        <v>235</v>
      </c>
      <c r="EL128" s="176" t="s">
        <v>235</v>
      </c>
      <c r="EM128" s="176" t="s">
        <v>235</v>
      </c>
      <c r="EN128" s="176" t="s">
        <v>235</v>
      </c>
      <c r="EO128" s="176" t="s">
        <v>235</v>
      </c>
      <c r="EP128" s="176" t="s">
        <v>235</v>
      </c>
      <c r="EQ128" s="176" t="s">
        <v>235</v>
      </c>
      <c r="ER128" s="176" t="s">
        <v>235</v>
      </c>
      <c r="ES128" s="176" t="s">
        <v>235</v>
      </c>
      <c r="ET128" s="176" t="s">
        <v>235</v>
      </c>
      <c r="EU128" s="176" t="s">
        <v>235</v>
      </c>
      <c r="EV128" s="176" t="s">
        <v>235</v>
      </c>
      <c r="EW128" s="176" t="s">
        <v>235</v>
      </c>
      <c r="EX128" s="176" t="s">
        <v>235</v>
      </c>
      <c r="EY128" s="176" t="s">
        <v>235</v>
      </c>
      <c r="EZ128" s="176" t="s">
        <v>235</v>
      </c>
      <c r="FA128" s="176" t="s">
        <v>235</v>
      </c>
      <c r="FB128" s="176" t="s">
        <v>235</v>
      </c>
      <c r="FC128" s="176" t="s">
        <v>235</v>
      </c>
      <c r="FD128" s="176" t="s">
        <v>235</v>
      </c>
      <c r="FE128" s="176" t="s">
        <v>235</v>
      </c>
      <c r="FF128" s="176" t="s">
        <v>235</v>
      </c>
      <c r="FG128" s="176" t="s">
        <v>235</v>
      </c>
      <c r="FH128" s="176" t="s">
        <v>235</v>
      </c>
    </row>
    <row r="129" spans="1:164" ht="18" customHeight="1" x14ac:dyDescent="0.3">
      <c r="A129" s="351"/>
      <c r="B129" s="283"/>
      <c r="C129" s="364"/>
      <c r="D129" s="296"/>
      <c r="E129" s="286"/>
      <c r="F129" s="366"/>
      <c r="G129" s="343"/>
      <c r="H129" s="296"/>
      <c r="I129" s="288"/>
      <c r="J129" s="296"/>
      <c r="K129" s="346"/>
      <c r="L129" s="296"/>
      <c r="M129" s="297"/>
      <c r="N129" s="286"/>
      <c r="O129" s="353"/>
      <c r="P129" s="296"/>
      <c r="Q129" s="296"/>
      <c r="R129" s="143" t="s">
        <v>235</v>
      </c>
      <c r="S129" s="143" t="s">
        <v>235</v>
      </c>
      <c r="T129" s="143" t="s">
        <v>235</v>
      </c>
      <c r="U129" s="143" t="s">
        <v>235</v>
      </c>
      <c r="V129" s="143" t="s">
        <v>235</v>
      </c>
      <c r="W129" s="296"/>
      <c r="X129" s="143" t="s">
        <v>235</v>
      </c>
      <c r="Y129" s="297"/>
      <c r="Z129" s="143" t="s">
        <v>235</v>
      </c>
      <c r="AA129" s="297"/>
      <c r="AB129" s="143" t="s">
        <v>235</v>
      </c>
      <c r="AC129" s="297"/>
      <c r="AD129" s="148" t="s">
        <v>235</v>
      </c>
      <c r="AE129" s="148" t="s">
        <v>235</v>
      </c>
      <c r="AF129" s="315"/>
      <c r="AG129" s="315"/>
      <c r="AH129" s="315"/>
      <c r="AI129" s="201" t="s">
        <v>235</v>
      </c>
      <c r="AJ129" s="320"/>
      <c r="AK129" s="165" t="s">
        <v>235</v>
      </c>
      <c r="AL129" s="165" t="s">
        <v>235</v>
      </c>
      <c r="AM129" s="165" t="s">
        <v>235</v>
      </c>
      <c r="AN129" s="165" t="s">
        <v>235</v>
      </c>
      <c r="AO129" s="165" t="s">
        <v>235</v>
      </c>
      <c r="AP129" s="165" t="s">
        <v>235</v>
      </c>
      <c r="AQ129" s="165" t="s">
        <v>235</v>
      </c>
      <c r="AR129" s="165" t="s">
        <v>235</v>
      </c>
      <c r="AS129" s="165" t="s">
        <v>235</v>
      </c>
      <c r="AT129" s="316"/>
      <c r="AU129" s="152" t="s">
        <v>235</v>
      </c>
      <c r="AV129" s="316"/>
      <c r="AW129" s="163" t="s">
        <v>235</v>
      </c>
      <c r="AX129" s="163" t="s">
        <v>235</v>
      </c>
      <c r="AY129" s="163" t="s">
        <v>235</v>
      </c>
      <c r="AZ129" s="163" t="s">
        <v>235</v>
      </c>
      <c r="BA129" s="163" t="s">
        <v>235</v>
      </c>
      <c r="BB129" s="163" t="s">
        <v>235</v>
      </c>
      <c r="BC129" s="163" t="s">
        <v>235</v>
      </c>
      <c r="BD129" s="163" t="s">
        <v>235</v>
      </c>
      <c r="BE129" s="163" t="s">
        <v>235</v>
      </c>
      <c r="BF129" s="163" t="s">
        <v>235</v>
      </c>
      <c r="BG129" s="163" t="s">
        <v>235</v>
      </c>
      <c r="BH129" s="173" t="s">
        <v>235</v>
      </c>
      <c r="BI129" s="173" t="s">
        <v>235</v>
      </c>
      <c r="BJ129" s="173" t="s">
        <v>235</v>
      </c>
      <c r="BK129" s="173" t="s">
        <v>235</v>
      </c>
      <c r="BL129" s="173" t="s">
        <v>235</v>
      </c>
      <c r="BM129" s="173" t="s">
        <v>235</v>
      </c>
      <c r="BN129" s="173" t="s">
        <v>235</v>
      </c>
      <c r="BO129" s="173" t="s">
        <v>235</v>
      </c>
      <c r="BP129" s="173" t="s">
        <v>235</v>
      </c>
      <c r="BQ129" s="165" t="s">
        <v>235</v>
      </c>
      <c r="BR129" s="165" t="s">
        <v>235</v>
      </c>
      <c r="BS129" s="165" t="s">
        <v>235</v>
      </c>
      <c r="BT129" s="165" t="s">
        <v>235</v>
      </c>
      <c r="BU129" s="165" t="s">
        <v>235</v>
      </c>
      <c r="BV129" s="165" t="s">
        <v>235</v>
      </c>
      <c r="BW129" s="320"/>
      <c r="BX129" s="320"/>
      <c r="BY129" s="320"/>
      <c r="BZ129" s="320"/>
      <c r="CA129" s="320"/>
      <c r="CB129" s="320"/>
      <c r="CC129" s="320"/>
      <c r="CD129" s="320"/>
      <c r="CE129" s="320"/>
      <c r="CF129" s="320"/>
      <c r="CG129" s="320"/>
      <c r="CH129" s="320"/>
      <c r="CI129" s="320"/>
      <c r="CJ129" s="320"/>
      <c r="CK129" s="320"/>
      <c r="CL129" s="320"/>
      <c r="CM129" s="286"/>
      <c r="CN129" s="286"/>
      <c r="CO129" s="286"/>
      <c r="CP129" s="286"/>
      <c r="CQ129" s="286"/>
      <c r="CR129" s="286"/>
      <c r="CS129" s="298"/>
      <c r="CT129" s="298"/>
      <c r="CU129" s="298"/>
      <c r="CV129" s="298"/>
      <c r="CW129" s="298"/>
      <c r="CX129" s="298"/>
      <c r="CY129" s="298"/>
      <c r="CZ129" s="350"/>
      <c r="DA129" s="350"/>
      <c r="DB129" s="350"/>
      <c r="DC129" s="276"/>
      <c r="DD129" s="276"/>
      <c r="DE129" s="276"/>
      <c r="DF129" s="276"/>
      <c r="DG129" s="276"/>
      <c r="DH129" s="276"/>
      <c r="DI129" s="276"/>
      <c r="DJ129" s="276"/>
      <c r="DK129" s="297"/>
      <c r="DL129" s="297"/>
      <c r="DM129" s="297"/>
      <c r="DN129" s="297"/>
      <c r="DO129" s="297"/>
      <c r="DP129" s="297"/>
      <c r="DQ129" s="297"/>
      <c r="DR129" s="176" t="s">
        <v>235</v>
      </c>
      <c r="DS129" s="176" t="s">
        <v>235</v>
      </c>
      <c r="DT129" s="176" t="s">
        <v>235</v>
      </c>
      <c r="DU129" s="176" t="s">
        <v>235</v>
      </c>
      <c r="DV129" s="176" t="s">
        <v>235</v>
      </c>
      <c r="DW129" s="297"/>
      <c r="DX129" s="176" t="s">
        <v>235</v>
      </c>
      <c r="DY129" s="297"/>
      <c r="DZ129" s="176" t="s">
        <v>235</v>
      </c>
      <c r="EA129" s="176" t="s">
        <v>235</v>
      </c>
      <c r="EB129" s="176" t="s">
        <v>235</v>
      </c>
      <c r="EC129" s="176" t="s">
        <v>235</v>
      </c>
      <c r="ED129" s="176" t="s">
        <v>235</v>
      </c>
      <c r="EE129" s="176" t="s">
        <v>235</v>
      </c>
      <c r="EF129" s="176" t="s">
        <v>235</v>
      </c>
      <c r="EG129" s="176" t="s">
        <v>235</v>
      </c>
      <c r="EH129" s="176" t="s">
        <v>235</v>
      </c>
      <c r="EI129" s="176" t="s">
        <v>235</v>
      </c>
      <c r="EJ129" s="176" t="s">
        <v>235</v>
      </c>
      <c r="EK129" s="176" t="s">
        <v>235</v>
      </c>
      <c r="EL129" s="176" t="s">
        <v>235</v>
      </c>
      <c r="EM129" s="176" t="s">
        <v>235</v>
      </c>
      <c r="EN129" s="176" t="s">
        <v>235</v>
      </c>
      <c r="EO129" s="176" t="s">
        <v>235</v>
      </c>
      <c r="EP129" s="176" t="s">
        <v>235</v>
      </c>
      <c r="EQ129" s="176" t="s">
        <v>235</v>
      </c>
      <c r="ER129" s="176" t="s">
        <v>235</v>
      </c>
      <c r="ES129" s="176" t="s">
        <v>235</v>
      </c>
      <c r="ET129" s="176" t="s">
        <v>235</v>
      </c>
      <c r="EU129" s="176" t="s">
        <v>235</v>
      </c>
      <c r="EV129" s="176" t="s">
        <v>235</v>
      </c>
      <c r="EW129" s="176" t="s">
        <v>235</v>
      </c>
      <c r="EX129" s="176" t="s">
        <v>235</v>
      </c>
      <c r="EY129" s="176" t="s">
        <v>235</v>
      </c>
      <c r="EZ129" s="176" t="s">
        <v>235</v>
      </c>
      <c r="FA129" s="176" t="s">
        <v>235</v>
      </c>
      <c r="FB129" s="176" t="s">
        <v>235</v>
      </c>
      <c r="FC129" s="176" t="s">
        <v>235</v>
      </c>
      <c r="FD129" s="176" t="s">
        <v>235</v>
      </c>
      <c r="FE129" s="176" t="s">
        <v>235</v>
      </c>
      <c r="FF129" s="176" t="s">
        <v>235</v>
      </c>
      <c r="FG129" s="176" t="s">
        <v>235</v>
      </c>
      <c r="FH129" s="176" t="s">
        <v>235</v>
      </c>
    </row>
    <row r="130" spans="1:164" ht="18" customHeight="1" x14ac:dyDescent="0.3">
      <c r="A130" s="282">
        <v>24</v>
      </c>
      <c r="B130" s="281">
        <v>25</v>
      </c>
      <c r="C130" s="363" t="s">
        <v>238</v>
      </c>
      <c r="D130" s="284" t="s">
        <v>494</v>
      </c>
      <c r="E130" s="284" t="s">
        <v>437</v>
      </c>
      <c r="F130" s="322" t="s">
        <v>488</v>
      </c>
      <c r="G130" s="287" t="s">
        <v>495</v>
      </c>
      <c r="H130" s="285" t="s">
        <v>490</v>
      </c>
      <c r="I130" s="287" t="s">
        <v>478</v>
      </c>
      <c r="J130" s="344" t="s">
        <v>361</v>
      </c>
      <c r="K130" s="345" t="s">
        <v>479</v>
      </c>
      <c r="L130" s="285" t="s">
        <v>225</v>
      </c>
      <c r="M130" s="272" t="s">
        <v>496</v>
      </c>
      <c r="N130" s="284" t="s">
        <v>331</v>
      </c>
      <c r="O130" s="344" t="s">
        <v>480</v>
      </c>
      <c r="P130" s="285" t="s">
        <v>229</v>
      </c>
      <c r="Q130" s="285">
        <v>2</v>
      </c>
      <c r="R130" s="168" t="s">
        <v>363</v>
      </c>
      <c r="S130" s="168" t="s">
        <v>497</v>
      </c>
      <c r="T130" s="168" t="s">
        <v>497</v>
      </c>
      <c r="U130" s="168" t="s">
        <v>497</v>
      </c>
      <c r="V130" s="143" t="s">
        <v>231</v>
      </c>
      <c r="W130" s="355" t="s">
        <v>231</v>
      </c>
      <c r="X130" s="143" t="s">
        <v>231</v>
      </c>
      <c r="Y130" s="272" t="s">
        <v>231</v>
      </c>
      <c r="Z130" s="143" t="s">
        <v>231</v>
      </c>
      <c r="AA130" s="272" t="s">
        <v>231</v>
      </c>
      <c r="AB130" s="143" t="s">
        <v>231</v>
      </c>
      <c r="AC130" s="272" t="s">
        <v>231</v>
      </c>
      <c r="AD130" s="148" t="s">
        <v>231</v>
      </c>
      <c r="AE130" s="148" t="s">
        <v>231</v>
      </c>
      <c r="AF130" s="315" t="s">
        <v>231</v>
      </c>
      <c r="AG130" s="315" t="s">
        <v>231</v>
      </c>
      <c r="AH130" s="315" t="s">
        <v>231</v>
      </c>
      <c r="AI130" s="201" t="s">
        <v>231</v>
      </c>
      <c r="AJ130" s="284" t="s">
        <v>231</v>
      </c>
      <c r="AK130" s="165" t="s">
        <v>231</v>
      </c>
      <c r="AL130" s="165" t="s">
        <v>231</v>
      </c>
      <c r="AM130" s="165" t="s">
        <v>231</v>
      </c>
      <c r="AN130" s="165" t="s">
        <v>231</v>
      </c>
      <c r="AO130" s="165" t="s">
        <v>231</v>
      </c>
      <c r="AP130" s="165" t="s">
        <v>231</v>
      </c>
      <c r="AQ130" s="165" t="s">
        <v>231</v>
      </c>
      <c r="AR130" s="165" t="s">
        <v>231</v>
      </c>
      <c r="AS130" s="165" t="s">
        <v>231</v>
      </c>
      <c r="AT130" s="354" t="s">
        <v>231</v>
      </c>
      <c r="AU130" s="152" t="s">
        <v>231</v>
      </c>
      <c r="AV130" s="354" t="s">
        <v>231</v>
      </c>
      <c r="AW130" s="152" t="s">
        <v>231</v>
      </c>
      <c r="AX130" s="152" t="s">
        <v>231</v>
      </c>
      <c r="AY130" s="152" t="s">
        <v>231</v>
      </c>
      <c r="AZ130" s="152" t="s">
        <v>231</v>
      </c>
      <c r="BA130" s="152" t="s">
        <v>231</v>
      </c>
      <c r="BB130" s="152" t="s">
        <v>231</v>
      </c>
      <c r="BC130" s="152" t="s">
        <v>231</v>
      </c>
      <c r="BD130" s="152" t="s">
        <v>231</v>
      </c>
      <c r="BE130" s="152" t="s">
        <v>231</v>
      </c>
      <c r="BF130" s="152" t="s">
        <v>231</v>
      </c>
      <c r="BG130" s="152" t="s">
        <v>231</v>
      </c>
      <c r="BH130" s="165" t="s">
        <v>231</v>
      </c>
      <c r="BI130" s="165" t="s">
        <v>231</v>
      </c>
      <c r="BJ130" s="165" t="s">
        <v>231</v>
      </c>
      <c r="BK130" s="165" t="s">
        <v>231</v>
      </c>
      <c r="BL130" s="165" t="s">
        <v>231</v>
      </c>
      <c r="BM130" s="165" t="s">
        <v>231</v>
      </c>
      <c r="BN130" s="165" t="s">
        <v>231</v>
      </c>
      <c r="BO130" s="165" t="s">
        <v>231</v>
      </c>
      <c r="BP130" s="165" t="s">
        <v>231</v>
      </c>
      <c r="BQ130" s="173" t="s">
        <v>231</v>
      </c>
      <c r="BR130" s="173" t="s">
        <v>231</v>
      </c>
      <c r="BS130" s="173" t="s">
        <v>231</v>
      </c>
      <c r="BT130" s="173" t="s">
        <v>231</v>
      </c>
      <c r="BU130" s="173" t="s">
        <v>231</v>
      </c>
      <c r="BV130" s="173" t="s">
        <v>231</v>
      </c>
      <c r="BW130" s="284" t="s">
        <v>231</v>
      </c>
      <c r="BX130" s="284" t="s">
        <v>231</v>
      </c>
      <c r="BY130" s="284" t="s">
        <v>231</v>
      </c>
      <c r="BZ130" s="284" t="s">
        <v>231</v>
      </c>
      <c r="CA130" s="284" t="s">
        <v>231</v>
      </c>
      <c r="CB130" s="284" t="s">
        <v>231</v>
      </c>
      <c r="CC130" s="284" t="s">
        <v>231</v>
      </c>
      <c r="CD130" s="284" t="s">
        <v>231</v>
      </c>
      <c r="CE130" s="284" t="s">
        <v>231</v>
      </c>
      <c r="CF130" s="284" t="s">
        <v>231</v>
      </c>
      <c r="CG130" s="284" t="s">
        <v>231</v>
      </c>
      <c r="CH130" s="284" t="s">
        <v>231</v>
      </c>
      <c r="CI130" s="284" t="s">
        <v>231</v>
      </c>
      <c r="CJ130" s="284" t="s">
        <v>231</v>
      </c>
      <c r="CK130" s="284" t="s">
        <v>231</v>
      </c>
      <c r="CL130" s="284" t="s">
        <v>231</v>
      </c>
      <c r="CM130" s="284" t="s">
        <v>481</v>
      </c>
      <c r="CN130" s="284">
        <v>2018</v>
      </c>
      <c r="CO130" s="284" t="s">
        <v>429</v>
      </c>
      <c r="CP130" s="284" t="s">
        <v>385</v>
      </c>
      <c r="CQ130" s="284" t="s">
        <v>429</v>
      </c>
      <c r="CR130" s="284" t="s">
        <v>429</v>
      </c>
      <c r="CS130" s="272" t="s">
        <v>231</v>
      </c>
      <c r="CT130" s="272" t="s">
        <v>231</v>
      </c>
      <c r="CU130" s="272" t="s">
        <v>231</v>
      </c>
      <c r="CV130" s="272" t="s">
        <v>231</v>
      </c>
      <c r="CW130" s="272" t="s">
        <v>231</v>
      </c>
      <c r="CX130" s="272" t="s">
        <v>231</v>
      </c>
      <c r="CY130" s="272" t="s">
        <v>231</v>
      </c>
      <c r="CZ130" s="284" t="s">
        <v>231</v>
      </c>
      <c r="DA130" s="284" t="s">
        <v>231</v>
      </c>
      <c r="DB130" s="284" t="s">
        <v>231</v>
      </c>
      <c r="DC130" s="274" t="s">
        <v>498</v>
      </c>
      <c r="DD130" s="274" t="s">
        <v>483</v>
      </c>
      <c r="DE130" s="274" t="s">
        <v>484</v>
      </c>
      <c r="DF130" s="274" t="s">
        <v>485</v>
      </c>
      <c r="DG130" s="274" t="s">
        <v>484</v>
      </c>
      <c r="DH130" s="274" t="s">
        <v>484</v>
      </c>
      <c r="DI130" s="274" t="s">
        <v>484</v>
      </c>
      <c r="DJ130" s="274" t="s">
        <v>484</v>
      </c>
      <c r="DK130" s="272" t="s">
        <v>231</v>
      </c>
      <c r="DL130" s="272" t="s">
        <v>231</v>
      </c>
      <c r="DM130" s="272" t="s">
        <v>231</v>
      </c>
      <c r="DN130" s="272" t="s">
        <v>231</v>
      </c>
      <c r="DO130" s="272" t="s">
        <v>231</v>
      </c>
      <c r="DP130" s="272" t="s">
        <v>231</v>
      </c>
      <c r="DQ130" s="272" t="s">
        <v>231</v>
      </c>
      <c r="DR130" s="176" t="s">
        <v>231</v>
      </c>
      <c r="DS130" s="176" t="s">
        <v>231</v>
      </c>
      <c r="DT130" s="176" t="s">
        <v>231</v>
      </c>
      <c r="DU130" s="176" t="s">
        <v>231</v>
      </c>
      <c r="DV130" s="176" t="s">
        <v>231</v>
      </c>
      <c r="DW130" s="272" t="s">
        <v>231</v>
      </c>
      <c r="DX130" s="176" t="s">
        <v>231</v>
      </c>
      <c r="DY130" s="272" t="s">
        <v>231</v>
      </c>
      <c r="DZ130" s="176" t="s">
        <v>231</v>
      </c>
      <c r="EA130" s="176" t="s">
        <v>231</v>
      </c>
      <c r="EB130" s="176" t="s">
        <v>231</v>
      </c>
      <c r="EC130" s="176" t="s">
        <v>231</v>
      </c>
      <c r="ED130" s="176" t="s">
        <v>231</v>
      </c>
      <c r="EE130" s="176" t="s">
        <v>231</v>
      </c>
      <c r="EF130" s="176" t="s">
        <v>231</v>
      </c>
      <c r="EG130" s="176" t="s">
        <v>231</v>
      </c>
      <c r="EH130" s="176" t="s">
        <v>231</v>
      </c>
      <c r="EI130" s="176" t="s">
        <v>231</v>
      </c>
      <c r="EJ130" s="176" t="s">
        <v>231</v>
      </c>
      <c r="EK130" s="176" t="s">
        <v>231</v>
      </c>
      <c r="EL130" s="176" t="s">
        <v>231</v>
      </c>
      <c r="EM130" s="176" t="s">
        <v>231</v>
      </c>
      <c r="EN130" s="176" t="s">
        <v>231</v>
      </c>
      <c r="EO130" s="176" t="s">
        <v>231</v>
      </c>
      <c r="EP130" s="176" t="s">
        <v>231</v>
      </c>
      <c r="EQ130" s="176" t="s">
        <v>231</v>
      </c>
      <c r="ER130" s="176" t="s">
        <v>231</v>
      </c>
      <c r="ES130" s="176" t="s">
        <v>231</v>
      </c>
      <c r="ET130" s="176" t="s">
        <v>231</v>
      </c>
      <c r="EU130" s="176" t="s">
        <v>231</v>
      </c>
      <c r="EV130" s="176" t="s">
        <v>231</v>
      </c>
      <c r="EW130" s="176" t="s">
        <v>231</v>
      </c>
      <c r="EX130" s="176" t="s">
        <v>231</v>
      </c>
      <c r="EY130" s="176" t="s">
        <v>231</v>
      </c>
      <c r="EZ130" s="176" t="s">
        <v>231</v>
      </c>
      <c r="FA130" s="176" t="s">
        <v>231</v>
      </c>
      <c r="FB130" s="176" t="s">
        <v>231</v>
      </c>
      <c r="FC130" s="176" t="s">
        <v>231</v>
      </c>
      <c r="FD130" s="176" t="s">
        <v>231</v>
      </c>
      <c r="FE130" s="176" t="s">
        <v>231</v>
      </c>
      <c r="FF130" s="176" t="s">
        <v>231</v>
      </c>
      <c r="FG130" s="176" t="s">
        <v>231</v>
      </c>
      <c r="FH130" s="176" t="s">
        <v>231</v>
      </c>
    </row>
    <row r="131" spans="1:164" ht="18" customHeight="1" x14ac:dyDescent="0.3">
      <c r="A131" s="317"/>
      <c r="B131" s="282"/>
      <c r="C131" s="363"/>
      <c r="D131" s="295"/>
      <c r="E131" s="285"/>
      <c r="F131" s="365"/>
      <c r="G131" s="342"/>
      <c r="H131" s="295"/>
      <c r="I131" s="287"/>
      <c r="J131" s="295"/>
      <c r="K131" s="346"/>
      <c r="L131" s="295"/>
      <c r="M131" s="277"/>
      <c r="N131" s="285"/>
      <c r="O131" s="352"/>
      <c r="P131" s="295"/>
      <c r="Q131" s="295"/>
      <c r="R131" s="145" t="s">
        <v>486</v>
      </c>
      <c r="S131" s="145" t="s">
        <v>497</v>
      </c>
      <c r="T131" s="145" t="s">
        <v>497</v>
      </c>
      <c r="U131" s="145" t="s">
        <v>497</v>
      </c>
      <c r="V131" s="143" t="s">
        <v>231</v>
      </c>
      <c r="W131" s="295"/>
      <c r="X131" s="143" t="s">
        <v>231</v>
      </c>
      <c r="Y131" s="277"/>
      <c r="Z131" s="143" t="s">
        <v>231</v>
      </c>
      <c r="AA131" s="277"/>
      <c r="AB131" s="143" t="s">
        <v>231</v>
      </c>
      <c r="AC131" s="277"/>
      <c r="AD131" s="148" t="s">
        <v>231</v>
      </c>
      <c r="AE131" s="148" t="s">
        <v>231</v>
      </c>
      <c r="AF131" s="315"/>
      <c r="AG131" s="315"/>
      <c r="AH131" s="315"/>
      <c r="AI131" s="201" t="s">
        <v>231</v>
      </c>
      <c r="AJ131" s="285"/>
      <c r="AK131" s="165" t="s">
        <v>231</v>
      </c>
      <c r="AL131" s="165" t="s">
        <v>231</v>
      </c>
      <c r="AM131" s="165" t="s">
        <v>231</v>
      </c>
      <c r="AN131" s="165" t="s">
        <v>231</v>
      </c>
      <c r="AO131" s="165" t="s">
        <v>231</v>
      </c>
      <c r="AP131" s="165" t="s">
        <v>231</v>
      </c>
      <c r="AQ131" s="165" t="s">
        <v>231</v>
      </c>
      <c r="AR131" s="165" t="s">
        <v>231</v>
      </c>
      <c r="AS131" s="165" t="s">
        <v>231</v>
      </c>
      <c r="AT131" s="316"/>
      <c r="AU131" s="152" t="s">
        <v>231</v>
      </c>
      <c r="AV131" s="316"/>
      <c r="AW131" s="163" t="s">
        <v>231</v>
      </c>
      <c r="AX131" s="163" t="s">
        <v>231</v>
      </c>
      <c r="AY131" s="163" t="s">
        <v>231</v>
      </c>
      <c r="AZ131" s="163" t="s">
        <v>231</v>
      </c>
      <c r="BA131" s="163" t="s">
        <v>231</v>
      </c>
      <c r="BB131" s="163" t="s">
        <v>231</v>
      </c>
      <c r="BC131" s="163" t="s">
        <v>231</v>
      </c>
      <c r="BD131" s="163" t="s">
        <v>231</v>
      </c>
      <c r="BE131" s="163" t="s">
        <v>231</v>
      </c>
      <c r="BF131" s="163" t="s">
        <v>231</v>
      </c>
      <c r="BG131" s="163" t="s">
        <v>231</v>
      </c>
      <c r="BH131" s="173" t="s">
        <v>231</v>
      </c>
      <c r="BI131" s="173" t="s">
        <v>231</v>
      </c>
      <c r="BJ131" s="173" t="s">
        <v>231</v>
      </c>
      <c r="BK131" s="173" t="s">
        <v>231</v>
      </c>
      <c r="BL131" s="173" t="s">
        <v>231</v>
      </c>
      <c r="BM131" s="173" t="s">
        <v>231</v>
      </c>
      <c r="BN131" s="173" t="s">
        <v>231</v>
      </c>
      <c r="BO131" s="173" t="s">
        <v>231</v>
      </c>
      <c r="BP131" s="173" t="s">
        <v>231</v>
      </c>
      <c r="BQ131" s="165" t="s">
        <v>231</v>
      </c>
      <c r="BR131" s="165" t="s">
        <v>231</v>
      </c>
      <c r="BS131" s="165" t="s">
        <v>231</v>
      </c>
      <c r="BT131" s="165" t="s">
        <v>231</v>
      </c>
      <c r="BU131" s="165" t="s">
        <v>231</v>
      </c>
      <c r="BV131" s="165" t="s">
        <v>231</v>
      </c>
      <c r="BW131" s="285"/>
      <c r="BX131" s="285"/>
      <c r="BY131" s="285"/>
      <c r="BZ131" s="285"/>
      <c r="CA131" s="285"/>
      <c r="CB131" s="285"/>
      <c r="CC131" s="285"/>
      <c r="CD131" s="285"/>
      <c r="CE131" s="285"/>
      <c r="CF131" s="285"/>
      <c r="CG131" s="285"/>
      <c r="CH131" s="285"/>
      <c r="CI131" s="285"/>
      <c r="CJ131" s="285"/>
      <c r="CK131" s="285"/>
      <c r="CL131" s="285"/>
      <c r="CM131" s="285"/>
      <c r="CN131" s="285"/>
      <c r="CO131" s="285"/>
      <c r="CP131" s="285"/>
      <c r="CQ131" s="285"/>
      <c r="CR131" s="285"/>
      <c r="CS131" s="269"/>
      <c r="CT131" s="269"/>
      <c r="CU131" s="269"/>
      <c r="CV131" s="269"/>
      <c r="CW131" s="269"/>
      <c r="CX131" s="269"/>
      <c r="CY131" s="269"/>
      <c r="CZ131" s="349"/>
      <c r="DA131" s="349"/>
      <c r="DB131" s="349"/>
      <c r="DC131" s="275"/>
      <c r="DD131" s="275"/>
      <c r="DE131" s="275"/>
      <c r="DF131" s="275"/>
      <c r="DG131" s="275"/>
      <c r="DH131" s="275"/>
      <c r="DI131" s="275"/>
      <c r="DJ131" s="275"/>
      <c r="DK131" s="277"/>
      <c r="DL131" s="277"/>
      <c r="DM131" s="277"/>
      <c r="DN131" s="277"/>
      <c r="DO131" s="277"/>
      <c r="DP131" s="277"/>
      <c r="DQ131" s="277"/>
      <c r="DR131" s="176" t="s">
        <v>231</v>
      </c>
      <c r="DS131" s="176" t="s">
        <v>231</v>
      </c>
      <c r="DT131" s="176" t="s">
        <v>231</v>
      </c>
      <c r="DU131" s="176" t="s">
        <v>231</v>
      </c>
      <c r="DV131" s="176" t="s">
        <v>231</v>
      </c>
      <c r="DW131" s="277"/>
      <c r="DX131" s="176" t="s">
        <v>231</v>
      </c>
      <c r="DY131" s="277"/>
      <c r="DZ131" s="176" t="s">
        <v>231</v>
      </c>
      <c r="EA131" s="176" t="s">
        <v>231</v>
      </c>
      <c r="EB131" s="176" t="s">
        <v>231</v>
      </c>
      <c r="EC131" s="176" t="s">
        <v>231</v>
      </c>
      <c r="ED131" s="176" t="s">
        <v>231</v>
      </c>
      <c r="EE131" s="176" t="s">
        <v>231</v>
      </c>
      <c r="EF131" s="176" t="s">
        <v>231</v>
      </c>
      <c r="EG131" s="176" t="s">
        <v>231</v>
      </c>
      <c r="EH131" s="176" t="s">
        <v>231</v>
      </c>
      <c r="EI131" s="176" t="s">
        <v>231</v>
      </c>
      <c r="EJ131" s="176" t="s">
        <v>231</v>
      </c>
      <c r="EK131" s="176" t="s">
        <v>231</v>
      </c>
      <c r="EL131" s="176" t="s">
        <v>231</v>
      </c>
      <c r="EM131" s="176" t="s">
        <v>231</v>
      </c>
      <c r="EN131" s="176" t="s">
        <v>231</v>
      </c>
      <c r="EO131" s="176" t="s">
        <v>231</v>
      </c>
      <c r="EP131" s="176" t="s">
        <v>231</v>
      </c>
      <c r="EQ131" s="176" t="s">
        <v>231</v>
      </c>
      <c r="ER131" s="176" t="s">
        <v>231</v>
      </c>
      <c r="ES131" s="176" t="s">
        <v>231</v>
      </c>
      <c r="ET131" s="176" t="s">
        <v>231</v>
      </c>
      <c r="EU131" s="176" t="s">
        <v>231</v>
      </c>
      <c r="EV131" s="176" t="s">
        <v>231</v>
      </c>
      <c r="EW131" s="176" t="s">
        <v>231</v>
      </c>
      <c r="EX131" s="176" t="s">
        <v>231</v>
      </c>
      <c r="EY131" s="176" t="s">
        <v>231</v>
      </c>
      <c r="EZ131" s="176" t="s">
        <v>231</v>
      </c>
      <c r="FA131" s="176" t="s">
        <v>231</v>
      </c>
      <c r="FB131" s="176" t="s">
        <v>231</v>
      </c>
      <c r="FC131" s="176" t="s">
        <v>231</v>
      </c>
      <c r="FD131" s="176" t="s">
        <v>231</v>
      </c>
      <c r="FE131" s="176" t="s">
        <v>231</v>
      </c>
      <c r="FF131" s="176" t="s">
        <v>231</v>
      </c>
      <c r="FG131" s="176" t="s">
        <v>231</v>
      </c>
      <c r="FH131" s="176" t="s">
        <v>231</v>
      </c>
    </row>
    <row r="132" spans="1:164" ht="18" customHeight="1" x14ac:dyDescent="0.3">
      <c r="A132" s="317"/>
      <c r="B132" s="282"/>
      <c r="C132" s="363"/>
      <c r="D132" s="295"/>
      <c r="E132" s="285"/>
      <c r="F132" s="365"/>
      <c r="G132" s="342"/>
      <c r="H132" s="295"/>
      <c r="I132" s="287"/>
      <c r="J132" s="295"/>
      <c r="K132" s="346"/>
      <c r="L132" s="295"/>
      <c r="M132" s="277"/>
      <c r="N132" s="285"/>
      <c r="O132" s="352"/>
      <c r="P132" s="295"/>
      <c r="Q132" s="295"/>
      <c r="R132" s="143" t="s">
        <v>235</v>
      </c>
      <c r="S132" s="143" t="s">
        <v>235</v>
      </c>
      <c r="T132" s="143" t="s">
        <v>235</v>
      </c>
      <c r="U132" s="143" t="s">
        <v>235</v>
      </c>
      <c r="V132" s="143" t="s">
        <v>235</v>
      </c>
      <c r="W132" s="295"/>
      <c r="X132" s="143" t="s">
        <v>235</v>
      </c>
      <c r="Y132" s="277"/>
      <c r="Z132" s="143" t="s">
        <v>235</v>
      </c>
      <c r="AA132" s="277"/>
      <c r="AB132" s="143" t="s">
        <v>235</v>
      </c>
      <c r="AC132" s="277"/>
      <c r="AD132" s="148" t="s">
        <v>235</v>
      </c>
      <c r="AE132" s="148" t="s">
        <v>235</v>
      </c>
      <c r="AF132" s="315"/>
      <c r="AG132" s="315"/>
      <c r="AH132" s="315"/>
      <c r="AI132" s="201" t="s">
        <v>235</v>
      </c>
      <c r="AJ132" s="285"/>
      <c r="AK132" s="165" t="s">
        <v>235</v>
      </c>
      <c r="AL132" s="165" t="s">
        <v>235</v>
      </c>
      <c r="AM132" s="165" t="s">
        <v>235</v>
      </c>
      <c r="AN132" s="165" t="s">
        <v>235</v>
      </c>
      <c r="AO132" s="165" t="s">
        <v>235</v>
      </c>
      <c r="AP132" s="165" t="s">
        <v>235</v>
      </c>
      <c r="AQ132" s="165" t="s">
        <v>235</v>
      </c>
      <c r="AR132" s="165" t="s">
        <v>235</v>
      </c>
      <c r="AS132" s="165" t="s">
        <v>235</v>
      </c>
      <c r="AT132" s="316"/>
      <c r="AU132" s="152" t="s">
        <v>235</v>
      </c>
      <c r="AV132" s="316"/>
      <c r="AW132" s="152" t="s">
        <v>235</v>
      </c>
      <c r="AX132" s="152" t="s">
        <v>235</v>
      </c>
      <c r="AY132" s="152" t="s">
        <v>235</v>
      </c>
      <c r="AZ132" s="152" t="s">
        <v>235</v>
      </c>
      <c r="BA132" s="152" t="s">
        <v>235</v>
      </c>
      <c r="BB132" s="152" t="s">
        <v>235</v>
      </c>
      <c r="BC132" s="152" t="s">
        <v>235</v>
      </c>
      <c r="BD132" s="152" t="s">
        <v>235</v>
      </c>
      <c r="BE132" s="152" t="s">
        <v>235</v>
      </c>
      <c r="BF132" s="152" t="s">
        <v>235</v>
      </c>
      <c r="BG132" s="152" t="s">
        <v>235</v>
      </c>
      <c r="BH132" s="165" t="s">
        <v>235</v>
      </c>
      <c r="BI132" s="165" t="s">
        <v>235</v>
      </c>
      <c r="BJ132" s="165" t="s">
        <v>235</v>
      </c>
      <c r="BK132" s="165" t="s">
        <v>235</v>
      </c>
      <c r="BL132" s="165" t="s">
        <v>235</v>
      </c>
      <c r="BM132" s="165" t="s">
        <v>235</v>
      </c>
      <c r="BN132" s="165" t="s">
        <v>235</v>
      </c>
      <c r="BO132" s="165" t="s">
        <v>235</v>
      </c>
      <c r="BP132" s="165" t="s">
        <v>235</v>
      </c>
      <c r="BQ132" s="165" t="s">
        <v>235</v>
      </c>
      <c r="BR132" s="165" t="s">
        <v>235</v>
      </c>
      <c r="BS132" s="165" t="s">
        <v>235</v>
      </c>
      <c r="BT132" s="165" t="s">
        <v>235</v>
      </c>
      <c r="BU132" s="165" t="s">
        <v>235</v>
      </c>
      <c r="BV132" s="165" t="s">
        <v>235</v>
      </c>
      <c r="BW132" s="285"/>
      <c r="BX132" s="285"/>
      <c r="BY132" s="285"/>
      <c r="BZ132" s="285"/>
      <c r="CA132" s="285"/>
      <c r="CB132" s="285"/>
      <c r="CC132" s="285"/>
      <c r="CD132" s="285"/>
      <c r="CE132" s="285"/>
      <c r="CF132" s="285"/>
      <c r="CG132" s="285"/>
      <c r="CH132" s="285"/>
      <c r="CI132" s="285"/>
      <c r="CJ132" s="285"/>
      <c r="CK132" s="285"/>
      <c r="CL132" s="285"/>
      <c r="CM132" s="285"/>
      <c r="CN132" s="285"/>
      <c r="CO132" s="285"/>
      <c r="CP132" s="285"/>
      <c r="CQ132" s="285"/>
      <c r="CR132" s="285"/>
      <c r="CS132" s="269"/>
      <c r="CT132" s="269"/>
      <c r="CU132" s="269"/>
      <c r="CV132" s="269"/>
      <c r="CW132" s="269"/>
      <c r="CX132" s="269"/>
      <c r="CY132" s="269"/>
      <c r="CZ132" s="349"/>
      <c r="DA132" s="349"/>
      <c r="DB132" s="349"/>
      <c r="DC132" s="275"/>
      <c r="DD132" s="275"/>
      <c r="DE132" s="275"/>
      <c r="DF132" s="275"/>
      <c r="DG132" s="275"/>
      <c r="DH132" s="275"/>
      <c r="DI132" s="275"/>
      <c r="DJ132" s="275"/>
      <c r="DK132" s="277"/>
      <c r="DL132" s="277"/>
      <c r="DM132" s="277"/>
      <c r="DN132" s="277"/>
      <c r="DO132" s="277"/>
      <c r="DP132" s="277"/>
      <c r="DQ132" s="277"/>
      <c r="DR132" s="176" t="s">
        <v>235</v>
      </c>
      <c r="DS132" s="176" t="s">
        <v>235</v>
      </c>
      <c r="DT132" s="176" t="s">
        <v>235</v>
      </c>
      <c r="DU132" s="176" t="s">
        <v>235</v>
      </c>
      <c r="DV132" s="176" t="s">
        <v>235</v>
      </c>
      <c r="DW132" s="277"/>
      <c r="DX132" s="176" t="s">
        <v>235</v>
      </c>
      <c r="DY132" s="277"/>
      <c r="DZ132" s="176" t="s">
        <v>235</v>
      </c>
      <c r="EA132" s="176" t="s">
        <v>235</v>
      </c>
      <c r="EB132" s="176" t="s">
        <v>235</v>
      </c>
      <c r="EC132" s="176" t="s">
        <v>235</v>
      </c>
      <c r="ED132" s="176" t="s">
        <v>235</v>
      </c>
      <c r="EE132" s="176" t="s">
        <v>235</v>
      </c>
      <c r="EF132" s="176" t="s">
        <v>235</v>
      </c>
      <c r="EG132" s="176" t="s">
        <v>235</v>
      </c>
      <c r="EH132" s="176" t="s">
        <v>235</v>
      </c>
      <c r="EI132" s="176" t="s">
        <v>235</v>
      </c>
      <c r="EJ132" s="176" t="s">
        <v>235</v>
      </c>
      <c r="EK132" s="176" t="s">
        <v>235</v>
      </c>
      <c r="EL132" s="176" t="s">
        <v>235</v>
      </c>
      <c r="EM132" s="176" t="s">
        <v>235</v>
      </c>
      <c r="EN132" s="176" t="s">
        <v>235</v>
      </c>
      <c r="EO132" s="176" t="s">
        <v>235</v>
      </c>
      <c r="EP132" s="176" t="s">
        <v>235</v>
      </c>
      <c r="EQ132" s="176" t="s">
        <v>235</v>
      </c>
      <c r="ER132" s="176" t="s">
        <v>235</v>
      </c>
      <c r="ES132" s="176" t="s">
        <v>235</v>
      </c>
      <c r="ET132" s="176" t="s">
        <v>235</v>
      </c>
      <c r="EU132" s="176" t="s">
        <v>235</v>
      </c>
      <c r="EV132" s="176" t="s">
        <v>235</v>
      </c>
      <c r="EW132" s="176" t="s">
        <v>235</v>
      </c>
      <c r="EX132" s="176" t="s">
        <v>235</v>
      </c>
      <c r="EY132" s="176" t="s">
        <v>235</v>
      </c>
      <c r="EZ132" s="176" t="s">
        <v>235</v>
      </c>
      <c r="FA132" s="176" t="s">
        <v>235</v>
      </c>
      <c r="FB132" s="176" t="s">
        <v>235</v>
      </c>
      <c r="FC132" s="176" t="s">
        <v>235</v>
      </c>
      <c r="FD132" s="176" t="s">
        <v>235</v>
      </c>
      <c r="FE132" s="176" t="s">
        <v>235</v>
      </c>
      <c r="FF132" s="176" t="s">
        <v>235</v>
      </c>
      <c r="FG132" s="176" t="s">
        <v>235</v>
      </c>
      <c r="FH132" s="176" t="s">
        <v>235</v>
      </c>
    </row>
    <row r="133" spans="1:164" ht="18" customHeight="1" x14ac:dyDescent="0.3">
      <c r="A133" s="351"/>
      <c r="B133" s="283"/>
      <c r="C133" s="364"/>
      <c r="D133" s="296"/>
      <c r="E133" s="286"/>
      <c r="F133" s="366"/>
      <c r="G133" s="343"/>
      <c r="H133" s="296"/>
      <c r="I133" s="288"/>
      <c r="J133" s="296"/>
      <c r="K133" s="346"/>
      <c r="L133" s="296"/>
      <c r="M133" s="297"/>
      <c r="N133" s="286"/>
      <c r="O133" s="353"/>
      <c r="P133" s="296"/>
      <c r="Q133" s="296"/>
      <c r="R133" s="143" t="s">
        <v>235</v>
      </c>
      <c r="S133" s="143" t="s">
        <v>235</v>
      </c>
      <c r="T133" s="143" t="s">
        <v>235</v>
      </c>
      <c r="U133" s="143" t="s">
        <v>235</v>
      </c>
      <c r="V133" s="143" t="s">
        <v>235</v>
      </c>
      <c r="W133" s="296"/>
      <c r="X133" s="143" t="s">
        <v>235</v>
      </c>
      <c r="Y133" s="297"/>
      <c r="Z133" s="143" t="s">
        <v>235</v>
      </c>
      <c r="AA133" s="297"/>
      <c r="AB133" s="143" t="s">
        <v>235</v>
      </c>
      <c r="AC133" s="297"/>
      <c r="AD133" s="148" t="s">
        <v>235</v>
      </c>
      <c r="AE133" s="148" t="s">
        <v>235</v>
      </c>
      <c r="AF133" s="315"/>
      <c r="AG133" s="315"/>
      <c r="AH133" s="315"/>
      <c r="AI133" s="201" t="s">
        <v>235</v>
      </c>
      <c r="AJ133" s="320"/>
      <c r="AK133" s="165" t="s">
        <v>235</v>
      </c>
      <c r="AL133" s="165" t="s">
        <v>235</v>
      </c>
      <c r="AM133" s="165" t="s">
        <v>235</v>
      </c>
      <c r="AN133" s="165" t="s">
        <v>235</v>
      </c>
      <c r="AO133" s="165" t="s">
        <v>235</v>
      </c>
      <c r="AP133" s="165" t="s">
        <v>235</v>
      </c>
      <c r="AQ133" s="165" t="s">
        <v>235</v>
      </c>
      <c r="AR133" s="165" t="s">
        <v>235</v>
      </c>
      <c r="AS133" s="165" t="s">
        <v>235</v>
      </c>
      <c r="AT133" s="316"/>
      <c r="AU133" s="152" t="s">
        <v>235</v>
      </c>
      <c r="AV133" s="316"/>
      <c r="AW133" s="163" t="s">
        <v>235</v>
      </c>
      <c r="AX133" s="163" t="s">
        <v>235</v>
      </c>
      <c r="AY133" s="163" t="s">
        <v>235</v>
      </c>
      <c r="AZ133" s="163" t="s">
        <v>235</v>
      </c>
      <c r="BA133" s="163" t="s">
        <v>235</v>
      </c>
      <c r="BB133" s="163" t="s">
        <v>235</v>
      </c>
      <c r="BC133" s="163" t="s">
        <v>235</v>
      </c>
      <c r="BD133" s="163" t="s">
        <v>235</v>
      </c>
      <c r="BE133" s="163" t="s">
        <v>235</v>
      </c>
      <c r="BF133" s="163" t="s">
        <v>235</v>
      </c>
      <c r="BG133" s="163" t="s">
        <v>235</v>
      </c>
      <c r="BH133" s="173" t="s">
        <v>235</v>
      </c>
      <c r="BI133" s="173" t="s">
        <v>235</v>
      </c>
      <c r="BJ133" s="173" t="s">
        <v>235</v>
      </c>
      <c r="BK133" s="173" t="s">
        <v>235</v>
      </c>
      <c r="BL133" s="173" t="s">
        <v>235</v>
      </c>
      <c r="BM133" s="173" t="s">
        <v>235</v>
      </c>
      <c r="BN133" s="173" t="s">
        <v>235</v>
      </c>
      <c r="BO133" s="173" t="s">
        <v>235</v>
      </c>
      <c r="BP133" s="173" t="s">
        <v>235</v>
      </c>
      <c r="BQ133" s="165" t="s">
        <v>235</v>
      </c>
      <c r="BR133" s="165" t="s">
        <v>235</v>
      </c>
      <c r="BS133" s="165" t="s">
        <v>235</v>
      </c>
      <c r="BT133" s="165" t="s">
        <v>235</v>
      </c>
      <c r="BU133" s="165" t="s">
        <v>235</v>
      </c>
      <c r="BV133" s="165" t="s">
        <v>235</v>
      </c>
      <c r="BW133" s="320"/>
      <c r="BX133" s="320"/>
      <c r="BY133" s="320"/>
      <c r="BZ133" s="320"/>
      <c r="CA133" s="320"/>
      <c r="CB133" s="320"/>
      <c r="CC133" s="320"/>
      <c r="CD133" s="320"/>
      <c r="CE133" s="320"/>
      <c r="CF133" s="320"/>
      <c r="CG133" s="320"/>
      <c r="CH133" s="320"/>
      <c r="CI133" s="320"/>
      <c r="CJ133" s="320"/>
      <c r="CK133" s="320"/>
      <c r="CL133" s="320"/>
      <c r="CM133" s="286"/>
      <c r="CN133" s="286"/>
      <c r="CO133" s="286"/>
      <c r="CP133" s="286"/>
      <c r="CQ133" s="286"/>
      <c r="CR133" s="286"/>
      <c r="CS133" s="298"/>
      <c r="CT133" s="298"/>
      <c r="CU133" s="298"/>
      <c r="CV133" s="298"/>
      <c r="CW133" s="298"/>
      <c r="CX133" s="298"/>
      <c r="CY133" s="298"/>
      <c r="CZ133" s="350"/>
      <c r="DA133" s="350"/>
      <c r="DB133" s="350"/>
      <c r="DC133" s="276"/>
      <c r="DD133" s="276"/>
      <c r="DE133" s="276"/>
      <c r="DF133" s="276"/>
      <c r="DG133" s="276"/>
      <c r="DH133" s="276"/>
      <c r="DI133" s="276"/>
      <c r="DJ133" s="276"/>
      <c r="DK133" s="297"/>
      <c r="DL133" s="297"/>
      <c r="DM133" s="297"/>
      <c r="DN133" s="297"/>
      <c r="DO133" s="297"/>
      <c r="DP133" s="297"/>
      <c r="DQ133" s="297"/>
      <c r="DR133" s="176" t="s">
        <v>235</v>
      </c>
      <c r="DS133" s="176" t="s">
        <v>235</v>
      </c>
      <c r="DT133" s="176" t="s">
        <v>235</v>
      </c>
      <c r="DU133" s="176" t="s">
        <v>235</v>
      </c>
      <c r="DV133" s="176" t="s">
        <v>235</v>
      </c>
      <c r="DW133" s="297"/>
      <c r="DX133" s="176" t="s">
        <v>235</v>
      </c>
      <c r="DY133" s="297"/>
      <c r="DZ133" s="176" t="s">
        <v>235</v>
      </c>
      <c r="EA133" s="176" t="s">
        <v>235</v>
      </c>
      <c r="EB133" s="176" t="s">
        <v>235</v>
      </c>
      <c r="EC133" s="176" t="s">
        <v>235</v>
      </c>
      <c r="ED133" s="176" t="s">
        <v>235</v>
      </c>
      <c r="EE133" s="176" t="s">
        <v>235</v>
      </c>
      <c r="EF133" s="176" t="s">
        <v>235</v>
      </c>
      <c r="EG133" s="176" t="s">
        <v>235</v>
      </c>
      <c r="EH133" s="176" t="s">
        <v>235</v>
      </c>
      <c r="EI133" s="176" t="s">
        <v>235</v>
      </c>
      <c r="EJ133" s="176" t="s">
        <v>235</v>
      </c>
      <c r="EK133" s="176" t="s">
        <v>235</v>
      </c>
      <c r="EL133" s="176" t="s">
        <v>235</v>
      </c>
      <c r="EM133" s="176" t="s">
        <v>235</v>
      </c>
      <c r="EN133" s="176" t="s">
        <v>235</v>
      </c>
      <c r="EO133" s="176" t="s">
        <v>235</v>
      </c>
      <c r="EP133" s="176" t="s">
        <v>235</v>
      </c>
      <c r="EQ133" s="176" t="s">
        <v>235</v>
      </c>
      <c r="ER133" s="176" t="s">
        <v>235</v>
      </c>
      <c r="ES133" s="176" t="s">
        <v>235</v>
      </c>
      <c r="ET133" s="176" t="s">
        <v>235</v>
      </c>
      <c r="EU133" s="176" t="s">
        <v>235</v>
      </c>
      <c r="EV133" s="176" t="s">
        <v>235</v>
      </c>
      <c r="EW133" s="176" t="s">
        <v>235</v>
      </c>
      <c r="EX133" s="176" t="s">
        <v>235</v>
      </c>
      <c r="EY133" s="176" t="s">
        <v>235</v>
      </c>
      <c r="EZ133" s="176" t="s">
        <v>235</v>
      </c>
      <c r="FA133" s="176" t="s">
        <v>235</v>
      </c>
      <c r="FB133" s="176" t="s">
        <v>235</v>
      </c>
      <c r="FC133" s="176" t="s">
        <v>235</v>
      </c>
      <c r="FD133" s="176" t="s">
        <v>235</v>
      </c>
      <c r="FE133" s="176" t="s">
        <v>235</v>
      </c>
      <c r="FF133" s="176" t="s">
        <v>235</v>
      </c>
      <c r="FG133" s="176" t="s">
        <v>235</v>
      </c>
      <c r="FH133" s="176" t="s">
        <v>235</v>
      </c>
    </row>
    <row r="134" spans="1:164" ht="18" customHeight="1" x14ac:dyDescent="0.3">
      <c r="A134" s="282">
        <v>24</v>
      </c>
      <c r="B134" s="281">
        <v>26</v>
      </c>
      <c r="C134" s="285" t="s">
        <v>319</v>
      </c>
      <c r="D134" s="284" t="s">
        <v>499</v>
      </c>
      <c r="E134" s="284" t="s">
        <v>437</v>
      </c>
      <c r="F134" s="287" t="s">
        <v>500</v>
      </c>
      <c r="G134" s="287" t="s">
        <v>501</v>
      </c>
      <c r="H134" s="285" t="s">
        <v>502</v>
      </c>
      <c r="I134" s="287" t="s">
        <v>503</v>
      </c>
      <c r="J134" s="344" t="s">
        <v>361</v>
      </c>
      <c r="K134" s="300" t="s">
        <v>504</v>
      </c>
      <c r="L134" s="285" t="s">
        <v>225</v>
      </c>
      <c r="M134" s="285" t="s">
        <v>505</v>
      </c>
      <c r="N134" s="284" t="s">
        <v>362</v>
      </c>
      <c r="O134" s="285" t="s">
        <v>231</v>
      </c>
      <c r="P134" s="285" t="s">
        <v>229</v>
      </c>
      <c r="Q134" s="285">
        <v>2</v>
      </c>
      <c r="R134" s="168" t="s">
        <v>363</v>
      </c>
      <c r="S134" s="168" t="s">
        <v>452</v>
      </c>
      <c r="T134" s="168" t="s">
        <v>452</v>
      </c>
      <c r="U134" s="168" t="s">
        <v>452</v>
      </c>
      <c r="V134" s="164" t="s">
        <v>452</v>
      </c>
      <c r="W134" s="272" t="s">
        <v>231</v>
      </c>
      <c r="X134" s="164" t="s">
        <v>452</v>
      </c>
      <c r="Y134" s="272" t="s">
        <v>231</v>
      </c>
      <c r="Z134" s="164" t="s">
        <v>452</v>
      </c>
      <c r="AA134" s="272" t="s">
        <v>231</v>
      </c>
      <c r="AB134" s="164" t="s">
        <v>452</v>
      </c>
      <c r="AC134" s="272" t="s">
        <v>231</v>
      </c>
      <c r="AD134" s="170" t="s">
        <v>452</v>
      </c>
      <c r="AE134" s="170" t="s">
        <v>452</v>
      </c>
      <c r="AF134" s="315" t="s">
        <v>231</v>
      </c>
      <c r="AG134" s="315" t="s">
        <v>231</v>
      </c>
      <c r="AH134" s="315" t="s">
        <v>231</v>
      </c>
      <c r="AI134" s="201" t="s">
        <v>231</v>
      </c>
      <c r="AJ134" s="284" t="s">
        <v>231</v>
      </c>
      <c r="AK134" s="165" t="s">
        <v>231</v>
      </c>
      <c r="AL134" s="165" t="s">
        <v>231</v>
      </c>
      <c r="AM134" s="165" t="s">
        <v>231</v>
      </c>
      <c r="AN134" s="165" t="s">
        <v>231</v>
      </c>
      <c r="AO134" s="165" t="s">
        <v>231</v>
      </c>
      <c r="AP134" s="165" t="s">
        <v>231</v>
      </c>
      <c r="AQ134" s="165" t="s">
        <v>231</v>
      </c>
      <c r="AR134" s="165" t="s">
        <v>231</v>
      </c>
      <c r="AS134" s="165" t="s">
        <v>231</v>
      </c>
      <c r="AT134" s="354" t="s">
        <v>231</v>
      </c>
      <c r="AU134" s="152" t="s">
        <v>231</v>
      </c>
      <c r="AV134" s="354" t="s">
        <v>231</v>
      </c>
      <c r="AW134" s="152" t="s">
        <v>231</v>
      </c>
      <c r="AX134" s="152" t="s">
        <v>231</v>
      </c>
      <c r="AY134" s="152" t="s">
        <v>231</v>
      </c>
      <c r="AZ134" s="152" t="s">
        <v>231</v>
      </c>
      <c r="BA134" s="152" t="s">
        <v>231</v>
      </c>
      <c r="BB134" s="152" t="s">
        <v>231</v>
      </c>
      <c r="BC134" s="152" t="s">
        <v>231</v>
      </c>
      <c r="BD134" s="152" t="s">
        <v>231</v>
      </c>
      <c r="BE134" s="152" t="s">
        <v>231</v>
      </c>
      <c r="BF134" s="152" t="s">
        <v>231</v>
      </c>
      <c r="BG134" s="152" t="s">
        <v>231</v>
      </c>
      <c r="BH134" s="165" t="s">
        <v>231</v>
      </c>
      <c r="BI134" s="165" t="s">
        <v>231</v>
      </c>
      <c r="BJ134" s="165" t="s">
        <v>231</v>
      </c>
      <c r="BK134" s="165" t="s">
        <v>231</v>
      </c>
      <c r="BL134" s="165" t="s">
        <v>231</v>
      </c>
      <c r="BM134" s="165" t="s">
        <v>231</v>
      </c>
      <c r="BN134" s="165" t="s">
        <v>231</v>
      </c>
      <c r="BO134" s="165" t="s">
        <v>231</v>
      </c>
      <c r="BP134" s="165" t="s">
        <v>231</v>
      </c>
      <c r="BQ134" s="165" t="s">
        <v>231</v>
      </c>
      <c r="BR134" s="165" t="s">
        <v>231</v>
      </c>
      <c r="BS134" s="165" t="s">
        <v>231</v>
      </c>
      <c r="BT134" s="165" t="s">
        <v>231</v>
      </c>
      <c r="BU134" s="165" t="s">
        <v>231</v>
      </c>
      <c r="BV134" s="165" t="s">
        <v>231</v>
      </c>
      <c r="BW134" s="284" t="s">
        <v>231</v>
      </c>
      <c r="BX134" s="284" t="s">
        <v>231</v>
      </c>
      <c r="BY134" s="284" t="s">
        <v>231</v>
      </c>
      <c r="BZ134" s="284" t="s">
        <v>231</v>
      </c>
      <c r="CA134" s="284" t="s">
        <v>231</v>
      </c>
      <c r="CB134" s="284" t="s">
        <v>231</v>
      </c>
      <c r="CC134" s="284" t="s">
        <v>231</v>
      </c>
      <c r="CD134" s="284" t="s">
        <v>231</v>
      </c>
      <c r="CE134" s="284" t="s">
        <v>231</v>
      </c>
      <c r="CF134" s="284" t="s">
        <v>231</v>
      </c>
      <c r="CG134" s="284" t="s">
        <v>231</v>
      </c>
      <c r="CH134" s="284" t="s">
        <v>231</v>
      </c>
      <c r="CI134" s="284" t="s">
        <v>231</v>
      </c>
      <c r="CJ134" s="284" t="s">
        <v>231</v>
      </c>
      <c r="CK134" s="284" t="s">
        <v>231</v>
      </c>
      <c r="CL134" s="284" t="s">
        <v>231</v>
      </c>
      <c r="CM134" s="284" t="s">
        <v>481</v>
      </c>
      <c r="CN134" s="284">
        <v>2019</v>
      </c>
      <c r="CO134" s="284" t="s">
        <v>429</v>
      </c>
      <c r="CP134" s="284" t="s">
        <v>385</v>
      </c>
      <c r="CQ134" s="284" t="s">
        <v>429</v>
      </c>
      <c r="CR134" s="284" t="s">
        <v>429</v>
      </c>
      <c r="CS134" s="272" t="s">
        <v>231</v>
      </c>
      <c r="CT134" s="272" t="s">
        <v>231</v>
      </c>
      <c r="CU134" s="272" t="s">
        <v>231</v>
      </c>
      <c r="CV134" s="272" t="s">
        <v>231</v>
      </c>
      <c r="CW134" s="272" t="s">
        <v>231</v>
      </c>
      <c r="CX134" s="272" t="s">
        <v>231</v>
      </c>
      <c r="CY134" s="272" t="s">
        <v>231</v>
      </c>
      <c r="CZ134" s="284" t="s">
        <v>231</v>
      </c>
      <c r="DA134" s="284" t="s">
        <v>231</v>
      </c>
      <c r="DB134" s="284" t="s">
        <v>231</v>
      </c>
      <c r="DC134" s="274" t="s">
        <v>506</v>
      </c>
      <c r="DD134" s="274" t="s">
        <v>507</v>
      </c>
      <c r="DE134" s="274" t="s">
        <v>508</v>
      </c>
      <c r="DF134" s="274" t="s">
        <v>485</v>
      </c>
      <c r="DG134" s="274" t="s">
        <v>508</v>
      </c>
      <c r="DH134" s="274" t="s">
        <v>508</v>
      </c>
      <c r="DI134" s="274" t="s">
        <v>508</v>
      </c>
      <c r="DJ134" s="274" t="s">
        <v>508</v>
      </c>
      <c r="DK134" s="272" t="s">
        <v>231</v>
      </c>
      <c r="DL134" s="272" t="s">
        <v>231</v>
      </c>
      <c r="DM134" s="272" t="s">
        <v>231</v>
      </c>
      <c r="DN134" s="272" t="s">
        <v>231</v>
      </c>
      <c r="DO134" s="272" t="s">
        <v>231</v>
      </c>
      <c r="DP134" s="272" t="s">
        <v>231</v>
      </c>
      <c r="DQ134" s="272" t="s">
        <v>231</v>
      </c>
      <c r="DR134" s="176" t="s">
        <v>231</v>
      </c>
      <c r="DS134" s="176" t="s">
        <v>231</v>
      </c>
      <c r="DT134" s="176" t="s">
        <v>231</v>
      </c>
      <c r="DU134" s="176" t="s">
        <v>231</v>
      </c>
      <c r="DV134" s="176" t="s">
        <v>231</v>
      </c>
      <c r="DW134" s="272" t="s">
        <v>231</v>
      </c>
      <c r="DX134" s="176" t="s">
        <v>231</v>
      </c>
      <c r="DY134" s="272" t="s">
        <v>231</v>
      </c>
      <c r="DZ134" s="176" t="s">
        <v>231</v>
      </c>
      <c r="EA134" s="176" t="s">
        <v>231</v>
      </c>
      <c r="EB134" s="176" t="s">
        <v>231</v>
      </c>
      <c r="EC134" s="176" t="s">
        <v>231</v>
      </c>
      <c r="ED134" s="176" t="s">
        <v>231</v>
      </c>
      <c r="EE134" s="176" t="s">
        <v>231</v>
      </c>
      <c r="EF134" s="176" t="s">
        <v>231</v>
      </c>
      <c r="EG134" s="176" t="s">
        <v>231</v>
      </c>
      <c r="EH134" s="176" t="s">
        <v>231</v>
      </c>
      <c r="EI134" s="176" t="s">
        <v>231</v>
      </c>
      <c r="EJ134" s="176" t="s">
        <v>231</v>
      </c>
      <c r="EK134" s="176" t="s">
        <v>231</v>
      </c>
      <c r="EL134" s="176" t="s">
        <v>231</v>
      </c>
      <c r="EM134" s="176" t="s">
        <v>231</v>
      </c>
      <c r="EN134" s="176" t="s">
        <v>231</v>
      </c>
      <c r="EO134" s="176" t="s">
        <v>231</v>
      </c>
      <c r="EP134" s="176" t="s">
        <v>231</v>
      </c>
      <c r="EQ134" s="176" t="s">
        <v>231</v>
      </c>
      <c r="ER134" s="176" t="s">
        <v>231</v>
      </c>
      <c r="ES134" s="176" t="s">
        <v>231</v>
      </c>
      <c r="ET134" s="176" t="s">
        <v>231</v>
      </c>
      <c r="EU134" s="176" t="s">
        <v>231</v>
      </c>
      <c r="EV134" s="176" t="s">
        <v>231</v>
      </c>
      <c r="EW134" s="176" t="s">
        <v>231</v>
      </c>
      <c r="EX134" s="176" t="s">
        <v>231</v>
      </c>
      <c r="EY134" s="176" t="s">
        <v>231</v>
      </c>
      <c r="EZ134" s="176" t="s">
        <v>231</v>
      </c>
      <c r="FA134" s="176" t="s">
        <v>231</v>
      </c>
      <c r="FB134" s="176" t="s">
        <v>231</v>
      </c>
      <c r="FC134" s="176" t="s">
        <v>231</v>
      </c>
      <c r="FD134" s="176" t="s">
        <v>231</v>
      </c>
      <c r="FE134" s="176" t="s">
        <v>231</v>
      </c>
      <c r="FF134" s="176" t="s">
        <v>231</v>
      </c>
      <c r="FG134" s="176" t="s">
        <v>231</v>
      </c>
      <c r="FH134" s="176" t="s">
        <v>231</v>
      </c>
    </row>
    <row r="135" spans="1:164" ht="18" customHeight="1" x14ac:dyDescent="0.3">
      <c r="A135" s="317"/>
      <c r="B135" s="282"/>
      <c r="C135" s="285"/>
      <c r="D135" s="295"/>
      <c r="E135" s="285"/>
      <c r="F135" s="342"/>
      <c r="G135" s="342"/>
      <c r="H135" s="295"/>
      <c r="I135" s="287"/>
      <c r="J135" s="295"/>
      <c r="K135" s="301"/>
      <c r="L135" s="295"/>
      <c r="M135" s="295"/>
      <c r="N135" s="285"/>
      <c r="O135" s="295"/>
      <c r="P135" s="295"/>
      <c r="Q135" s="295"/>
      <c r="R135" s="145" t="s">
        <v>486</v>
      </c>
      <c r="S135" s="145" t="s">
        <v>452</v>
      </c>
      <c r="T135" s="145" t="s">
        <v>452</v>
      </c>
      <c r="U135" s="145" t="s">
        <v>452</v>
      </c>
      <c r="V135" s="164" t="s">
        <v>452</v>
      </c>
      <c r="W135" s="277"/>
      <c r="X135" s="164" t="s">
        <v>452</v>
      </c>
      <c r="Y135" s="277"/>
      <c r="Z135" s="164" t="s">
        <v>452</v>
      </c>
      <c r="AA135" s="277"/>
      <c r="AB135" s="164" t="s">
        <v>452</v>
      </c>
      <c r="AC135" s="277"/>
      <c r="AD135" s="170" t="s">
        <v>452</v>
      </c>
      <c r="AE135" s="170" t="s">
        <v>452</v>
      </c>
      <c r="AF135" s="315"/>
      <c r="AG135" s="315"/>
      <c r="AH135" s="315"/>
      <c r="AI135" s="201" t="s">
        <v>231</v>
      </c>
      <c r="AJ135" s="285"/>
      <c r="AK135" s="165" t="s">
        <v>231</v>
      </c>
      <c r="AL135" s="165" t="s">
        <v>231</v>
      </c>
      <c r="AM135" s="165" t="s">
        <v>231</v>
      </c>
      <c r="AN135" s="165" t="s">
        <v>231</v>
      </c>
      <c r="AO135" s="165" t="s">
        <v>231</v>
      </c>
      <c r="AP135" s="165" t="s">
        <v>231</v>
      </c>
      <c r="AQ135" s="165" t="s">
        <v>231</v>
      </c>
      <c r="AR135" s="165" t="s">
        <v>231</v>
      </c>
      <c r="AS135" s="165" t="s">
        <v>231</v>
      </c>
      <c r="AT135" s="316"/>
      <c r="AU135" s="152" t="s">
        <v>231</v>
      </c>
      <c r="AV135" s="316"/>
      <c r="AW135" s="165" t="s">
        <v>231</v>
      </c>
      <c r="AX135" s="165" t="s">
        <v>231</v>
      </c>
      <c r="AY135" s="165" t="s">
        <v>231</v>
      </c>
      <c r="AZ135" s="165" t="s">
        <v>231</v>
      </c>
      <c r="BA135" s="165" t="s">
        <v>231</v>
      </c>
      <c r="BB135" s="165" t="s">
        <v>231</v>
      </c>
      <c r="BC135" s="165" t="s">
        <v>231</v>
      </c>
      <c r="BD135" s="165" t="s">
        <v>231</v>
      </c>
      <c r="BE135" s="165" t="s">
        <v>231</v>
      </c>
      <c r="BF135" s="165" t="s">
        <v>231</v>
      </c>
      <c r="BG135" s="165" t="s">
        <v>231</v>
      </c>
      <c r="BH135" s="173" t="s">
        <v>231</v>
      </c>
      <c r="BI135" s="173" t="s">
        <v>231</v>
      </c>
      <c r="BJ135" s="173" t="s">
        <v>231</v>
      </c>
      <c r="BK135" s="173" t="s">
        <v>231</v>
      </c>
      <c r="BL135" s="173" t="s">
        <v>231</v>
      </c>
      <c r="BM135" s="173" t="s">
        <v>231</v>
      </c>
      <c r="BN135" s="173" t="s">
        <v>231</v>
      </c>
      <c r="BO135" s="173" t="s">
        <v>231</v>
      </c>
      <c r="BP135" s="173" t="s">
        <v>231</v>
      </c>
      <c r="BQ135" s="173" t="s">
        <v>231</v>
      </c>
      <c r="BR135" s="173" t="s">
        <v>231</v>
      </c>
      <c r="BS135" s="173" t="s">
        <v>231</v>
      </c>
      <c r="BT135" s="173" t="s">
        <v>231</v>
      </c>
      <c r="BU135" s="173" t="s">
        <v>231</v>
      </c>
      <c r="BV135" s="173" t="s">
        <v>231</v>
      </c>
      <c r="BW135" s="285"/>
      <c r="BX135" s="285"/>
      <c r="BY135" s="285"/>
      <c r="BZ135" s="285"/>
      <c r="CA135" s="285"/>
      <c r="CB135" s="285"/>
      <c r="CC135" s="285"/>
      <c r="CD135" s="285"/>
      <c r="CE135" s="285"/>
      <c r="CF135" s="285"/>
      <c r="CG135" s="285"/>
      <c r="CH135" s="285"/>
      <c r="CI135" s="285"/>
      <c r="CJ135" s="285"/>
      <c r="CK135" s="285"/>
      <c r="CL135" s="285"/>
      <c r="CM135" s="285"/>
      <c r="CN135" s="285"/>
      <c r="CO135" s="285"/>
      <c r="CP135" s="285"/>
      <c r="CQ135" s="285"/>
      <c r="CR135" s="285"/>
      <c r="CS135" s="269"/>
      <c r="CT135" s="269"/>
      <c r="CU135" s="269"/>
      <c r="CV135" s="269"/>
      <c r="CW135" s="269"/>
      <c r="CX135" s="269"/>
      <c r="CY135" s="269"/>
      <c r="CZ135" s="349"/>
      <c r="DA135" s="349"/>
      <c r="DB135" s="349"/>
      <c r="DC135" s="275"/>
      <c r="DD135" s="275"/>
      <c r="DE135" s="275"/>
      <c r="DF135" s="275"/>
      <c r="DG135" s="275"/>
      <c r="DH135" s="275"/>
      <c r="DI135" s="275"/>
      <c r="DJ135" s="275"/>
      <c r="DK135" s="277"/>
      <c r="DL135" s="277"/>
      <c r="DM135" s="277"/>
      <c r="DN135" s="277"/>
      <c r="DO135" s="277"/>
      <c r="DP135" s="277"/>
      <c r="DQ135" s="277"/>
      <c r="DR135" s="176" t="s">
        <v>231</v>
      </c>
      <c r="DS135" s="176" t="s">
        <v>231</v>
      </c>
      <c r="DT135" s="176" t="s">
        <v>231</v>
      </c>
      <c r="DU135" s="176" t="s">
        <v>231</v>
      </c>
      <c r="DV135" s="176" t="s">
        <v>231</v>
      </c>
      <c r="DW135" s="277"/>
      <c r="DX135" s="176" t="s">
        <v>231</v>
      </c>
      <c r="DY135" s="277"/>
      <c r="DZ135" s="176" t="s">
        <v>231</v>
      </c>
      <c r="EA135" s="176" t="s">
        <v>231</v>
      </c>
      <c r="EB135" s="176" t="s">
        <v>231</v>
      </c>
      <c r="EC135" s="176" t="s">
        <v>231</v>
      </c>
      <c r="ED135" s="176" t="s">
        <v>231</v>
      </c>
      <c r="EE135" s="176" t="s">
        <v>231</v>
      </c>
      <c r="EF135" s="176" t="s">
        <v>231</v>
      </c>
      <c r="EG135" s="176" t="s">
        <v>231</v>
      </c>
      <c r="EH135" s="176" t="s">
        <v>231</v>
      </c>
      <c r="EI135" s="176" t="s">
        <v>231</v>
      </c>
      <c r="EJ135" s="176" t="s">
        <v>231</v>
      </c>
      <c r="EK135" s="176" t="s">
        <v>231</v>
      </c>
      <c r="EL135" s="176" t="s">
        <v>231</v>
      </c>
      <c r="EM135" s="176" t="s">
        <v>231</v>
      </c>
      <c r="EN135" s="176" t="s">
        <v>231</v>
      </c>
      <c r="EO135" s="176" t="s">
        <v>231</v>
      </c>
      <c r="EP135" s="176" t="s">
        <v>231</v>
      </c>
      <c r="EQ135" s="176" t="s">
        <v>231</v>
      </c>
      <c r="ER135" s="176" t="s">
        <v>231</v>
      </c>
      <c r="ES135" s="176" t="s">
        <v>231</v>
      </c>
      <c r="ET135" s="176" t="s">
        <v>231</v>
      </c>
      <c r="EU135" s="176" t="s">
        <v>231</v>
      </c>
      <c r="EV135" s="176" t="s">
        <v>231</v>
      </c>
      <c r="EW135" s="176" t="s">
        <v>231</v>
      </c>
      <c r="EX135" s="176" t="s">
        <v>231</v>
      </c>
      <c r="EY135" s="176" t="s">
        <v>231</v>
      </c>
      <c r="EZ135" s="176" t="s">
        <v>231</v>
      </c>
      <c r="FA135" s="176" t="s">
        <v>231</v>
      </c>
      <c r="FB135" s="176" t="s">
        <v>231</v>
      </c>
      <c r="FC135" s="176" t="s">
        <v>231</v>
      </c>
      <c r="FD135" s="176" t="s">
        <v>231</v>
      </c>
      <c r="FE135" s="176" t="s">
        <v>231</v>
      </c>
      <c r="FF135" s="176" t="s">
        <v>231</v>
      </c>
      <c r="FG135" s="176" t="s">
        <v>231</v>
      </c>
      <c r="FH135" s="176" t="s">
        <v>231</v>
      </c>
    </row>
    <row r="136" spans="1:164" ht="18" customHeight="1" x14ac:dyDescent="0.3">
      <c r="A136" s="317"/>
      <c r="B136" s="282"/>
      <c r="C136" s="285"/>
      <c r="D136" s="295"/>
      <c r="E136" s="285"/>
      <c r="F136" s="342"/>
      <c r="G136" s="342"/>
      <c r="H136" s="295"/>
      <c r="I136" s="287"/>
      <c r="J136" s="295"/>
      <c r="K136" s="301"/>
      <c r="L136" s="295"/>
      <c r="M136" s="295"/>
      <c r="N136" s="285"/>
      <c r="O136" s="295"/>
      <c r="P136" s="295"/>
      <c r="Q136" s="295"/>
      <c r="R136" s="143" t="s">
        <v>235</v>
      </c>
      <c r="S136" s="143" t="s">
        <v>235</v>
      </c>
      <c r="T136" s="143" t="s">
        <v>235</v>
      </c>
      <c r="U136" s="143" t="s">
        <v>235</v>
      </c>
      <c r="V136" s="145" t="s">
        <v>235</v>
      </c>
      <c r="W136" s="277"/>
      <c r="X136" s="145" t="s">
        <v>235</v>
      </c>
      <c r="Y136" s="277"/>
      <c r="Z136" s="145" t="s">
        <v>235</v>
      </c>
      <c r="AA136" s="277"/>
      <c r="AB136" s="145" t="s">
        <v>235</v>
      </c>
      <c r="AC136" s="277"/>
      <c r="AD136" s="147" t="s">
        <v>235</v>
      </c>
      <c r="AE136" s="147" t="s">
        <v>235</v>
      </c>
      <c r="AF136" s="315"/>
      <c r="AG136" s="315"/>
      <c r="AH136" s="315"/>
      <c r="AI136" s="201" t="s">
        <v>235</v>
      </c>
      <c r="AJ136" s="285"/>
      <c r="AK136" s="165" t="s">
        <v>235</v>
      </c>
      <c r="AL136" s="165" t="s">
        <v>235</v>
      </c>
      <c r="AM136" s="165" t="s">
        <v>235</v>
      </c>
      <c r="AN136" s="165" t="s">
        <v>235</v>
      </c>
      <c r="AO136" s="165" t="s">
        <v>235</v>
      </c>
      <c r="AP136" s="165" t="s">
        <v>235</v>
      </c>
      <c r="AQ136" s="165" t="s">
        <v>235</v>
      </c>
      <c r="AR136" s="165" t="s">
        <v>235</v>
      </c>
      <c r="AS136" s="165" t="s">
        <v>235</v>
      </c>
      <c r="AT136" s="316"/>
      <c r="AU136" s="152" t="s">
        <v>235</v>
      </c>
      <c r="AV136" s="316"/>
      <c r="AW136" s="165" t="s">
        <v>235</v>
      </c>
      <c r="AX136" s="165" t="s">
        <v>235</v>
      </c>
      <c r="AY136" s="165" t="s">
        <v>235</v>
      </c>
      <c r="AZ136" s="165" t="s">
        <v>235</v>
      </c>
      <c r="BA136" s="165" t="s">
        <v>235</v>
      </c>
      <c r="BB136" s="165" t="s">
        <v>235</v>
      </c>
      <c r="BC136" s="165" t="s">
        <v>235</v>
      </c>
      <c r="BD136" s="165" t="s">
        <v>235</v>
      </c>
      <c r="BE136" s="165" t="s">
        <v>235</v>
      </c>
      <c r="BF136" s="165" t="s">
        <v>235</v>
      </c>
      <c r="BG136" s="165" t="s">
        <v>235</v>
      </c>
      <c r="BH136" s="165" t="s">
        <v>235</v>
      </c>
      <c r="BI136" s="165" t="s">
        <v>235</v>
      </c>
      <c r="BJ136" s="165" t="s">
        <v>235</v>
      </c>
      <c r="BK136" s="165" t="s">
        <v>235</v>
      </c>
      <c r="BL136" s="165" t="s">
        <v>235</v>
      </c>
      <c r="BM136" s="165" t="s">
        <v>235</v>
      </c>
      <c r="BN136" s="165" t="s">
        <v>235</v>
      </c>
      <c r="BO136" s="165" t="s">
        <v>235</v>
      </c>
      <c r="BP136" s="165" t="s">
        <v>235</v>
      </c>
      <c r="BQ136" s="165" t="s">
        <v>235</v>
      </c>
      <c r="BR136" s="165" t="s">
        <v>235</v>
      </c>
      <c r="BS136" s="165" t="s">
        <v>235</v>
      </c>
      <c r="BT136" s="165" t="s">
        <v>235</v>
      </c>
      <c r="BU136" s="165" t="s">
        <v>235</v>
      </c>
      <c r="BV136" s="165" t="s">
        <v>235</v>
      </c>
      <c r="BW136" s="285"/>
      <c r="BX136" s="285"/>
      <c r="BY136" s="285"/>
      <c r="BZ136" s="285"/>
      <c r="CA136" s="285"/>
      <c r="CB136" s="285"/>
      <c r="CC136" s="285"/>
      <c r="CD136" s="285"/>
      <c r="CE136" s="285"/>
      <c r="CF136" s="285"/>
      <c r="CG136" s="285"/>
      <c r="CH136" s="285"/>
      <c r="CI136" s="285"/>
      <c r="CJ136" s="285"/>
      <c r="CK136" s="285"/>
      <c r="CL136" s="285"/>
      <c r="CM136" s="285"/>
      <c r="CN136" s="285"/>
      <c r="CO136" s="285"/>
      <c r="CP136" s="285"/>
      <c r="CQ136" s="285"/>
      <c r="CR136" s="285"/>
      <c r="CS136" s="269"/>
      <c r="CT136" s="269"/>
      <c r="CU136" s="269"/>
      <c r="CV136" s="269"/>
      <c r="CW136" s="269"/>
      <c r="CX136" s="269"/>
      <c r="CY136" s="269"/>
      <c r="CZ136" s="349"/>
      <c r="DA136" s="349"/>
      <c r="DB136" s="349"/>
      <c r="DC136" s="275"/>
      <c r="DD136" s="275"/>
      <c r="DE136" s="275"/>
      <c r="DF136" s="275"/>
      <c r="DG136" s="275"/>
      <c r="DH136" s="275"/>
      <c r="DI136" s="275"/>
      <c r="DJ136" s="275"/>
      <c r="DK136" s="277"/>
      <c r="DL136" s="277"/>
      <c r="DM136" s="277"/>
      <c r="DN136" s="277"/>
      <c r="DO136" s="277"/>
      <c r="DP136" s="277"/>
      <c r="DQ136" s="277"/>
      <c r="DR136" s="176" t="s">
        <v>235</v>
      </c>
      <c r="DS136" s="176" t="s">
        <v>235</v>
      </c>
      <c r="DT136" s="176" t="s">
        <v>235</v>
      </c>
      <c r="DU136" s="176" t="s">
        <v>235</v>
      </c>
      <c r="DV136" s="176" t="s">
        <v>235</v>
      </c>
      <c r="DW136" s="277"/>
      <c r="DX136" s="176" t="s">
        <v>235</v>
      </c>
      <c r="DY136" s="277"/>
      <c r="DZ136" s="176" t="s">
        <v>235</v>
      </c>
      <c r="EA136" s="176" t="s">
        <v>235</v>
      </c>
      <c r="EB136" s="176" t="s">
        <v>235</v>
      </c>
      <c r="EC136" s="176" t="s">
        <v>235</v>
      </c>
      <c r="ED136" s="176" t="s">
        <v>235</v>
      </c>
      <c r="EE136" s="176" t="s">
        <v>235</v>
      </c>
      <c r="EF136" s="176" t="s">
        <v>235</v>
      </c>
      <c r="EG136" s="176" t="s">
        <v>235</v>
      </c>
      <c r="EH136" s="176" t="s">
        <v>235</v>
      </c>
      <c r="EI136" s="176" t="s">
        <v>235</v>
      </c>
      <c r="EJ136" s="176" t="s">
        <v>235</v>
      </c>
      <c r="EK136" s="176" t="s">
        <v>235</v>
      </c>
      <c r="EL136" s="176" t="s">
        <v>235</v>
      </c>
      <c r="EM136" s="176" t="s">
        <v>235</v>
      </c>
      <c r="EN136" s="176" t="s">
        <v>235</v>
      </c>
      <c r="EO136" s="176" t="s">
        <v>235</v>
      </c>
      <c r="EP136" s="176" t="s">
        <v>235</v>
      </c>
      <c r="EQ136" s="176" t="s">
        <v>235</v>
      </c>
      <c r="ER136" s="176" t="s">
        <v>235</v>
      </c>
      <c r="ES136" s="176" t="s">
        <v>235</v>
      </c>
      <c r="ET136" s="176" t="s">
        <v>235</v>
      </c>
      <c r="EU136" s="176" t="s">
        <v>235</v>
      </c>
      <c r="EV136" s="176" t="s">
        <v>235</v>
      </c>
      <c r="EW136" s="176" t="s">
        <v>235</v>
      </c>
      <c r="EX136" s="176" t="s">
        <v>235</v>
      </c>
      <c r="EY136" s="176" t="s">
        <v>235</v>
      </c>
      <c r="EZ136" s="176" t="s">
        <v>235</v>
      </c>
      <c r="FA136" s="176" t="s">
        <v>235</v>
      </c>
      <c r="FB136" s="176" t="s">
        <v>235</v>
      </c>
      <c r="FC136" s="176" t="s">
        <v>235</v>
      </c>
      <c r="FD136" s="176" t="s">
        <v>235</v>
      </c>
      <c r="FE136" s="176" t="s">
        <v>235</v>
      </c>
      <c r="FF136" s="176" t="s">
        <v>235</v>
      </c>
      <c r="FG136" s="176" t="s">
        <v>235</v>
      </c>
      <c r="FH136" s="176" t="s">
        <v>235</v>
      </c>
    </row>
    <row r="137" spans="1:164" ht="18" customHeight="1" x14ac:dyDescent="0.3">
      <c r="A137" s="351"/>
      <c r="B137" s="283"/>
      <c r="C137" s="286"/>
      <c r="D137" s="296"/>
      <c r="E137" s="286"/>
      <c r="F137" s="343"/>
      <c r="G137" s="343"/>
      <c r="H137" s="296"/>
      <c r="I137" s="288"/>
      <c r="J137" s="296"/>
      <c r="K137" s="302"/>
      <c r="L137" s="296"/>
      <c r="M137" s="296"/>
      <c r="N137" s="286"/>
      <c r="O137" s="296"/>
      <c r="P137" s="296"/>
      <c r="Q137" s="296"/>
      <c r="R137" s="143" t="s">
        <v>235</v>
      </c>
      <c r="S137" s="143" t="s">
        <v>449</v>
      </c>
      <c r="T137" s="143" t="s">
        <v>449</v>
      </c>
      <c r="U137" s="143" t="s">
        <v>449</v>
      </c>
      <c r="V137" s="143" t="s">
        <v>449</v>
      </c>
      <c r="W137" s="297"/>
      <c r="X137" s="143" t="s">
        <v>449</v>
      </c>
      <c r="Y137" s="297"/>
      <c r="Z137" s="143" t="s">
        <v>449</v>
      </c>
      <c r="AA137" s="297"/>
      <c r="AB137" s="143" t="s">
        <v>449</v>
      </c>
      <c r="AC137" s="297"/>
      <c r="AD137" s="148" t="s">
        <v>449</v>
      </c>
      <c r="AE137" s="148" t="s">
        <v>449</v>
      </c>
      <c r="AF137" s="315"/>
      <c r="AG137" s="315"/>
      <c r="AH137" s="315"/>
      <c r="AI137" s="201" t="s">
        <v>235</v>
      </c>
      <c r="AJ137" s="320"/>
      <c r="AK137" s="165" t="s">
        <v>235</v>
      </c>
      <c r="AL137" s="165" t="s">
        <v>235</v>
      </c>
      <c r="AM137" s="165" t="s">
        <v>235</v>
      </c>
      <c r="AN137" s="165" t="s">
        <v>235</v>
      </c>
      <c r="AO137" s="165" t="s">
        <v>235</v>
      </c>
      <c r="AP137" s="165" t="s">
        <v>235</v>
      </c>
      <c r="AQ137" s="165" t="s">
        <v>235</v>
      </c>
      <c r="AR137" s="165" t="s">
        <v>235</v>
      </c>
      <c r="AS137" s="165" t="s">
        <v>235</v>
      </c>
      <c r="AT137" s="316"/>
      <c r="AU137" s="152" t="s">
        <v>235</v>
      </c>
      <c r="AV137" s="316"/>
      <c r="AW137" s="165" t="s">
        <v>235</v>
      </c>
      <c r="AX137" s="165" t="s">
        <v>235</v>
      </c>
      <c r="AY137" s="165" t="s">
        <v>235</v>
      </c>
      <c r="AZ137" s="165" t="s">
        <v>235</v>
      </c>
      <c r="BA137" s="165" t="s">
        <v>235</v>
      </c>
      <c r="BB137" s="165" t="s">
        <v>235</v>
      </c>
      <c r="BC137" s="165" t="s">
        <v>235</v>
      </c>
      <c r="BD137" s="165" t="s">
        <v>235</v>
      </c>
      <c r="BE137" s="165" t="s">
        <v>235</v>
      </c>
      <c r="BF137" s="165" t="s">
        <v>235</v>
      </c>
      <c r="BG137" s="165" t="s">
        <v>235</v>
      </c>
      <c r="BH137" s="173" t="s">
        <v>235</v>
      </c>
      <c r="BI137" s="173" t="s">
        <v>235</v>
      </c>
      <c r="BJ137" s="173" t="s">
        <v>235</v>
      </c>
      <c r="BK137" s="173" t="s">
        <v>235</v>
      </c>
      <c r="BL137" s="173" t="s">
        <v>235</v>
      </c>
      <c r="BM137" s="173" t="s">
        <v>235</v>
      </c>
      <c r="BN137" s="173" t="s">
        <v>235</v>
      </c>
      <c r="BO137" s="173" t="s">
        <v>235</v>
      </c>
      <c r="BP137" s="173" t="s">
        <v>235</v>
      </c>
      <c r="BQ137" s="165" t="s">
        <v>235</v>
      </c>
      <c r="BR137" s="165" t="s">
        <v>235</v>
      </c>
      <c r="BS137" s="165" t="s">
        <v>235</v>
      </c>
      <c r="BT137" s="165" t="s">
        <v>235</v>
      </c>
      <c r="BU137" s="165" t="s">
        <v>235</v>
      </c>
      <c r="BV137" s="165" t="s">
        <v>235</v>
      </c>
      <c r="BW137" s="320"/>
      <c r="BX137" s="320"/>
      <c r="BY137" s="320"/>
      <c r="BZ137" s="320"/>
      <c r="CA137" s="320"/>
      <c r="CB137" s="320"/>
      <c r="CC137" s="320"/>
      <c r="CD137" s="320"/>
      <c r="CE137" s="320"/>
      <c r="CF137" s="320"/>
      <c r="CG137" s="320"/>
      <c r="CH137" s="320"/>
      <c r="CI137" s="320"/>
      <c r="CJ137" s="320"/>
      <c r="CK137" s="320"/>
      <c r="CL137" s="320"/>
      <c r="CM137" s="286"/>
      <c r="CN137" s="286"/>
      <c r="CO137" s="286"/>
      <c r="CP137" s="286"/>
      <c r="CQ137" s="286"/>
      <c r="CR137" s="286"/>
      <c r="CS137" s="298"/>
      <c r="CT137" s="298"/>
      <c r="CU137" s="298"/>
      <c r="CV137" s="298"/>
      <c r="CW137" s="298"/>
      <c r="CX137" s="298"/>
      <c r="CY137" s="298"/>
      <c r="CZ137" s="350"/>
      <c r="DA137" s="350"/>
      <c r="DB137" s="350"/>
      <c r="DC137" s="276"/>
      <c r="DD137" s="276"/>
      <c r="DE137" s="276"/>
      <c r="DF137" s="276"/>
      <c r="DG137" s="276"/>
      <c r="DH137" s="276"/>
      <c r="DI137" s="276"/>
      <c r="DJ137" s="276"/>
      <c r="DK137" s="297"/>
      <c r="DL137" s="297"/>
      <c r="DM137" s="297"/>
      <c r="DN137" s="297"/>
      <c r="DO137" s="297"/>
      <c r="DP137" s="297"/>
      <c r="DQ137" s="297"/>
      <c r="DR137" s="176" t="s">
        <v>235</v>
      </c>
      <c r="DS137" s="176" t="s">
        <v>235</v>
      </c>
      <c r="DT137" s="176" t="s">
        <v>235</v>
      </c>
      <c r="DU137" s="176" t="s">
        <v>235</v>
      </c>
      <c r="DV137" s="176" t="s">
        <v>235</v>
      </c>
      <c r="DW137" s="297"/>
      <c r="DX137" s="176" t="s">
        <v>235</v>
      </c>
      <c r="DY137" s="297"/>
      <c r="DZ137" s="176" t="s">
        <v>235</v>
      </c>
      <c r="EA137" s="176" t="s">
        <v>235</v>
      </c>
      <c r="EB137" s="176" t="s">
        <v>235</v>
      </c>
      <c r="EC137" s="176" t="s">
        <v>235</v>
      </c>
      <c r="ED137" s="176" t="s">
        <v>235</v>
      </c>
      <c r="EE137" s="176" t="s">
        <v>235</v>
      </c>
      <c r="EF137" s="176" t="s">
        <v>235</v>
      </c>
      <c r="EG137" s="176" t="s">
        <v>235</v>
      </c>
      <c r="EH137" s="176" t="s">
        <v>235</v>
      </c>
      <c r="EI137" s="176" t="s">
        <v>235</v>
      </c>
      <c r="EJ137" s="176" t="s">
        <v>235</v>
      </c>
      <c r="EK137" s="176" t="s">
        <v>235</v>
      </c>
      <c r="EL137" s="176" t="s">
        <v>235</v>
      </c>
      <c r="EM137" s="176" t="s">
        <v>235</v>
      </c>
      <c r="EN137" s="176" t="s">
        <v>235</v>
      </c>
      <c r="EO137" s="176" t="s">
        <v>235</v>
      </c>
      <c r="EP137" s="176" t="s">
        <v>235</v>
      </c>
      <c r="EQ137" s="176" t="s">
        <v>235</v>
      </c>
      <c r="ER137" s="176" t="s">
        <v>235</v>
      </c>
      <c r="ES137" s="176" t="s">
        <v>235</v>
      </c>
      <c r="ET137" s="176" t="s">
        <v>235</v>
      </c>
      <c r="EU137" s="176" t="s">
        <v>235</v>
      </c>
      <c r="EV137" s="176" t="s">
        <v>235</v>
      </c>
      <c r="EW137" s="176" t="s">
        <v>235</v>
      </c>
      <c r="EX137" s="176" t="s">
        <v>235</v>
      </c>
      <c r="EY137" s="176" t="s">
        <v>235</v>
      </c>
      <c r="EZ137" s="176" t="s">
        <v>235</v>
      </c>
      <c r="FA137" s="176" t="s">
        <v>235</v>
      </c>
      <c r="FB137" s="176" t="s">
        <v>235</v>
      </c>
      <c r="FC137" s="176" t="s">
        <v>235</v>
      </c>
      <c r="FD137" s="176" t="s">
        <v>235</v>
      </c>
      <c r="FE137" s="176" t="s">
        <v>235</v>
      </c>
      <c r="FF137" s="176" t="s">
        <v>235</v>
      </c>
      <c r="FG137" s="176" t="s">
        <v>235</v>
      </c>
      <c r="FH137" s="176" t="s">
        <v>235</v>
      </c>
    </row>
    <row r="138" spans="1:164" ht="18" customHeight="1" x14ac:dyDescent="0.3">
      <c r="A138" s="373">
        <v>30</v>
      </c>
      <c r="B138" s="405">
        <v>33</v>
      </c>
      <c r="C138" s="395" t="s">
        <v>217</v>
      </c>
      <c r="D138" s="284" t="s">
        <v>509</v>
      </c>
      <c r="E138" s="284" t="s">
        <v>437</v>
      </c>
      <c r="F138" s="321" t="s">
        <v>510</v>
      </c>
      <c r="G138" s="274" t="s">
        <v>511</v>
      </c>
      <c r="H138" s="284" t="s">
        <v>512</v>
      </c>
      <c r="I138" s="274" t="s">
        <v>513</v>
      </c>
      <c r="J138" s="272" t="s">
        <v>231</v>
      </c>
      <c r="K138" s="409" t="s">
        <v>514</v>
      </c>
      <c r="L138" s="284" t="s">
        <v>225</v>
      </c>
      <c r="M138" s="272" t="s">
        <v>515</v>
      </c>
      <c r="N138" s="284" t="s">
        <v>433</v>
      </c>
      <c r="O138" s="272" t="s">
        <v>231</v>
      </c>
      <c r="P138" s="272" t="s">
        <v>434</v>
      </c>
      <c r="Q138" s="272">
        <v>3</v>
      </c>
      <c r="R138" s="143" t="s">
        <v>356</v>
      </c>
      <c r="S138" s="143" t="s">
        <v>231</v>
      </c>
      <c r="T138" s="143" t="s">
        <v>231</v>
      </c>
      <c r="U138" s="143" t="s">
        <v>231</v>
      </c>
      <c r="V138" s="143">
        <v>73</v>
      </c>
      <c r="W138" s="272">
        <v>258</v>
      </c>
      <c r="X138" s="143" t="s">
        <v>231</v>
      </c>
      <c r="Y138" s="438" t="s">
        <v>516</v>
      </c>
      <c r="Z138" s="143" t="s">
        <v>231</v>
      </c>
      <c r="AA138" s="272">
        <v>147</v>
      </c>
      <c r="AB138" s="143" t="s">
        <v>231</v>
      </c>
      <c r="AC138" s="272" t="s">
        <v>231</v>
      </c>
      <c r="AD138" s="149" t="s">
        <v>231</v>
      </c>
      <c r="AE138" s="149" t="s">
        <v>231</v>
      </c>
      <c r="AF138" s="266" t="s">
        <v>231</v>
      </c>
      <c r="AG138" s="266" t="s">
        <v>231</v>
      </c>
      <c r="AH138" s="266" t="s">
        <v>231</v>
      </c>
      <c r="AI138" s="98" t="s">
        <v>231</v>
      </c>
      <c r="AJ138" s="403" t="s">
        <v>231</v>
      </c>
      <c r="AK138" s="72" t="s">
        <v>231</v>
      </c>
      <c r="AL138" s="72" t="s">
        <v>231</v>
      </c>
      <c r="AM138" s="72" t="s">
        <v>231</v>
      </c>
      <c r="AN138" s="72" t="s">
        <v>231</v>
      </c>
      <c r="AO138" s="72" t="s">
        <v>231</v>
      </c>
      <c r="AP138" s="72" t="s">
        <v>231</v>
      </c>
      <c r="AQ138" s="72" t="s">
        <v>231</v>
      </c>
      <c r="AR138" s="72" t="s">
        <v>231</v>
      </c>
      <c r="AS138" s="72" t="s">
        <v>231</v>
      </c>
      <c r="AT138" s="403" t="s">
        <v>231</v>
      </c>
      <c r="AU138" s="72" t="s">
        <v>231</v>
      </c>
      <c r="AV138" s="403" t="s">
        <v>231</v>
      </c>
      <c r="AW138" s="72" t="s">
        <v>231</v>
      </c>
      <c r="AX138" s="72" t="s">
        <v>231</v>
      </c>
      <c r="AY138" s="72" t="s">
        <v>231</v>
      </c>
      <c r="AZ138" s="72" t="s">
        <v>231</v>
      </c>
      <c r="BA138" s="72" t="s">
        <v>231</v>
      </c>
      <c r="BB138" s="72" t="s">
        <v>231</v>
      </c>
      <c r="BC138" s="72" t="s">
        <v>231</v>
      </c>
      <c r="BD138" s="72" t="s">
        <v>231</v>
      </c>
      <c r="BE138" s="72" t="s">
        <v>231</v>
      </c>
      <c r="BF138" s="72" t="s">
        <v>231</v>
      </c>
      <c r="BG138" s="72" t="s">
        <v>231</v>
      </c>
      <c r="BH138" s="72" t="s">
        <v>231</v>
      </c>
      <c r="BI138" s="72" t="s">
        <v>231</v>
      </c>
      <c r="BJ138" s="72" t="s">
        <v>231</v>
      </c>
      <c r="BK138" s="72" t="s">
        <v>231</v>
      </c>
      <c r="BL138" s="72" t="s">
        <v>231</v>
      </c>
      <c r="BM138" s="72" t="s">
        <v>231</v>
      </c>
      <c r="BN138" s="72" t="s">
        <v>231</v>
      </c>
      <c r="BO138" s="72" t="s">
        <v>231</v>
      </c>
      <c r="BP138" s="72" t="s">
        <v>231</v>
      </c>
      <c r="BQ138" s="72" t="s">
        <v>231</v>
      </c>
      <c r="BR138" s="72" t="s">
        <v>231</v>
      </c>
      <c r="BS138" s="72" t="s">
        <v>231</v>
      </c>
      <c r="BT138" s="72" t="s">
        <v>231</v>
      </c>
      <c r="BU138" s="72" t="s">
        <v>231</v>
      </c>
      <c r="BV138" s="72" t="s">
        <v>231</v>
      </c>
      <c r="BW138" s="422" t="s">
        <v>231</v>
      </c>
      <c r="BX138" s="422" t="s">
        <v>231</v>
      </c>
      <c r="BY138" s="272" t="s">
        <v>231</v>
      </c>
      <c r="BZ138" s="272" t="s">
        <v>231</v>
      </c>
      <c r="CA138" s="272" t="s">
        <v>231</v>
      </c>
      <c r="CB138" s="272" t="s">
        <v>231</v>
      </c>
      <c r="CC138" s="272" t="s">
        <v>231</v>
      </c>
      <c r="CD138" s="272" t="s">
        <v>231</v>
      </c>
      <c r="CE138" s="272" t="s">
        <v>231</v>
      </c>
      <c r="CF138" s="272" t="s">
        <v>231</v>
      </c>
      <c r="CG138" s="272" t="s">
        <v>231</v>
      </c>
      <c r="CH138" s="272" t="s">
        <v>231</v>
      </c>
      <c r="CI138" s="272" t="s">
        <v>231</v>
      </c>
      <c r="CJ138" s="272" t="s">
        <v>231</v>
      </c>
      <c r="CK138" s="272" t="s">
        <v>231</v>
      </c>
      <c r="CL138" s="272" t="s">
        <v>231</v>
      </c>
      <c r="CM138" s="272" t="s">
        <v>517</v>
      </c>
      <c r="CN138" s="272">
        <v>2020</v>
      </c>
      <c r="CO138" s="272" t="s">
        <v>429</v>
      </c>
      <c r="CP138" s="272" t="s">
        <v>385</v>
      </c>
      <c r="CQ138" s="272" t="s">
        <v>429</v>
      </c>
      <c r="CR138" s="272" t="s">
        <v>429</v>
      </c>
      <c r="CS138" s="272" t="s">
        <v>231</v>
      </c>
      <c r="CT138" s="272" t="s">
        <v>231</v>
      </c>
      <c r="CU138" s="272" t="s">
        <v>231</v>
      </c>
      <c r="CV138" s="272" t="s">
        <v>231</v>
      </c>
      <c r="CW138" s="272" t="s">
        <v>231</v>
      </c>
      <c r="CX138" s="272" t="s">
        <v>231</v>
      </c>
      <c r="CY138" s="272" t="s">
        <v>231</v>
      </c>
      <c r="CZ138" s="272" t="s">
        <v>231</v>
      </c>
      <c r="DA138" s="272" t="s">
        <v>231</v>
      </c>
      <c r="DB138" s="272" t="s">
        <v>231</v>
      </c>
      <c r="DC138" s="278" t="s">
        <v>518</v>
      </c>
      <c r="DD138" s="278" t="s">
        <v>519</v>
      </c>
      <c r="DE138" s="278" t="s">
        <v>520</v>
      </c>
      <c r="DF138" s="278" t="s">
        <v>485</v>
      </c>
      <c r="DG138" s="278" t="s">
        <v>520</v>
      </c>
      <c r="DH138" s="278" t="s">
        <v>520</v>
      </c>
      <c r="DI138" s="278" t="s">
        <v>520</v>
      </c>
      <c r="DJ138" s="278" t="s">
        <v>520</v>
      </c>
      <c r="DK138" s="272" t="s">
        <v>231</v>
      </c>
      <c r="DL138" s="272" t="s">
        <v>231</v>
      </c>
      <c r="DM138" s="272" t="s">
        <v>231</v>
      </c>
      <c r="DN138" s="272" t="s">
        <v>231</v>
      </c>
      <c r="DO138" s="272" t="s">
        <v>231</v>
      </c>
      <c r="DP138" s="272" t="s">
        <v>231</v>
      </c>
      <c r="DQ138" s="272" t="s">
        <v>231</v>
      </c>
      <c r="DR138" s="176" t="s">
        <v>231</v>
      </c>
      <c r="DS138" s="176" t="s">
        <v>231</v>
      </c>
      <c r="DT138" s="176" t="s">
        <v>231</v>
      </c>
      <c r="DU138" s="176" t="s">
        <v>231</v>
      </c>
      <c r="DV138" s="176" t="s">
        <v>231</v>
      </c>
      <c r="DW138" s="272" t="s">
        <v>231</v>
      </c>
      <c r="DX138" s="176" t="s">
        <v>231</v>
      </c>
      <c r="DY138" s="272" t="s">
        <v>231</v>
      </c>
      <c r="DZ138" s="176" t="s">
        <v>231</v>
      </c>
      <c r="EA138" s="176" t="s">
        <v>231</v>
      </c>
      <c r="EB138" s="176" t="s">
        <v>231</v>
      </c>
      <c r="EC138" s="176" t="s">
        <v>231</v>
      </c>
      <c r="ED138" s="176" t="s">
        <v>231</v>
      </c>
      <c r="EE138" s="176" t="s">
        <v>231</v>
      </c>
      <c r="EF138" s="176" t="s">
        <v>231</v>
      </c>
      <c r="EG138" s="176" t="s">
        <v>231</v>
      </c>
      <c r="EH138" s="176" t="s">
        <v>231</v>
      </c>
      <c r="EI138" s="176" t="s">
        <v>231</v>
      </c>
      <c r="EJ138" s="176" t="s">
        <v>231</v>
      </c>
      <c r="EK138" s="176" t="s">
        <v>231</v>
      </c>
      <c r="EL138" s="176" t="s">
        <v>231</v>
      </c>
      <c r="EM138" s="176" t="s">
        <v>231</v>
      </c>
      <c r="EN138" s="176" t="s">
        <v>231</v>
      </c>
      <c r="EO138" s="176" t="s">
        <v>231</v>
      </c>
      <c r="EP138" s="176" t="s">
        <v>231</v>
      </c>
      <c r="EQ138" s="176" t="s">
        <v>231</v>
      </c>
      <c r="ER138" s="176" t="s">
        <v>231</v>
      </c>
      <c r="ES138" s="176" t="s">
        <v>231</v>
      </c>
      <c r="ET138" s="176" t="s">
        <v>231</v>
      </c>
      <c r="EU138" s="176" t="s">
        <v>231</v>
      </c>
      <c r="EV138" s="176" t="s">
        <v>231</v>
      </c>
      <c r="EW138" s="176" t="s">
        <v>231</v>
      </c>
      <c r="EX138" s="176" t="s">
        <v>231</v>
      </c>
      <c r="EY138" s="176" t="s">
        <v>231</v>
      </c>
      <c r="EZ138" s="176" t="s">
        <v>231</v>
      </c>
      <c r="FA138" s="176" t="s">
        <v>231</v>
      </c>
      <c r="FB138" s="176" t="s">
        <v>231</v>
      </c>
      <c r="FC138" s="176" t="s">
        <v>231</v>
      </c>
      <c r="FD138" s="176" t="s">
        <v>231</v>
      </c>
      <c r="FE138" s="176" t="s">
        <v>231</v>
      </c>
      <c r="FF138" s="176" t="s">
        <v>231</v>
      </c>
      <c r="FG138" s="176" t="s">
        <v>231</v>
      </c>
      <c r="FH138" s="176" t="s">
        <v>231</v>
      </c>
    </row>
    <row r="139" spans="1:164" ht="18" customHeight="1" x14ac:dyDescent="0.3">
      <c r="A139" s="373"/>
      <c r="B139" s="376"/>
      <c r="C139" s="406"/>
      <c r="D139" s="349"/>
      <c r="E139" s="285"/>
      <c r="F139" s="322"/>
      <c r="G139" s="287"/>
      <c r="H139" s="285"/>
      <c r="I139" s="287"/>
      <c r="J139" s="269"/>
      <c r="K139" s="410"/>
      <c r="L139" s="285"/>
      <c r="M139" s="269"/>
      <c r="N139" s="285"/>
      <c r="O139" s="269"/>
      <c r="P139" s="269"/>
      <c r="Q139" s="269"/>
      <c r="R139" s="143" t="s">
        <v>521</v>
      </c>
      <c r="S139" s="143" t="s">
        <v>231</v>
      </c>
      <c r="T139" s="143" t="s">
        <v>231</v>
      </c>
      <c r="U139" s="143" t="s">
        <v>231</v>
      </c>
      <c r="V139" s="143">
        <v>84</v>
      </c>
      <c r="W139" s="269"/>
      <c r="X139" s="143" t="s">
        <v>231</v>
      </c>
      <c r="Y139" s="439"/>
      <c r="Z139" s="143" t="s">
        <v>231</v>
      </c>
      <c r="AA139" s="269"/>
      <c r="AB139" s="143" t="s">
        <v>231</v>
      </c>
      <c r="AC139" s="269"/>
      <c r="AD139" s="149" t="s">
        <v>231</v>
      </c>
      <c r="AE139" s="149" t="s">
        <v>231</v>
      </c>
      <c r="AF139" s="266"/>
      <c r="AG139" s="266"/>
      <c r="AH139" s="266"/>
      <c r="AI139" s="98" t="s">
        <v>231</v>
      </c>
      <c r="AJ139" s="404"/>
      <c r="AK139" s="72" t="s">
        <v>231</v>
      </c>
      <c r="AL139" s="72" t="s">
        <v>231</v>
      </c>
      <c r="AM139" s="72" t="s">
        <v>231</v>
      </c>
      <c r="AN139" s="72" t="s">
        <v>231</v>
      </c>
      <c r="AO139" s="72" t="s">
        <v>231</v>
      </c>
      <c r="AP139" s="72" t="s">
        <v>231</v>
      </c>
      <c r="AQ139" s="72" t="s">
        <v>231</v>
      </c>
      <c r="AR139" s="72" t="s">
        <v>231</v>
      </c>
      <c r="AS139" s="72" t="s">
        <v>231</v>
      </c>
      <c r="AT139" s="404"/>
      <c r="AU139" s="72" t="s">
        <v>231</v>
      </c>
      <c r="AV139" s="404"/>
      <c r="AW139" s="72" t="s">
        <v>231</v>
      </c>
      <c r="AX139" s="72" t="s">
        <v>231</v>
      </c>
      <c r="AY139" s="72" t="s">
        <v>231</v>
      </c>
      <c r="AZ139" s="72" t="s">
        <v>231</v>
      </c>
      <c r="BA139" s="72" t="s">
        <v>231</v>
      </c>
      <c r="BB139" s="72" t="s">
        <v>231</v>
      </c>
      <c r="BC139" s="72" t="s">
        <v>231</v>
      </c>
      <c r="BD139" s="72" t="s">
        <v>231</v>
      </c>
      <c r="BE139" s="72" t="s">
        <v>231</v>
      </c>
      <c r="BF139" s="72" t="s">
        <v>231</v>
      </c>
      <c r="BG139" s="72" t="s">
        <v>231</v>
      </c>
      <c r="BH139" s="72" t="s">
        <v>231</v>
      </c>
      <c r="BI139" s="72" t="s">
        <v>231</v>
      </c>
      <c r="BJ139" s="72" t="s">
        <v>231</v>
      </c>
      <c r="BK139" s="72" t="s">
        <v>231</v>
      </c>
      <c r="BL139" s="72" t="s">
        <v>231</v>
      </c>
      <c r="BM139" s="72" t="s">
        <v>231</v>
      </c>
      <c r="BN139" s="72" t="s">
        <v>231</v>
      </c>
      <c r="BO139" s="72" t="s">
        <v>231</v>
      </c>
      <c r="BP139" s="72" t="s">
        <v>231</v>
      </c>
      <c r="BQ139" s="72" t="s">
        <v>231</v>
      </c>
      <c r="BR139" s="72" t="s">
        <v>231</v>
      </c>
      <c r="BS139" s="72" t="s">
        <v>231</v>
      </c>
      <c r="BT139" s="72" t="s">
        <v>231</v>
      </c>
      <c r="BU139" s="72" t="s">
        <v>231</v>
      </c>
      <c r="BV139" s="72" t="s">
        <v>231</v>
      </c>
      <c r="BW139" s="422"/>
      <c r="BX139" s="422"/>
      <c r="BY139" s="273"/>
      <c r="BZ139" s="273"/>
      <c r="CA139" s="273"/>
      <c r="CB139" s="273"/>
      <c r="CC139" s="273"/>
      <c r="CD139" s="273"/>
      <c r="CE139" s="273"/>
      <c r="CF139" s="273"/>
      <c r="CG139" s="273"/>
      <c r="CH139" s="273"/>
      <c r="CI139" s="273"/>
      <c r="CJ139" s="273"/>
      <c r="CK139" s="273"/>
      <c r="CL139" s="273"/>
      <c r="CM139" s="269"/>
      <c r="CN139" s="269"/>
      <c r="CO139" s="269"/>
      <c r="CP139" s="269"/>
      <c r="CQ139" s="269"/>
      <c r="CR139" s="269"/>
      <c r="CS139" s="269"/>
      <c r="CT139" s="269"/>
      <c r="CU139" s="269"/>
      <c r="CV139" s="269"/>
      <c r="CW139" s="269"/>
      <c r="CX139" s="269"/>
      <c r="CY139" s="269"/>
      <c r="CZ139" s="269"/>
      <c r="DA139" s="269"/>
      <c r="DB139" s="269"/>
      <c r="DC139" s="279"/>
      <c r="DD139" s="279"/>
      <c r="DE139" s="279"/>
      <c r="DF139" s="279"/>
      <c r="DG139" s="279"/>
      <c r="DH139" s="279"/>
      <c r="DI139" s="279"/>
      <c r="DJ139" s="279"/>
      <c r="DK139" s="277"/>
      <c r="DL139" s="277"/>
      <c r="DM139" s="277"/>
      <c r="DN139" s="277"/>
      <c r="DO139" s="277"/>
      <c r="DP139" s="277"/>
      <c r="DQ139" s="277"/>
      <c r="DR139" s="176" t="s">
        <v>231</v>
      </c>
      <c r="DS139" s="176" t="s">
        <v>231</v>
      </c>
      <c r="DT139" s="176" t="s">
        <v>231</v>
      </c>
      <c r="DU139" s="176" t="s">
        <v>231</v>
      </c>
      <c r="DV139" s="176" t="s">
        <v>231</v>
      </c>
      <c r="DW139" s="277"/>
      <c r="DX139" s="176" t="s">
        <v>231</v>
      </c>
      <c r="DY139" s="277"/>
      <c r="DZ139" s="176" t="s">
        <v>231</v>
      </c>
      <c r="EA139" s="176" t="s">
        <v>231</v>
      </c>
      <c r="EB139" s="176" t="s">
        <v>231</v>
      </c>
      <c r="EC139" s="176" t="s">
        <v>231</v>
      </c>
      <c r="ED139" s="176" t="s">
        <v>231</v>
      </c>
      <c r="EE139" s="176" t="s">
        <v>231</v>
      </c>
      <c r="EF139" s="176" t="s">
        <v>231</v>
      </c>
      <c r="EG139" s="176" t="s">
        <v>231</v>
      </c>
      <c r="EH139" s="176" t="s">
        <v>231</v>
      </c>
      <c r="EI139" s="176" t="s">
        <v>231</v>
      </c>
      <c r="EJ139" s="176" t="s">
        <v>231</v>
      </c>
      <c r="EK139" s="176" t="s">
        <v>231</v>
      </c>
      <c r="EL139" s="176" t="s">
        <v>231</v>
      </c>
      <c r="EM139" s="176" t="s">
        <v>231</v>
      </c>
      <c r="EN139" s="176" t="s">
        <v>231</v>
      </c>
      <c r="EO139" s="176" t="s">
        <v>231</v>
      </c>
      <c r="EP139" s="176" t="s">
        <v>231</v>
      </c>
      <c r="EQ139" s="176" t="s">
        <v>231</v>
      </c>
      <c r="ER139" s="176" t="s">
        <v>231</v>
      </c>
      <c r="ES139" s="176" t="s">
        <v>231</v>
      </c>
      <c r="ET139" s="176" t="s">
        <v>231</v>
      </c>
      <c r="EU139" s="176" t="s">
        <v>231</v>
      </c>
      <c r="EV139" s="176" t="s">
        <v>231</v>
      </c>
      <c r="EW139" s="176" t="s">
        <v>231</v>
      </c>
      <c r="EX139" s="176" t="s">
        <v>231</v>
      </c>
      <c r="EY139" s="176" t="s">
        <v>231</v>
      </c>
      <c r="EZ139" s="176" t="s">
        <v>231</v>
      </c>
      <c r="FA139" s="176" t="s">
        <v>231</v>
      </c>
      <c r="FB139" s="176" t="s">
        <v>231</v>
      </c>
      <c r="FC139" s="176" t="s">
        <v>231</v>
      </c>
      <c r="FD139" s="176" t="s">
        <v>231</v>
      </c>
      <c r="FE139" s="176" t="s">
        <v>231</v>
      </c>
      <c r="FF139" s="176" t="s">
        <v>231</v>
      </c>
      <c r="FG139" s="176" t="s">
        <v>231</v>
      </c>
      <c r="FH139" s="176" t="s">
        <v>231</v>
      </c>
    </row>
    <row r="140" spans="1:164" ht="18" customHeight="1" x14ac:dyDescent="0.3">
      <c r="A140" s="373"/>
      <c r="B140" s="376"/>
      <c r="C140" s="406"/>
      <c r="D140" s="349"/>
      <c r="E140" s="285"/>
      <c r="F140" s="322"/>
      <c r="G140" s="287"/>
      <c r="H140" s="285"/>
      <c r="I140" s="287"/>
      <c r="J140" s="269"/>
      <c r="K140" s="410"/>
      <c r="L140" s="285"/>
      <c r="M140" s="269"/>
      <c r="N140" s="285"/>
      <c r="O140" s="269"/>
      <c r="P140" s="269"/>
      <c r="Q140" s="269"/>
      <c r="R140" s="143" t="s">
        <v>455</v>
      </c>
      <c r="S140" s="143" t="s">
        <v>231</v>
      </c>
      <c r="T140" s="143" t="s">
        <v>231</v>
      </c>
      <c r="U140" s="143" t="s">
        <v>231</v>
      </c>
      <c r="V140" s="143">
        <v>101</v>
      </c>
      <c r="W140" s="269"/>
      <c r="X140" s="143" t="s">
        <v>231</v>
      </c>
      <c r="Y140" s="439"/>
      <c r="Z140" s="143" t="s">
        <v>231</v>
      </c>
      <c r="AA140" s="269"/>
      <c r="AB140" s="143" t="s">
        <v>231</v>
      </c>
      <c r="AC140" s="269"/>
      <c r="AD140" s="149" t="s">
        <v>231</v>
      </c>
      <c r="AE140" s="149" t="s">
        <v>231</v>
      </c>
      <c r="AF140" s="266"/>
      <c r="AG140" s="266"/>
      <c r="AH140" s="266"/>
      <c r="AI140" s="98" t="s">
        <v>231</v>
      </c>
      <c r="AJ140" s="404"/>
      <c r="AK140" s="72" t="s">
        <v>231</v>
      </c>
      <c r="AL140" s="72" t="s">
        <v>231</v>
      </c>
      <c r="AM140" s="72" t="s">
        <v>231</v>
      </c>
      <c r="AN140" s="72" t="s">
        <v>231</v>
      </c>
      <c r="AO140" s="72" t="s">
        <v>231</v>
      </c>
      <c r="AP140" s="72" t="s">
        <v>231</v>
      </c>
      <c r="AQ140" s="72" t="s">
        <v>231</v>
      </c>
      <c r="AR140" s="72" t="s">
        <v>231</v>
      </c>
      <c r="AS140" s="72" t="s">
        <v>231</v>
      </c>
      <c r="AT140" s="404"/>
      <c r="AU140" s="72" t="s">
        <v>231</v>
      </c>
      <c r="AV140" s="404"/>
      <c r="AW140" s="72" t="s">
        <v>231</v>
      </c>
      <c r="AX140" s="72" t="s">
        <v>231</v>
      </c>
      <c r="AY140" s="72" t="s">
        <v>231</v>
      </c>
      <c r="AZ140" s="72" t="s">
        <v>231</v>
      </c>
      <c r="BA140" s="72" t="s">
        <v>231</v>
      </c>
      <c r="BB140" s="72" t="s">
        <v>231</v>
      </c>
      <c r="BC140" s="72" t="s">
        <v>231</v>
      </c>
      <c r="BD140" s="72" t="s">
        <v>231</v>
      </c>
      <c r="BE140" s="72" t="s">
        <v>231</v>
      </c>
      <c r="BF140" s="72" t="s">
        <v>231</v>
      </c>
      <c r="BG140" s="72" t="s">
        <v>231</v>
      </c>
      <c r="BH140" s="72" t="s">
        <v>231</v>
      </c>
      <c r="BI140" s="72" t="s">
        <v>231</v>
      </c>
      <c r="BJ140" s="72" t="s">
        <v>231</v>
      </c>
      <c r="BK140" s="72" t="s">
        <v>231</v>
      </c>
      <c r="BL140" s="72" t="s">
        <v>231</v>
      </c>
      <c r="BM140" s="72" t="s">
        <v>231</v>
      </c>
      <c r="BN140" s="72" t="s">
        <v>231</v>
      </c>
      <c r="BO140" s="72" t="s">
        <v>231</v>
      </c>
      <c r="BP140" s="72" t="s">
        <v>231</v>
      </c>
      <c r="BQ140" s="72" t="s">
        <v>231</v>
      </c>
      <c r="BR140" s="72" t="s">
        <v>231</v>
      </c>
      <c r="BS140" s="72" t="s">
        <v>231</v>
      </c>
      <c r="BT140" s="72" t="s">
        <v>231</v>
      </c>
      <c r="BU140" s="72" t="s">
        <v>231</v>
      </c>
      <c r="BV140" s="72" t="s">
        <v>231</v>
      </c>
      <c r="BW140" s="422"/>
      <c r="BX140" s="422"/>
      <c r="BY140" s="273"/>
      <c r="BZ140" s="273"/>
      <c r="CA140" s="273"/>
      <c r="CB140" s="273"/>
      <c r="CC140" s="273"/>
      <c r="CD140" s="273"/>
      <c r="CE140" s="273"/>
      <c r="CF140" s="273"/>
      <c r="CG140" s="273"/>
      <c r="CH140" s="273"/>
      <c r="CI140" s="273"/>
      <c r="CJ140" s="273"/>
      <c r="CK140" s="273"/>
      <c r="CL140" s="273"/>
      <c r="CM140" s="269"/>
      <c r="CN140" s="269"/>
      <c r="CO140" s="269"/>
      <c r="CP140" s="269"/>
      <c r="CQ140" s="269"/>
      <c r="CR140" s="269"/>
      <c r="CS140" s="269"/>
      <c r="CT140" s="269"/>
      <c r="CU140" s="269"/>
      <c r="CV140" s="269"/>
      <c r="CW140" s="269"/>
      <c r="CX140" s="269"/>
      <c r="CY140" s="269"/>
      <c r="CZ140" s="269"/>
      <c r="DA140" s="269"/>
      <c r="DB140" s="269"/>
      <c r="DC140" s="279"/>
      <c r="DD140" s="279"/>
      <c r="DE140" s="279"/>
      <c r="DF140" s="279"/>
      <c r="DG140" s="279"/>
      <c r="DH140" s="279"/>
      <c r="DI140" s="279"/>
      <c r="DJ140" s="279"/>
      <c r="DK140" s="277"/>
      <c r="DL140" s="277"/>
      <c r="DM140" s="277"/>
      <c r="DN140" s="277"/>
      <c r="DO140" s="277"/>
      <c r="DP140" s="277"/>
      <c r="DQ140" s="277"/>
      <c r="DR140" s="176" t="s">
        <v>231</v>
      </c>
      <c r="DS140" s="176" t="s">
        <v>231</v>
      </c>
      <c r="DT140" s="176" t="s">
        <v>231</v>
      </c>
      <c r="DU140" s="176" t="s">
        <v>231</v>
      </c>
      <c r="DV140" s="176" t="s">
        <v>231</v>
      </c>
      <c r="DW140" s="277"/>
      <c r="DX140" s="176" t="s">
        <v>231</v>
      </c>
      <c r="DY140" s="277"/>
      <c r="DZ140" s="176" t="s">
        <v>231</v>
      </c>
      <c r="EA140" s="176" t="s">
        <v>231</v>
      </c>
      <c r="EB140" s="176" t="s">
        <v>231</v>
      </c>
      <c r="EC140" s="176" t="s">
        <v>231</v>
      </c>
      <c r="ED140" s="176" t="s">
        <v>231</v>
      </c>
      <c r="EE140" s="176" t="s">
        <v>231</v>
      </c>
      <c r="EF140" s="176" t="s">
        <v>231</v>
      </c>
      <c r="EG140" s="176" t="s">
        <v>231</v>
      </c>
      <c r="EH140" s="176" t="s">
        <v>231</v>
      </c>
      <c r="EI140" s="176" t="s">
        <v>231</v>
      </c>
      <c r="EJ140" s="176" t="s">
        <v>231</v>
      </c>
      <c r="EK140" s="176" t="s">
        <v>231</v>
      </c>
      <c r="EL140" s="176" t="s">
        <v>231</v>
      </c>
      <c r="EM140" s="176" t="s">
        <v>231</v>
      </c>
      <c r="EN140" s="176" t="s">
        <v>231</v>
      </c>
      <c r="EO140" s="176" t="s">
        <v>231</v>
      </c>
      <c r="EP140" s="176" t="s">
        <v>231</v>
      </c>
      <c r="EQ140" s="176" t="s">
        <v>231</v>
      </c>
      <c r="ER140" s="176" t="s">
        <v>231</v>
      </c>
      <c r="ES140" s="176" t="s">
        <v>231</v>
      </c>
      <c r="ET140" s="176" t="s">
        <v>231</v>
      </c>
      <c r="EU140" s="176" t="s">
        <v>231</v>
      </c>
      <c r="EV140" s="176" t="s">
        <v>231</v>
      </c>
      <c r="EW140" s="176" t="s">
        <v>231</v>
      </c>
      <c r="EX140" s="176" t="s">
        <v>231</v>
      </c>
      <c r="EY140" s="176" t="s">
        <v>231</v>
      </c>
      <c r="EZ140" s="176" t="s">
        <v>231</v>
      </c>
      <c r="FA140" s="176" t="s">
        <v>231</v>
      </c>
      <c r="FB140" s="176" t="s">
        <v>231</v>
      </c>
      <c r="FC140" s="176" t="s">
        <v>231</v>
      </c>
      <c r="FD140" s="176" t="s">
        <v>231</v>
      </c>
      <c r="FE140" s="176" t="s">
        <v>231</v>
      </c>
      <c r="FF140" s="176" t="s">
        <v>231</v>
      </c>
      <c r="FG140" s="176" t="s">
        <v>231</v>
      </c>
      <c r="FH140" s="176" t="s">
        <v>231</v>
      </c>
    </row>
    <row r="141" spans="1:164" ht="18" customHeight="1" x14ac:dyDescent="0.3">
      <c r="A141" s="373"/>
      <c r="B141" s="377"/>
      <c r="C141" s="407"/>
      <c r="D141" s="350"/>
      <c r="E141" s="286"/>
      <c r="F141" s="408"/>
      <c r="G141" s="288"/>
      <c r="H141" s="286"/>
      <c r="I141" s="288"/>
      <c r="J141" s="298"/>
      <c r="K141" s="411"/>
      <c r="L141" s="286"/>
      <c r="M141" s="298"/>
      <c r="N141" s="286"/>
      <c r="O141" s="298"/>
      <c r="P141" s="298"/>
      <c r="Q141" s="298"/>
      <c r="R141" s="143" t="s">
        <v>235</v>
      </c>
      <c r="S141" s="143" t="s">
        <v>235</v>
      </c>
      <c r="T141" s="143" t="s">
        <v>235</v>
      </c>
      <c r="U141" s="143" t="s">
        <v>235</v>
      </c>
      <c r="V141" s="143" t="s">
        <v>235</v>
      </c>
      <c r="W141" s="298"/>
      <c r="X141" s="143" t="s">
        <v>235</v>
      </c>
      <c r="Y141" s="440"/>
      <c r="Z141" s="143" t="s">
        <v>235</v>
      </c>
      <c r="AA141" s="298"/>
      <c r="AB141" s="143" t="s">
        <v>235</v>
      </c>
      <c r="AC141" s="298"/>
      <c r="AD141" s="149" t="s">
        <v>235</v>
      </c>
      <c r="AE141" s="149" t="s">
        <v>235</v>
      </c>
      <c r="AF141" s="266"/>
      <c r="AG141" s="266"/>
      <c r="AH141" s="266"/>
      <c r="AI141" s="98" t="s">
        <v>235</v>
      </c>
      <c r="AJ141" s="404"/>
      <c r="AK141" s="72" t="s">
        <v>235</v>
      </c>
      <c r="AL141" s="72" t="s">
        <v>235</v>
      </c>
      <c r="AM141" s="72" t="s">
        <v>235</v>
      </c>
      <c r="AN141" s="72" t="s">
        <v>235</v>
      </c>
      <c r="AO141" s="72" t="s">
        <v>235</v>
      </c>
      <c r="AP141" s="72" t="s">
        <v>235</v>
      </c>
      <c r="AQ141" s="72" t="s">
        <v>235</v>
      </c>
      <c r="AR141" s="72" t="s">
        <v>235</v>
      </c>
      <c r="AS141" s="72" t="s">
        <v>235</v>
      </c>
      <c r="AT141" s="404"/>
      <c r="AU141" s="72" t="s">
        <v>235</v>
      </c>
      <c r="AV141" s="404"/>
      <c r="AW141" s="72" t="s">
        <v>235</v>
      </c>
      <c r="AX141" s="72" t="s">
        <v>235</v>
      </c>
      <c r="AY141" s="72" t="s">
        <v>235</v>
      </c>
      <c r="AZ141" s="72" t="s">
        <v>235</v>
      </c>
      <c r="BA141" s="72" t="s">
        <v>235</v>
      </c>
      <c r="BB141" s="72" t="s">
        <v>235</v>
      </c>
      <c r="BC141" s="72" t="s">
        <v>235</v>
      </c>
      <c r="BD141" s="72" t="s">
        <v>235</v>
      </c>
      <c r="BE141" s="72" t="s">
        <v>235</v>
      </c>
      <c r="BF141" s="72" t="s">
        <v>235</v>
      </c>
      <c r="BG141" s="72" t="s">
        <v>235</v>
      </c>
      <c r="BH141" s="72" t="s">
        <v>235</v>
      </c>
      <c r="BI141" s="72" t="s">
        <v>235</v>
      </c>
      <c r="BJ141" s="72" t="s">
        <v>235</v>
      </c>
      <c r="BK141" s="72" t="s">
        <v>235</v>
      </c>
      <c r="BL141" s="72" t="s">
        <v>235</v>
      </c>
      <c r="BM141" s="72" t="s">
        <v>235</v>
      </c>
      <c r="BN141" s="72" t="s">
        <v>235</v>
      </c>
      <c r="BO141" s="72" t="s">
        <v>235</v>
      </c>
      <c r="BP141" s="72" t="s">
        <v>235</v>
      </c>
      <c r="BQ141" s="72" t="s">
        <v>235</v>
      </c>
      <c r="BR141" s="72" t="s">
        <v>235</v>
      </c>
      <c r="BS141" s="72" t="s">
        <v>235</v>
      </c>
      <c r="BT141" s="72" t="s">
        <v>235</v>
      </c>
      <c r="BU141" s="72" t="s">
        <v>235</v>
      </c>
      <c r="BV141" s="72" t="s">
        <v>235</v>
      </c>
      <c r="BW141" s="423"/>
      <c r="BX141" s="423"/>
      <c r="BY141" s="424"/>
      <c r="BZ141" s="424"/>
      <c r="CA141" s="424"/>
      <c r="CB141" s="424"/>
      <c r="CC141" s="424"/>
      <c r="CD141" s="424"/>
      <c r="CE141" s="424"/>
      <c r="CF141" s="424"/>
      <c r="CG141" s="424"/>
      <c r="CH141" s="424"/>
      <c r="CI141" s="424"/>
      <c r="CJ141" s="424"/>
      <c r="CK141" s="424"/>
      <c r="CL141" s="424"/>
      <c r="CM141" s="298"/>
      <c r="CN141" s="298"/>
      <c r="CO141" s="298"/>
      <c r="CP141" s="298"/>
      <c r="CQ141" s="298"/>
      <c r="CR141" s="298"/>
      <c r="CS141" s="298"/>
      <c r="CT141" s="298"/>
      <c r="CU141" s="298"/>
      <c r="CV141" s="298"/>
      <c r="CW141" s="298"/>
      <c r="CX141" s="298"/>
      <c r="CY141" s="298"/>
      <c r="CZ141" s="298"/>
      <c r="DA141" s="298"/>
      <c r="DB141" s="298"/>
      <c r="DC141" s="280"/>
      <c r="DD141" s="280"/>
      <c r="DE141" s="280"/>
      <c r="DF141" s="280"/>
      <c r="DG141" s="280"/>
      <c r="DH141" s="280"/>
      <c r="DI141" s="280"/>
      <c r="DJ141" s="280"/>
      <c r="DK141" s="277"/>
      <c r="DL141" s="277"/>
      <c r="DM141" s="277"/>
      <c r="DN141" s="277"/>
      <c r="DO141" s="277"/>
      <c r="DP141" s="277"/>
      <c r="DQ141" s="277"/>
      <c r="DR141" s="176" t="s">
        <v>235</v>
      </c>
      <c r="DS141" s="176" t="s">
        <v>235</v>
      </c>
      <c r="DT141" s="176" t="s">
        <v>235</v>
      </c>
      <c r="DU141" s="176" t="s">
        <v>235</v>
      </c>
      <c r="DV141" s="176" t="s">
        <v>235</v>
      </c>
      <c r="DW141" s="277"/>
      <c r="DX141" s="176" t="s">
        <v>235</v>
      </c>
      <c r="DY141" s="277"/>
      <c r="DZ141" s="176" t="s">
        <v>235</v>
      </c>
      <c r="EA141" s="176" t="s">
        <v>235</v>
      </c>
      <c r="EB141" s="176" t="s">
        <v>235</v>
      </c>
      <c r="EC141" s="176" t="s">
        <v>235</v>
      </c>
      <c r="ED141" s="176" t="s">
        <v>235</v>
      </c>
      <c r="EE141" s="176" t="s">
        <v>235</v>
      </c>
      <c r="EF141" s="176" t="s">
        <v>235</v>
      </c>
      <c r="EG141" s="176" t="s">
        <v>235</v>
      </c>
      <c r="EH141" s="176" t="s">
        <v>235</v>
      </c>
      <c r="EI141" s="176" t="s">
        <v>235</v>
      </c>
      <c r="EJ141" s="176" t="s">
        <v>235</v>
      </c>
      <c r="EK141" s="176" t="s">
        <v>235</v>
      </c>
      <c r="EL141" s="176" t="s">
        <v>235</v>
      </c>
      <c r="EM141" s="176" t="s">
        <v>235</v>
      </c>
      <c r="EN141" s="176" t="s">
        <v>235</v>
      </c>
      <c r="EO141" s="176" t="s">
        <v>235</v>
      </c>
      <c r="EP141" s="176" t="s">
        <v>235</v>
      </c>
      <c r="EQ141" s="176" t="s">
        <v>235</v>
      </c>
      <c r="ER141" s="176" t="s">
        <v>235</v>
      </c>
      <c r="ES141" s="176" t="s">
        <v>235</v>
      </c>
      <c r="ET141" s="176" t="s">
        <v>235</v>
      </c>
      <c r="EU141" s="176" t="s">
        <v>235</v>
      </c>
      <c r="EV141" s="176" t="s">
        <v>235</v>
      </c>
      <c r="EW141" s="176" t="s">
        <v>235</v>
      </c>
      <c r="EX141" s="176" t="s">
        <v>235</v>
      </c>
      <c r="EY141" s="176" t="s">
        <v>235</v>
      </c>
      <c r="EZ141" s="176" t="s">
        <v>235</v>
      </c>
      <c r="FA141" s="176" t="s">
        <v>235</v>
      </c>
      <c r="FB141" s="176" t="s">
        <v>235</v>
      </c>
      <c r="FC141" s="176" t="s">
        <v>235</v>
      </c>
      <c r="FD141" s="176" t="s">
        <v>235</v>
      </c>
      <c r="FE141" s="176" t="s">
        <v>235</v>
      </c>
      <c r="FF141" s="176" t="s">
        <v>235</v>
      </c>
      <c r="FG141" s="176" t="s">
        <v>235</v>
      </c>
      <c r="FH141" s="176" t="s">
        <v>235</v>
      </c>
    </row>
    <row r="142" spans="1:164" ht="18" customHeight="1" x14ac:dyDescent="0.3">
      <c r="A142" s="412">
        <v>31</v>
      </c>
      <c r="B142" s="425">
        <v>34</v>
      </c>
      <c r="C142" s="414" t="s">
        <v>217</v>
      </c>
      <c r="D142" s="417" t="s">
        <v>522</v>
      </c>
      <c r="E142" s="417" t="s">
        <v>437</v>
      </c>
      <c r="F142" s="428" t="s">
        <v>523</v>
      </c>
      <c r="G142" s="428" t="s">
        <v>524</v>
      </c>
      <c r="H142" s="417" t="s">
        <v>525</v>
      </c>
      <c r="I142" s="428" t="s">
        <v>526</v>
      </c>
      <c r="J142" s="392" t="s">
        <v>231</v>
      </c>
      <c r="K142" s="431" t="s">
        <v>527</v>
      </c>
      <c r="L142" s="392" t="s">
        <v>225</v>
      </c>
      <c r="M142" s="417" t="s">
        <v>528</v>
      </c>
      <c r="N142" s="392" t="s">
        <v>433</v>
      </c>
      <c r="O142" s="392" t="s">
        <v>231</v>
      </c>
      <c r="P142" s="392" t="s">
        <v>274</v>
      </c>
      <c r="Q142" s="392">
        <v>1</v>
      </c>
      <c r="R142" s="154" t="s">
        <v>529</v>
      </c>
      <c r="S142" s="154" t="s">
        <v>231</v>
      </c>
      <c r="T142" s="154" t="s">
        <v>231</v>
      </c>
      <c r="U142" s="154" t="s">
        <v>231</v>
      </c>
      <c r="V142" s="155">
        <v>13</v>
      </c>
      <c r="W142" s="392">
        <v>13</v>
      </c>
      <c r="X142" s="155">
        <v>58</v>
      </c>
      <c r="Y142" s="392">
        <v>58</v>
      </c>
      <c r="Z142" s="157">
        <v>4.03</v>
      </c>
      <c r="AA142" s="433">
        <v>4.03</v>
      </c>
      <c r="AB142" s="157" t="s">
        <v>231</v>
      </c>
      <c r="AC142" s="433" t="s">
        <v>231</v>
      </c>
      <c r="AD142" s="158" t="s">
        <v>231</v>
      </c>
      <c r="AE142" s="158" t="s">
        <v>231</v>
      </c>
      <c r="AF142" s="266" t="s">
        <v>231</v>
      </c>
      <c r="AG142" s="266" t="s">
        <v>231</v>
      </c>
      <c r="AH142" s="266" t="s">
        <v>231</v>
      </c>
      <c r="AI142" s="98" t="s">
        <v>231</v>
      </c>
      <c r="AJ142" s="403" t="s">
        <v>231</v>
      </c>
      <c r="AK142" s="72" t="s">
        <v>231</v>
      </c>
      <c r="AL142" s="72" t="s">
        <v>231</v>
      </c>
      <c r="AM142" s="72" t="s">
        <v>231</v>
      </c>
      <c r="AN142" s="72" t="s">
        <v>231</v>
      </c>
      <c r="AO142" s="72" t="s">
        <v>231</v>
      </c>
      <c r="AP142" s="72" t="s">
        <v>231</v>
      </c>
      <c r="AQ142" s="72" t="s">
        <v>231</v>
      </c>
      <c r="AR142" s="72" t="s">
        <v>231</v>
      </c>
      <c r="AS142" s="72" t="s">
        <v>231</v>
      </c>
      <c r="AT142" s="403" t="s">
        <v>231</v>
      </c>
      <c r="AU142" s="72" t="s">
        <v>231</v>
      </c>
      <c r="AV142" s="403" t="s">
        <v>231</v>
      </c>
      <c r="AW142" s="72" t="s">
        <v>231</v>
      </c>
      <c r="AX142" s="72" t="s">
        <v>231</v>
      </c>
      <c r="AY142" s="72" t="s">
        <v>231</v>
      </c>
      <c r="AZ142" s="72" t="s">
        <v>231</v>
      </c>
      <c r="BA142" s="72" t="s">
        <v>231</v>
      </c>
      <c r="BB142" s="72" t="s">
        <v>231</v>
      </c>
      <c r="BC142" s="72" t="s">
        <v>231</v>
      </c>
      <c r="BD142" s="72" t="s">
        <v>231</v>
      </c>
      <c r="BE142" s="72" t="s">
        <v>231</v>
      </c>
      <c r="BF142" s="72" t="s">
        <v>231</v>
      </c>
      <c r="BG142" s="72" t="s">
        <v>231</v>
      </c>
      <c r="BH142" s="72" t="s">
        <v>231</v>
      </c>
      <c r="BI142" s="72" t="s">
        <v>231</v>
      </c>
      <c r="BJ142" s="72" t="s">
        <v>231</v>
      </c>
      <c r="BK142" s="72" t="s">
        <v>231</v>
      </c>
      <c r="BL142" s="72" t="s">
        <v>231</v>
      </c>
      <c r="BM142" s="72" t="s">
        <v>231</v>
      </c>
      <c r="BN142" s="72" t="s">
        <v>231</v>
      </c>
      <c r="BO142" s="72" t="s">
        <v>231</v>
      </c>
      <c r="BP142" s="72" t="s">
        <v>231</v>
      </c>
      <c r="BQ142" s="72" t="s">
        <v>231</v>
      </c>
      <c r="BR142" s="72" t="s">
        <v>231</v>
      </c>
      <c r="BS142" s="72" t="s">
        <v>231</v>
      </c>
      <c r="BT142" s="72" t="s">
        <v>231</v>
      </c>
      <c r="BU142" s="72" t="s">
        <v>231</v>
      </c>
      <c r="BV142" s="72" t="s">
        <v>231</v>
      </c>
      <c r="BW142" s="422" t="s">
        <v>231</v>
      </c>
      <c r="BX142" s="422" t="s">
        <v>231</v>
      </c>
      <c r="BY142" s="272" t="s">
        <v>231</v>
      </c>
      <c r="BZ142" s="272" t="s">
        <v>231</v>
      </c>
      <c r="CA142" s="272" t="s">
        <v>231</v>
      </c>
      <c r="CB142" s="272" t="s">
        <v>231</v>
      </c>
      <c r="CC142" s="272" t="s">
        <v>231</v>
      </c>
      <c r="CD142" s="272" t="s">
        <v>231</v>
      </c>
      <c r="CE142" s="272" t="s">
        <v>231</v>
      </c>
      <c r="CF142" s="272" t="s">
        <v>231</v>
      </c>
      <c r="CG142" s="272" t="s">
        <v>231</v>
      </c>
      <c r="CH142" s="272" t="s">
        <v>231</v>
      </c>
      <c r="CI142" s="272" t="s">
        <v>231</v>
      </c>
      <c r="CJ142" s="272" t="s">
        <v>231</v>
      </c>
      <c r="CK142" s="272" t="s">
        <v>231</v>
      </c>
      <c r="CL142" s="272" t="s">
        <v>231</v>
      </c>
      <c r="CM142" s="392" t="s">
        <v>530</v>
      </c>
      <c r="CN142" s="392">
        <v>2018</v>
      </c>
      <c r="CO142" s="392" t="s">
        <v>429</v>
      </c>
      <c r="CP142" s="392" t="s">
        <v>385</v>
      </c>
      <c r="CQ142" s="392" t="s">
        <v>429</v>
      </c>
      <c r="CR142" s="392" t="s">
        <v>429</v>
      </c>
      <c r="CS142" s="392" t="s">
        <v>231</v>
      </c>
      <c r="CT142" s="392" t="s">
        <v>231</v>
      </c>
      <c r="CU142" s="392" t="s">
        <v>231</v>
      </c>
      <c r="CV142" s="392" t="s">
        <v>231</v>
      </c>
      <c r="CW142" s="392" t="s">
        <v>231</v>
      </c>
      <c r="CX142" s="392" t="s">
        <v>231</v>
      </c>
      <c r="CY142" s="392" t="s">
        <v>231</v>
      </c>
      <c r="CZ142" s="392" t="s">
        <v>231</v>
      </c>
      <c r="DA142" s="392" t="s">
        <v>231</v>
      </c>
      <c r="DB142" s="392" t="s">
        <v>231</v>
      </c>
      <c r="DC142" s="289" t="s">
        <v>531</v>
      </c>
      <c r="DD142" s="289" t="s">
        <v>532</v>
      </c>
      <c r="DE142" s="289" t="s">
        <v>533</v>
      </c>
      <c r="DF142" s="289" t="s">
        <v>534</v>
      </c>
      <c r="DG142" s="289" t="s">
        <v>533</v>
      </c>
      <c r="DH142" s="289" t="s">
        <v>533</v>
      </c>
      <c r="DI142" s="289" t="s">
        <v>533</v>
      </c>
      <c r="DJ142" s="289" t="s">
        <v>533</v>
      </c>
      <c r="DK142" s="272" t="s">
        <v>231</v>
      </c>
      <c r="DL142" s="272" t="s">
        <v>231</v>
      </c>
      <c r="DM142" s="272" t="s">
        <v>231</v>
      </c>
      <c r="DN142" s="272" t="s">
        <v>231</v>
      </c>
      <c r="DO142" s="272" t="s">
        <v>231</v>
      </c>
      <c r="DP142" s="272" t="s">
        <v>231</v>
      </c>
      <c r="DQ142" s="272" t="s">
        <v>231</v>
      </c>
      <c r="DR142" s="176" t="s">
        <v>231</v>
      </c>
      <c r="DS142" s="176" t="s">
        <v>231</v>
      </c>
      <c r="DT142" s="176" t="s">
        <v>231</v>
      </c>
      <c r="DU142" s="176" t="s">
        <v>231</v>
      </c>
      <c r="DV142" s="176" t="s">
        <v>231</v>
      </c>
      <c r="DW142" s="272" t="s">
        <v>231</v>
      </c>
      <c r="DX142" s="176" t="s">
        <v>231</v>
      </c>
      <c r="DY142" s="272" t="s">
        <v>231</v>
      </c>
      <c r="DZ142" s="176" t="s">
        <v>231</v>
      </c>
      <c r="EA142" s="176" t="s">
        <v>231</v>
      </c>
      <c r="EB142" s="176" t="s">
        <v>231</v>
      </c>
      <c r="EC142" s="176" t="s">
        <v>231</v>
      </c>
      <c r="ED142" s="176" t="s">
        <v>231</v>
      </c>
      <c r="EE142" s="176" t="s">
        <v>231</v>
      </c>
      <c r="EF142" s="176" t="s">
        <v>231</v>
      </c>
      <c r="EG142" s="176" t="s">
        <v>231</v>
      </c>
      <c r="EH142" s="176" t="s">
        <v>231</v>
      </c>
      <c r="EI142" s="176" t="s">
        <v>231</v>
      </c>
      <c r="EJ142" s="176" t="s">
        <v>231</v>
      </c>
      <c r="EK142" s="176" t="s">
        <v>231</v>
      </c>
      <c r="EL142" s="176" t="s">
        <v>231</v>
      </c>
      <c r="EM142" s="176" t="s">
        <v>231</v>
      </c>
      <c r="EN142" s="176" t="s">
        <v>231</v>
      </c>
      <c r="EO142" s="176" t="s">
        <v>231</v>
      </c>
      <c r="EP142" s="176" t="s">
        <v>231</v>
      </c>
      <c r="EQ142" s="176" t="s">
        <v>231</v>
      </c>
      <c r="ER142" s="176" t="s">
        <v>231</v>
      </c>
      <c r="ES142" s="176" t="s">
        <v>231</v>
      </c>
      <c r="ET142" s="176" t="s">
        <v>231</v>
      </c>
      <c r="EU142" s="176" t="s">
        <v>231</v>
      </c>
      <c r="EV142" s="176" t="s">
        <v>231</v>
      </c>
      <c r="EW142" s="176" t="s">
        <v>231</v>
      </c>
      <c r="EX142" s="176" t="s">
        <v>231</v>
      </c>
      <c r="EY142" s="176" t="s">
        <v>231</v>
      </c>
      <c r="EZ142" s="176" t="s">
        <v>231</v>
      </c>
      <c r="FA142" s="176" t="s">
        <v>231</v>
      </c>
      <c r="FB142" s="176" t="s">
        <v>231</v>
      </c>
      <c r="FC142" s="176" t="s">
        <v>231</v>
      </c>
      <c r="FD142" s="176" t="s">
        <v>231</v>
      </c>
      <c r="FE142" s="176" t="s">
        <v>231</v>
      </c>
      <c r="FF142" s="176" t="s">
        <v>231</v>
      </c>
      <c r="FG142" s="176" t="s">
        <v>231</v>
      </c>
      <c r="FH142" s="176" t="s">
        <v>231</v>
      </c>
    </row>
    <row r="143" spans="1:164" ht="18" customHeight="1" x14ac:dyDescent="0.3">
      <c r="A143" s="413"/>
      <c r="B143" s="426"/>
      <c r="C143" s="415"/>
      <c r="D143" s="418"/>
      <c r="E143" s="420"/>
      <c r="F143" s="429"/>
      <c r="G143" s="429"/>
      <c r="H143" s="420"/>
      <c r="I143" s="429"/>
      <c r="J143" s="393"/>
      <c r="K143" s="429"/>
      <c r="L143" s="393"/>
      <c r="M143" s="420"/>
      <c r="N143" s="393"/>
      <c r="O143" s="393"/>
      <c r="P143" s="393"/>
      <c r="Q143" s="393"/>
      <c r="R143" s="154" t="s">
        <v>235</v>
      </c>
      <c r="S143" s="154" t="s">
        <v>235</v>
      </c>
      <c r="T143" s="154" t="s">
        <v>235</v>
      </c>
      <c r="U143" s="154" t="s">
        <v>235</v>
      </c>
      <c r="V143" s="155" t="s">
        <v>235</v>
      </c>
      <c r="W143" s="393"/>
      <c r="X143" s="155" t="s">
        <v>235</v>
      </c>
      <c r="Y143" s="393"/>
      <c r="Z143" s="155" t="s">
        <v>235</v>
      </c>
      <c r="AA143" s="393"/>
      <c r="AB143" s="155" t="s">
        <v>235</v>
      </c>
      <c r="AC143" s="393"/>
      <c r="AD143" s="159" t="s">
        <v>235</v>
      </c>
      <c r="AE143" s="159" t="s">
        <v>235</v>
      </c>
      <c r="AF143" s="266"/>
      <c r="AG143" s="266"/>
      <c r="AH143" s="266"/>
      <c r="AI143" s="98" t="s">
        <v>235</v>
      </c>
      <c r="AJ143" s="404"/>
      <c r="AK143" s="72" t="s">
        <v>235</v>
      </c>
      <c r="AL143" s="72" t="s">
        <v>235</v>
      </c>
      <c r="AM143" s="72" t="s">
        <v>235</v>
      </c>
      <c r="AN143" s="72" t="s">
        <v>235</v>
      </c>
      <c r="AO143" s="72" t="s">
        <v>235</v>
      </c>
      <c r="AP143" s="72" t="s">
        <v>235</v>
      </c>
      <c r="AQ143" s="72" t="s">
        <v>235</v>
      </c>
      <c r="AR143" s="72" t="s">
        <v>235</v>
      </c>
      <c r="AS143" s="72" t="s">
        <v>235</v>
      </c>
      <c r="AT143" s="404"/>
      <c r="AU143" s="72" t="s">
        <v>235</v>
      </c>
      <c r="AV143" s="404"/>
      <c r="AW143" s="72" t="s">
        <v>235</v>
      </c>
      <c r="AX143" s="72" t="s">
        <v>235</v>
      </c>
      <c r="AY143" s="72" t="s">
        <v>235</v>
      </c>
      <c r="AZ143" s="72" t="s">
        <v>235</v>
      </c>
      <c r="BA143" s="72" t="s">
        <v>235</v>
      </c>
      <c r="BB143" s="72" t="s">
        <v>235</v>
      </c>
      <c r="BC143" s="72" t="s">
        <v>235</v>
      </c>
      <c r="BD143" s="72" t="s">
        <v>235</v>
      </c>
      <c r="BE143" s="72" t="s">
        <v>235</v>
      </c>
      <c r="BF143" s="72" t="s">
        <v>235</v>
      </c>
      <c r="BG143" s="72" t="s">
        <v>235</v>
      </c>
      <c r="BH143" s="72" t="s">
        <v>235</v>
      </c>
      <c r="BI143" s="72" t="s">
        <v>235</v>
      </c>
      <c r="BJ143" s="72" t="s">
        <v>235</v>
      </c>
      <c r="BK143" s="72" t="s">
        <v>235</v>
      </c>
      <c r="BL143" s="72" t="s">
        <v>235</v>
      </c>
      <c r="BM143" s="72" t="s">
        <v>235</v>
      </c>
      <c r="BN143" s="72" t="s">
        <v>235</v>
      </c>
      <c r="BO143" s="72" t="s">
        <v>235</v>
      </c>
      <c r="BP143" s="72" t="s">
        <v>235</v>
      </c>
      <c r="BQ143" s="72" t="s">
        <v>235</v>
      </c>
      <c r="BR143" s="72" t="s">
        <v>235</v>
      </c>
      <c r="BS143" s="72" t="s">
        <v>235</v>
      </c>
      <c r="BT143" s="72" t="s">
        <v>235</v>
      </c>
      <c r="BU143" s="72" t="s">
        <v>235</v>
      </c>
      <c r="BV143" s="72" t="s">
        <v>235</v>
      </c>
      <c r="BW143" s="422"/>
      <c r="BX143" s="422"/>
      <c r="BY143" s="273"/>
      <c r="BZ143" s="273"/>
      <c r="CA143" s="273"/>
      <c r="CB143" s="273"/>
      <c r="CC143" s="273"/>
      <c r="CD143" s="273"/>
      <c r="CE143" s="273"/>
      <c r="CF143" s="273"/>
      <c r="CG143" s="273"/>
      <c r="CH143" s="273"/>
      <c r="CI143" s="273"/>
      <c r="CJ143" s="273"/>
      <c r="CK143" s="273"/>
      <c r="CL143" s="273"/>
      <c r="CM143" s="393"/>
      <c r="CN143" s="393"/>
      <c r="CO143" s="393"/>
      <c r="CP143" s="393"/>
      <c r="CQ143" s="393"/>
      <c r="CR143" s="393"/>
      <c r="CS143" s="393"/>
      <c r="CT143" s="393"/>
      <c r="CU143" s="393"/>
      <c r="CV143" s="393"/>
      <c r="CW143" s="393"/>
      <c r="CX143" s="393"/>
      <c r="CY143" s="393"/>
      <c r="CZ143" s="393"/>
      <c r="DA143" s="393"/>
      <c r="DB143" s="393"/>
      <c r="DC143" s="290"/>
      <c r="DD143" s="290"/>
      <c r="DE143" s="290"/>
      <c r="DF143" s="290"/>
      <c r="DG143" s="290"/>
      <c r="DH143" s="290"/>
      <c r="DI143" s="290"/>
      <c r="DJ143" s="290"/>
      <c r="DK143" s="277"/>
      <c r="DL143" s="277"/>
      <c r="DM143" s="277"/>
      <c r="DN143" s="277"/>
      <c r="DO143" s="277"/>
      <c r="DP143" s="277"/>
      <c r="DQ143" s="277"/>
      <c r="DR143" s="176" t="s">
        <v>235</v>
      </c>
      <c r="DS143" s="176" t="s">
        <v>235</v>
      </c>
      <c r="DT143" s="176" t="s">
        <v>235</v>
      </c>
      <c r="DU143" s="176" t="s">
        <v>235</v>
      </c>
      <c r="DV143" s="176" t="s">
        <v>235</v>
      </c>
      <c r="DW143" s="277"/>
      <c r="DX143" s="176" t="s">
        <v>235</v>
      </c>
      <c r="DY143" s="277"/>
      <c r="DZ143" s="176" t="s">
        <v>235</v>
      </c>
      <c r="EA143" s="176" t="s">
        <v>235</v>
      </c>
      <c r="EB143" s="176" t="s">
        <v>235</v>
      </c>
      <c r="EC143" s="176" t="s">
        <v>235</v>
      </c>
      <c r="ED143" s="176" t="s">
        <v>235</v>
      </c>
      <c r="EE143" s="176" t="s">
        <v>235</v>
      </c>
      <c r="EF143" s="176" t="s">
        <v>235</v>
      </c>
      <c r="EG143" s="176" t="s">
        <v>235</v>
      </c>
      <c r="EH143" s="176" t="s">
        <v>235</v>
      </c>
      <c r="EI143" s="176" t="s">
        <v>235</v>
      </c>
      <c r="EJ143" s="176" t="s">
        <v>235</v>
      </c>
      <c r="EK143" s="176" t="s">
        <v>235</v>
      </c>
      <c r="EL143" s="176" t="s">
        <v>235</v>
      </c>
      <c r="EM143" s="176" t="s">
        <v>235</v>
      </c>
      <c r="EN143" s="176" t="s">
        <v>235</v>
      </c>
      <c r="EO143" s="176" t="s">
        <v>235</v>
      </c>
      <c r="EP143" s="176" t="s">
        <v>235</v>
      </c>
      <c r="EQ143" s="176" t="s">
        <v>235</v>
      </c>
      <c r="ER143" s="176" t="s">
        <v>235</v>
      </c>
      <c r="ES143" s="176" t="s">
        <v>235</v>
      </c>
      <c r="ET143" s="176" t="s">
        <v>235</v>
      </c>
      <c r="EU143" s="176" t="s">
        <v>235</v>
      </c>
      <c r="EV143" s="176" t="s">
        <v>235</v>
      </c>
      <c r="EW143" s="176" t="s">
        <v>235</v>
      </c>
      <c r="EX143" s="176" t="s">
        <v>235</v>
      </c>
      <c r="EY143" s="176" t="s">
        <v>235</v>
      </c>
      <c r="EZ143" s="176" t="s">
        <v>235</v>
      </c>
      <c r="FA143" s="176" t="s">
        <v>235</v>
      </c>
      <c r="FB143" s="176" t="s">
        <v>235</v>
      </c>
      <c r="FC143" s="176" t="s">
        <v>235</v>
      </c>
      <c r="FD143" s="176" t="s">
        <v>235</v>
      </c>
      <c r="FE143" s="176" t="s">
        <v>235</v>
      </c>
      <c r="FF143" s="176" t="s">
        <v>235</v>
      </c>
      <c r="FG143" s="176" t="s">
        <v>235</v>
      </c>
      <c r="FH143" s="176" t="s">
        <v>235</v>
      </c>
    </row>
    <row r="144" spans="1:164" ht="18" customHeight="1" x14ac:dyDescent="0.3">
      <c r="A144" s="413"/>
      <c r="B144" s="426"/>
      <c r="C144" s="415"/>
      <c r="D144" s="418"/>
      <c r="E144" s="420"/>
      <c r="F144" s="429"/>
      <c r="G144" s="429"/>
      <c r="H144" s="420"/>
      <c r="I144" s="429"/>
      <c r="J144" s="393"/>
      <c r="K144" s="429"/>
      <c r="L144" s="393"/>
      <c r="M144" s="420"/>
      <c r="N144" s="393"/>
      <c r="O144" s="393"/>
      <c r="P144" s="393"/>
      <c r="Q144" s="393"/>
      <c r="R144" s="154" t="s">
        <v>235</v>
      </c>
      <c r="S144" s="154" t="s">
        <v>235</v>
      </c>
      <c r="T144" s="154" t="s">
        <v>235</v>
      </c>
      <c r="U144" s="154" t="s">
        <v>235</v>
      </c>
      <c r="V144" s="155" t="s">
        <v>235</v>
      </c>
      <c r="W144" s="393"/>
      <c r="X144" s="155" t="s">
        <v>235</v>
      </c>
      <c r="Y144" s="393"/>
      <c r="Z144" s="155" t="s">
        <v>235</v>
      </c>
      <c r="AA144" s="393"/>
      <c r="AB144" s="155" t="s">
        <v>235</v>
      </c>
      <c r="AC144" s="393"/>
      <c r="AD144" s="159" t="s">
        <v>235</v>
      </c>
      <c r="AE144" s="159" t="s">
        <v>235</v>
      </c>
      <c r="AF144" s="266"/>
      <c r="AG144" s="266"/>
      <c r="AH144" s="266"/>
      <c r="AI144" s="98" t="s">
        <v>235</v>
      </c>
      <c r="AJ144" s="404"/>
      <c r="AK144" s="72" t="s">
        <v>235</v>
      </c>
      <c r="AL144" s="72" t="s">
        <v>235</v>
      </c>
      <c r="AM144" s="72" t="s">
        <v>235</v>
      </c>
      <c r="AN144" s="72" t="s">
        <v>235</v>
      </c>
      <c r="AO144" s="72" t="s">
        <v>235</v>
      </c>
      <c r="AP144" s="72" t="s">
        <v>235</v>
      </c>
      <c r="AQ144" s="72" t="s">
        <v>235</v>
      </c>
      <c r="AR144" s="72" t="s">
        <v>235</v>
      </c>
      <c r="AS144" s="72" t="s">
        <v>235</v>
      </c>
      <c r="AT144" s="404"/>
      <c r="AU144" s="72" t="s">
        <v>235</v>
      </c>
      <c r="AV144" s="404"/>
      <c r="AW144" s="72" t="s">
        <v>235</v>
      </c>
      <c r="AX144" s="72" t="s">
        <v>235</v>
      </c>
      <c r="AY144" s="72" t="s">
        <v>235</v>
      </c>
      <c r="AZ144" s="72" t="s">
        <v>235</v>
      </c>
      <c r="BA144" s="72" t="s">
        <v>235</v>
      </c>
      <c r="BB144" s="72" t="s">
        <v>235</v>
      </c>
      <c r="BC144" s="72" t="s">
        <v>235</v>
      </c>
      <c r="BD144" s="72" t="s">
        <v>235</v>
      </c>
      <c r="BE144" s="72" t="s">
        <v>235</v>
      </c>
      <c r="BF144" s="72" t="s">
        <v>235</v>
      </c>
      <c r="BG144" s="72" t="s">
        <v>235</v>
      </c>
      <c r="BH144" s="72" t="s">
        <v>235</v>
      </c>
      <c r="BI144" s="72" t="s">
        <v>235</v>
      </c>
      <c r="BJ144" s="72" t="s">
        <v>235</v>
      </c>
      <c r="BK144" s="72" t="s">
        <v>235</v>
      </c>
      <c r="BL144" s="72" t="s">
        <v>235</v>
      </c>
      <c r="BM144" s="72" t="s">
        <v>235</v>
      </c>
      <c r="BN144" s="72" t="s">
        <v>235</v>
      </c>
      <c r="BO144" s="72" t="s">
        <v>235</v>
      </c>
      <c r="BP144" s="72" t="s">
        <v>235</v>
      </c>
      <c r="BQ144" s="72" t="s">
        <v>235</v>
      </c>
      <c r="BR144" s="72" t="s">
        <v>235</v>
      </c>
      <c r="BS144" s="72" t="s">
        <v>235</v>
      </c>
      <c r="BT144" s="72" t="s">
        <v>235</v>
      </c>
      <c r="BU144" s="72" t="s">
        <v>235</v>
      </c>
      <c r="BV144" s="72" t="s">
        <v>235</v>
      </c>
      <c r="BW144" s="422"/>
      <c r="BX144" s="422"/>
      <c r="BY144" s="273"/>
      <c r="BZ144" s="273"/>
      <c r="CA144" s="273"/>
      <c r="CB144" s="273"/>
      <c r="CC144" s="273"/>
      <c r="CD144" s="273"/>
      <c r="CE144" s="273"/>
      <c r="CF144" s="273"/>
      <c r="CG144" s="273"/>
      <c r="CH144" s="273"/>
      <c r="CI144" s="273"/>
      <c r="CJ144" s="273"/>
      <c r="CK144" s="273"/>
      <c r="CL144" s="273"/>
      <c r="CM144" s="393"/>
      <c r="CN144" s="393"/>
      <c r="CO144" s="393"/>
      <c r="CP144" s="393"/>
      <c r="CQ144" s="393"/>
      <c r="CR144" s="393"/>
      <c r="CS144" s="393"/>
      <c r="CT144" s="393"/>
      <c r="CU144" s="393"/>
      <c r="CV144" s="393"/>
      <c r="CW144" s="393"/>
      <c r="CX144" s="393"/>
      <c r="CY144" s="393"/>
      <c r="CZ144" s="393"/>
      <c r="DA144" s="393"/>
      <c r="DB144" s="393"/>
      <c r="DC144" s="290"/>
      <c r="DD144" s="290"/>
      <c r="DE144" s="290"/>
      <c r="DF144" s="290"/>
      <c r="DG144" s="290"/>
      <c r="DH144" s="290"/>
      <c r="DI144" s="290"/>
      <c r="DJ144" s="290"/>
      <c r="DK144" s="277"/>
      <c r="DL144" s="277"/>
      <c r="DM144" s="277"/>
      <c r="DN144" s="277"/>
      <c r="DO144" s="277"/>
      <c r="DP144" s="277"/>
      <c r="DQ144" s="277"/>
      <c r="DR144" s="176" t="s">
        <v>235</v>
      </c>
      <c r="DS144" s="176" t="s">
        <v>235</v>
      </c>
      <c r="DT144" s="176" t="s">
        <v>235</v>
      </c>
      <c r="DU144" s="176" t="s">
        <v>235</v>
      </c>
      <c r="DV144" s="176" t="s">
        <v>235</v>
      </c>
      <c r="DW144" s="277"/>
      <c r="DX144" s="176" t="s">
        <v>235</v>
      </c>
      <c r="DY144" s="277"/>
      <c r="DZ144" s="176" t="s">
        <v>235</v>
      </c>
      <c r="EA144" s="176" t="s">
        <v>235</v>
      </c>
      <c r="EB144" s="176" t="s">
        <v>235</v>
      </c>
      <c r="EC144" s="176" t="s">
        <v>235</v>
      </c>
      <c r="ED144" s="176" t="s">
        <v>235</v>
      </c>
      <c r="EE144" s="176" t="s">
        <v>235</v>
      </c>
      <c r="EF144" s="176" t="s">
        <v>235</v>
      </c>
      <c r="EG144" s="176" t="s">
        <v>235</v>
      </c>
      <c r="EH144" s="176" t="s">
        <v>235</v>
      </c>
      <c r="EI144" s="176" t="s">
        <v>235</v>
      </c>
      <c r="EJ144" s="176" t="s">
        <v>235</v>
      </c>
      <c r="EK144" s="176" t="s">
        <v>235</v>
      </c>
      <c r="EL144" s="176" t="s">
        <v>235</v>
      </c>
      <c r="EM144" s="176" t="s">
        <v>235</v>
      </c>
      <c r="EN144" s="176" t="s">
        <v>235</v>
      </c>
      <c r="EO144" s="176" t="s">
        <v>235</v>
      </c>
      <c r="EP144" s="176" t="s">
        <v>235</v>
      </c>
      <c r="EQ144" s="176" t="s">
        <v>235</v>
      </c>
      <c r="ER144" s="176" t="s">
        <v>235</v>
      </c>
      <c r="ES144" s="176" t="s">
        <v>235</v>
      </c>
      <c r="ET144" s="176" t="s">
        <v>235</v>
      </c>
      <c r="EU144" s="176" t="s">
        <v>235</v>
      </c>
      <c r="EV144" s="176" t="s">
        <v>235</v>
      </c>
      <c r="EW144" s="176" t="s">
        <v>235</v>
      </c>
      <c r="EX144" s="176" t="s">
        <v>235</v>
      </c>
      <c r="EY144" s="176" t="s">
        <v>235</v>
      </c>
      <c r="EZ144" s="176" t="s">
        <v>235</v>
      </c>
      <c r="FA144" s="176" t="s">
        <v>235</v>
      </c>
      <c r="FB144" s="176" t="s">
        <v>235</v>
      </c>
      <c r="FC144" s="176" t="s">
        <v>235</v>
      </c>
      <c r="FD144" s="176" t="s">
        <v>235</v>
      </c>
      <c r="FE144" s="176" t="s">
        <v>235</v>
      </c>
      <c r="FF144" s="176" t="s">
        <v>235</v>
      </c>
      <c r="FG144" s="176" t="s">
        <v>235</v>
      </c>
      <c r="FH144" s="176" t="s">
        <v>235</v>
      </c>
    </row>
    <row r="145" spans="1:164" ht="18" customHeight="1" x14ac:dyDescent="0.3">
      <c r="A145" s="413"/>
      <c r="B145" s="427"/>
      <c r="C145" s="416"/>
      <c r="D145" s="419"/>
      <c r="E145" s="421"/>
      <c r="F145" s="430"/>
      <c r="G145" s="430"/>
      <c r="H145" s="421"/>
      <c r="I145" s="430"/>
      <c r="J145" s="394"/>
      <c r="K145" s="430"/>
      <c r="L145" s="394"/>
      <c r="M145" s="421"/>
      <c r="N145" s="394"/>
      <c r="O145" s="394"/>
      <c r="P145" s="394"/>
      <c r="Q145" s="394"/>
      <c r="R145" s="154" t="s">
        <v>235</v>
      </c>
      <c r="S145" s="154" t="s">
        <v>235</v>
      </c>
      <c r="T145" s="154" t="s">
        <v>235</v>
      </c>
      <c r="U145" s="154" t="s">
        <v>235</v>
      </c>
      <c r="V145" s="155" t="s">
        <v>235</v>
      </c>
      <c r="W145" s="394"/>
      <c r="X145" s="155" t="s">
        <v>235</v>
      </c>
      <c r="Y145" s="394"/>
      <c r="Z145" s="155" t="s">
        <v>235</v>
      </c>
      <c r="AA145" s="394"/>
      <c r="AB145" s="155" t="s">
        <v>235</v>
      </c>
      <c r="AC145" s="394"/>
      <c r="AD145" s="159" t="s">
        <v>235</v>
      </c>
      <c r="AE145" s="159" t="s">
        <v>235</v>
      </c>
      <c r="AF145" s="266"/>
      <c r="AG145" s="266"/>
      <c r="AH145" s="266"/>
      <c r="AI145" s="98" t="s">
        <v>235</v>
      </c>
      <c r="AJ145" s="404"/>
      <c r="AK145" s="72" t="s">
        <v>235</v>
      </c>
      <c r="AL145" s="72" t="s">
        <v>235</v>
      </c>
      <c r="AM145" s="72" t="s">
        <v>235</v>
      </c>
      <c r="AN145" s="72" t="s">
        <v>235</v>
      </c>
      <c r="AO145" s="72" t="s">
        <v>235</v>
      </c>
      <c r="AP145" s="72" t="s">
        <v>235</v>
      </c>
      <c r="AQ145" s="72" t="s">
        <v>235</v>
      </c>
      <c r="AR145" s="72" t="s">
        <v>235</v>
      </c>
      <c r="AS145" s="72" t="s">
        <v>235</v>
      </c>
      <c r="AT145" s="404"/>
      <c r="AU145" s="72" t="s">
        <v>235</v>
      </c>
      <c r="AV145" s="404"/>
      <c r="AW145" s="72" t="s">
        <v>235</v>
      </c>
      <c r="AX145" s="72" t="s">
        <v>235</v>
      </c>
      <c r="AY145" s="72" t="s">
        <v>235</v>
      </c>
      <c r="AZ145" s="72" t="s">
        <v>235</v>
      </c>
      <c r="BA145" s="72" t="s">
        <v>235</v>
      </c>
      <c r="BB145" s="72" t="s">
        <v>235</v>
      </c>
      <c r="BC145" s="72" t="s">
        <v>235</v>
      </c>
      <c r="BD145" s="72" t="s">
        <v>235</v>
      </c>
      <c r="BE145" s="72" t="s">
        <v>235</v>
      </c>
      <c r="BF145" s="72" t="s">
        <v>235</v>
      </c>
      <c r="BG145" s="72" t="s">
        <v>235</v>
      </c>
      <c r="BH145" s="72" t="s">
        <v>235</v>
      </c>
      <c r="BI145" s="72" t="s">
        <v>235</v>
      </c>
      <c r="BJ145" s="72" t="s">
        <v>235</v>
      </c>
      <c r="BK145" s="72" t="s">
        <v>235</v>
      </c>
      <c r="BL145" s="72" t="s">
        <v>235</v>
      </c>
      <c r="BM145" s="72" t="s">
        <v>235</v>
      </c>
      <c r="BN145" s="72" t="s">
        <v>235</v>
      </c>
      <c r="BO145" s="72" t="s">
        <v>235</v>
      </c>
      <c r="BP145" s="72" t="s">
        <v>235</v>
      </c>
      <c r="BQ145" s="72" t="s">
        <v>235</v>
      </c>
      <c r="BR145" s="72" t="s">
        <v>235</v>
      </c>
      <c r="BS145" s="72" t="s">
        <v>235</v>
      </c>
      <c r="BT145" s="72" t="s">
        <v>235</v>
      </c>
      <c r="BU145" s="72" t="s">
        <v>235</v>
      </c>
      <c r="BV145" s="72" t="s">
        <v>235</v>
      </c>
      <c r="BW145" s="423"/>
      <c r="BX145" s="423"/>
      <c r="BY145" s="424"/>
      <c r="BZ145" s="424"/>
      <c r="CA145" s="424"/>
      <c r="CB145" s="424"/>
      <c r="CC145" s="424"/>
      <c r="CD145" s="424"/>
      <c r="CE145" s="424"/>
      <c r="CF145" s="424"/>
      <c r="CG145" s="424"/>
      <c r="CH145" s="424"/>
      <c r="CI145" s="424"/>
      <c r="CJ145" s="424"/>
      <c r="CK145" s="424"/>
      <c r="CL145" s="424"/>
      <c r="CM145" s="394"/>
      <c r="CN145" s="394"/>
      <c r="CO145" s="394"/>
      <c r="CP145" s="394"/>
      <c r="CQ145" s="394"/>
      <c r="CR145" s="394"/>
      <c r="CS145" s="394"/>
      <c r="CT145" s="394"/>
      <c r="CU145" s="394"/>
      <c r="CV145" s="394"/>
      <c r="CW145" s="394"/>
      <c r="CX145" s="394"/>
      <c r="CY145" s="394"/>
      <c r="CZ145" s="394"/>
      <c r="DA145" s="394"/>
      <c r="DB145" s="394"/>
      <c r="DC145" s="291"/>
      <c r="DD145" s="291"/>
      <c r="DE145" s="291"/>
      <c r="DF145" s="291"/>
      <c r="DG145" s="291"/>
      <c r="DH145" s="291"/>
      <c r="DI145" s="291"/>
      <c r="DJ145" s="291"/>
      <c r="DK145" s="277"/>
      <c r="DL145" s="277"/>
      <c r="DM145" s="277"/>
      <c r="DN145" s="277"/>
      <c r="DO145" s="277"/>
      <c r="DP145" s="277"/>
      <c r="DQ145" s="277"/>
      <c r="DR145" s="176" t="s">
        <v>235</v>
      </c>
      <c r="DS145" s="176" t="s">
        <v>235</v>
      </c>
      <c r="DT145" s="176" t="s">
        <v>235</v>
      </c>
      <c r="DU145" s="176" t="s">
        <v>235</v>
      </c>
      <c r="DV145" s="176" t="s">
        <v>235</v>
      </c>
      <c r="DW145" s="277"/>
      <c r="DX145" s="176" t="s">
        <v>235</v>
      </c>
      <c r="DY145" s="277"/>
      <c r="DZ145" s="176" t="s">
        <v>235</v>
      </c>
      <c r="EA145" s="176" t="s">
        <v>235</v>
      </c>
      <c r="EB145" s="176" t="s">
        <v>235</v>
      </c>
      <c r="EC145" s="176" t="s">
        <v>235</v>
      </c>
      <c r="ED145" s="176" t="s">
        <v>235</v>
      </c>
      <c r="EE145" s="176" t="s">
        <v>235</v>
      </c>
      <c r="EF145" s="176" t="s">
        <v>235</v>
      </c>
      <c r="EG145" s="176" t="s">
        <v>235</v>
      </c>
      <c r="EH145" s="176" t="s">
        <v>235</v>
      </c>
      <c r="EI145" s="176" t="s">
        <v>235</v>
      </c>
      <c r="EJ145" s="176" t="s">
        <v>235</v>
      </c>
      <c r="EK145" s="176" t="s">
        <v>235</v>
      </c>
      <c r="EL145" s="176" t="s">
        <v>235</v>
      </c>
      <c r="EM145" s="176" t="s">
        <v>235</v>
      </c>
      <c r="EN145" s="176" t="s">
        <v>235</v>
      </c>
      <c r="EO145" s="176" t="s">
        <v>235</v>
      </c>
      <c r="EP145" s="176" t="s">
        <v>235</v>
      </c>
      <c r="EQ145" s="176" t="s">
        <v>235</v>
      </c>
      <c r="ER145" s="176" t="s">
        <v>235</v>
      </c>
      <c r="ES145" s="176" t="s">
        <v>235</v>
      </c>
      <c r="ET145" s="176" t="s">
        <v>235</v>
      </c>
      <c r="EU145" s="176" t="s">
        <v>235</v>
      </c>
      <c r="EV145" s="176" t="s">
        <v>235</v>
      </c>
      <c r="EW145" s="176" t="s">
        <v>235</v>
      </c>
      <c r="EX145" s="176" t="s">
        <v>235</v>
      </c>
      <c r="EY145" s="176" t="s">
        <v>235</v>
      </c>
      <c r="EZ145" s="176" t="s">
        <v>235</v>
      </c>
      <c r="FA145" s="176" t="s">
        <v>235</v>
      </c>
      <c r="FB145" s="176" t="s">
        <v>235</v>
      </c>
      <c r="FC145" s="176" t="s">
        <v>235</v>
      </c>
      <c r="FD145" s="176" t="s">
        <v>235</v>
      </c>
      <c r="FE145" s="176" t="s">
        <v>235</v>
      </c>
      <c r="FF145" s="176" t="s">
        <v>235</v>
      </c>
      <c r="FG145" s="176" t="s">
        <v>235</v>
      </c>
      <c r="FH145" s="176" t="s">
        <v>235</v>
      </c>
    </row>
    <row r="146" spans="1:164" ht="18" customHeight="1" x14ac:dyDescent="0.3">
      <c r="A146" s="412">
        <v>32</v>
      </c>
      <c r="B146" s="425">
        <v>35</v>
      </c>
      <c r="C146" s="414" t="s">
        <v>217</v>
      </c>
      <c r="D146" s="417" t="s">
        <v>535</v>
      </c>
      <c r="E146" s="417" t="s">
        <v>437</v>
      </c>
      <c r="F146" s="428" t="s">
        <v>536</v>
      </c>
      <c r="G146" s="428" t="s">
        <v>537</v>
      </c>
      <c r="H146" s="417" t="s">
        <v>360</v>
      </c>
      <c r="I146" s="428" t="s">
        <v>538</v>
      </c>
      <c r="J146" s="417" t="s">
        <v>231</v>
      </c>
      <c r="K146" s="431" t="s">
        <v>539</v>
      </c>
      <c r="L146" s="392" t="s">
        <v>225</v>
      </c>
      <c r="M146" s="417" t="s">
        <v>473</v>
      </c>
      <c r="N146" s="392" t="s">
        <v>331</v>
      </c>
      <c r="O146" s="432" t="s">
        <v>540</v>
      </c>
      <c r="P146" s="392" t="s">
        <v>229</v>
      </c>
      <c r="Q146" s="392">
        <v>1</v>
      </c>
      <c r="R146" s="154" t="s">
        <v>541</v>
      </c>
      <c r="S146" s="154" t="s">
        <v>231</v>
      </c>
      <c r="T146" s="154" t="s">
        <v>231</v>
      </c>
      <c r="U146" s="154" t="s">
        <v>231</v>
      </c>
      <c r="V146" s="155">
        <v>154</v>
      </c>
      <c r="W146" s="392">
        <v>154</v>
      </c>
      <c r="X146" s="155">
        <v>62</v>
      </c>
      <c r="Y146" s="392">
        <v>62</v>
      </c>
      <c r="Z146" s="155" t="s">
        <v>231</v>
      </c>
      <c r="AA146" s="392" t="s">
        <v>231</v>
      </c>
      <c r="AB146" s="155" t="s">
        <v>231</v>
      </c>
      <c r="AC146" s="392" t="s">
        <v>231</v>
      </c>
      <c r="AD146" s="156" t="s">
        <v>542</v>
      </c>
      <c r="AE146" s="156" t="s">
        <v>542</v>
      </c>
      <c r="AF146" s="266" t="s">
        <v>231</v>
      </c>
      <c r="AG146" s="266" t="s">
        <v>231</v>
      </c>
      <c r="AH146" s="266" t="s">
        <v>231</v>
      </c>
      <c r="AI146" s="98" t="s">
        <v>231</v>
      </c>
      <c r="AJ146" s="403" t="s">
        <v>231</v>
      </c>
      <c r="AK146" s="72" t="s">
        <v>231</v>
      </c>
      <c r="AL146" s="72" t="s">
        <v>231</v>
      </c>
      <c r="AM146" s="72" t="s">
        <v>231</v>
      </c>
      <c r="AN146" s="72" t="s">
        <v>231</v>
      </c>
      <c r="AO146" s="72" t="s">
        <v>231</v>
      </c>
      <c r="AP146" s="72" t="s">
        <v>231</v>
      </c>
      <c r="AQ146" s="72" t="s">
        <v>231</v>
      </c>
      <c r="AR146" s="72" t="s">
        <v>231</v>
      </c>
      <c r="AS146" s="72" t="s">
        <v>231</v>
      </c>
      <c r="AT146" s="403" t="s">
        <v>231</v>
      </c>
      <c r="AU146" s="72" t="s">
        <v>231</v>
      </c>
      <c r="AV146" s="403" t="s">
        <v>231</v>
      </c>
      <c r="AW146" s="72" t="s">
        <v>231</v>
      </c>
      <c r="AX146" s="72" t="s">
        <v>231</v>
      </c>
      <c r="AY146" s="72" t="s">
        <v>231</v>
      </c>
      <c r="AZ146" s="72" t="s">
        <v>231</v>
      </c>
      <c r="BA146" s="72" t="s">
        <v>231</v>
      </c>
      <c r="BB146" s="72" t="s">
        <v>231</v>
      </c>
      <c r="BC146" s="72" t="s">
        <v>231</v>
      </c>
      <c r="BD146" s="72" t="s">
        <v>231</v>
      </c>
      <c r="BE146" s="72" t="s">
        <v>231</v>
      </c>
      <c r="BF146" s="72" t="s">
        <v>231</v>
      </c>
      <c r="BG146" s="72" t="s">
        <v>231</v>
      </c>
      <c r="BH146" s="72" t="s">
        <v>231</v>
      </c>
      <c r="BI146" s="72" t="s">
        <v>231</v>
      </c>
      <c r="BJ146" s="72" t="s">
        <v>231</v>
      </c>
      <c r="BK146" s="72" t="s">
        <v>231</v>
      </c>
      <c r="BL146" s="72" t="s">
        <v>231</v>
      </c>
      <c r="BM146" s="72" t="s">
        <v>231</v>
      </c>
      <c r="BN146" s="72" t="s">
        <v>231</v>
      </c>
      <c r="BO146" s="72" t="s">
        <v>231</v>
      </c>
      <c r="BP146" s="72" t="s">
        <v>231</v>
      </c>
      <c r="BQ146" s="72" t="s">
        <v>231</v>
      </c>
      <c r="BR146" s="72" t="s">
        <v>231</v>
      </c>
      <c r="BS146" s="72" t="s">
        <v>231</v>
      </c>
      <c r="BT146" s="72" t="s">
        <v>231</v>
      </c>
      <c r="BU146" s="72" t="s">
        <v>231</v>
      </c>
      <c r="BV146" s="72" t="s">
        <v>231</v>
      </c>
      <c r="BW146" s="422" t="s">
        <v>231</v>
      </c>
      <c r="BX146" s="422" t="s">
        <v>231</v>
      </c>
      <c r="BY146" s="272" t="s">
        <v>231</v>
      </c>
      <c r="BZ146" s="272" t="s">
        <v>231</v>
      </c>
      <c r="CA146" s="272" t="s">
        <v>231</v>
      </c>
      <c r="CB146" s="272" t="s">
        <v>231</v>
      </c>
      <c r="CC146" s="272" t="s">
        <v>231</v>
      </c>
      <c r="CD146" s="272" t="s">
        <v>231</v>
      </c>
      <c r="CE146" s="272" t="s">
        <v>231</v>
      </c>
      <c r="CF146" s="272" t="s">
        <v>231</v>
      </c>
      <c r="CG146" s="272" t="s">
        <v>231</v>
      </c>
      <c r="CH146" s="272" t="s">
        <v>231</v>
      </c>
      <c r="CI146" s="272" t="s">
        <v>231</v>
      </c>
      <c r="CJ146" s="272" t="s">
        <v>231</v>
      </c>
      <c r="CK146" s="272" t="s">
        <v>231</v>
      </c>
      <c r="CL146" s="272" t="s">
        <v>231</v>
      </c>
      <c r="CM146" s="392" t="s">
        <v>530</v>
      </c>
      <c r="CN146" s="392">
        <v>2020</v>
      </c>
      <c r="CO146" s="392" t="s">
        <v>429</v>
      </c>
      <c r="CP146" s="392" t="s">
        <v>385</v>
      </c>
      <c r="CQ146" s="392" t="s">
        <v>429</v>
      </c>
      <c r="CR146" s="392" t="s">
        <v>429</v>
      </c>
      <c r="CS146" s="392" t="s">
        <v>231</v>
      </c>
      <c r="CT146" s="392" t="s">
        <v>231</v>
      </c>
      <c r="CU146" s="392" t="s">
        <v>231</v>
      </c>
      <c r="CV146" s="392" t="s">
        <v>231</v>
      </c>
      <c r="CW146" s="392" t="s">
        <v>231</v>
      </c>
      <c r="CX146" s="392" t="s">
        <v>231</v>
      </c>
      <c r="CY146" s="392" t="s">
        <v>231</v>
      </c>
      <c r="CZ146" s="392" t="s">
        <v>231</v>
      </c>
      <c r="DA146" s="392" t="s">
        <v>231</v>
      </c>
      <c r="DB146" s="392" t="s">
        <v>231</v>
      </c>
      <c r="DC146" s="289" t="s">
        <v>543</v>
      </c>
      <c r="DD146" s="289" t="s">
        <v>544</v>
      </c>
      <c r="DE146" s="289" t="s">
        <v>545</v>
      </c>
      <c r="DF146" s="289" t="s">
        <v>485</v>
      </c>
      <c r="DG146" s="289" t="s">
        <v>545</v>
      </c>
      <c r="DH146" s="289" t="s">
        <v>545</v>
      </c>
      <c r="DI146" s="289" t="s">
        <v>545</v>
      </c>
      <c r="DJ146" s="289" t="s">
        <v>545</v>
      </c>
      <c r="DK146" s="272" t="s">
        <v>231</v>
      </c>
      <c r="DL146" s="272" t="s">
        <v>231</v>
      </c>
      <c r="DM146" s="272" t="s">
        <v>231</v>
      </c>
      <c r="DN146" s="272" t="s">
        <v>231</v>
      </c>
      <c r="DO146" s="272" t="s">
        <v>231</v>
      </c>
      <c r="DP146" s="272" t="s">
        <v>231</v>
      </c>
      <c r="DQ146" s="272" t="s">
        <v>231</v>
      </c>
      <c r="DR146" s="176" t="s">
        <v>231</v>
      </c>
      <c r="DS146" s="176" t="s">
        <v>231</v>
      </c>
      <c r="DT146" s="176" t="s">
        <v>231</v>
      </c>
      <c r="DU146" s="176" t="s">
        <v>231</v>
      </c>
      <c r="DV146" s="176" t="s">
        <v>231</v>
      </c>
      <c r="DW146" s="272" t="s">
        <v>231</v>
      </c>
      <c r="DX146" s="176" t="s">
        <v>231</v>
      </c>
      <c r="DY146" s="272" t="s">
        <v>231</v>
      </c>
      <c r="DZ146" s="176" t="s">
        <v>231</v>
      </c>
      <c r="EA146" s="176" t="s">
        <v>231</v>
      </c>
      <c r="EB146" s="176" t="s">
        <v>231</v>
      </c>
      <c r="EC146" s="176" t="s">
        <v>231</v>
      </c>
      <c r="ED146" s="176" t="s">
        <v>231</v>
      </c>
      <c r="EE146" s="176" t="s">
        <v>231</v>
      </c>
      <c r="EF146" s="176" t="s">
        <v>231</v>
      </c>
      <c r="EG146" s="176" t="s">
        <v>231</v>
      </c>
      <c r="EH146" s="176" t="s">
        <v>231</v>
      </c>
      <c r="EI146" s="176" t="s">
        <v>231</v>
      </c>
      <c r="EJ146" s="176" t="s">
        <v>231</v>
      </c>
      <c r="EK146" s="176" t="s">
        <v>231</v>
      </c>
      <c r="EL146" s="176" t="s">
        <v>231</v>
      </c>
      <c r="EM146" s="176" t="s">
        <v>231</v>
      </c>
      <c r="EN146" s="176" t="s">
        <v>231</v>
      </c>
      <c r="EO146" s="176" t="s">
        <v>231</v>
      </c>
      <c r="EP146" s="176" t="s">
        <v>231</v>
      </c>
      <c r="EQ146" s="176" t="s">
        <v>231</v>
      </c>
      <c r="ER146" s="176" t="s">
        <v>231</v>
      </c>
      <c r="ES146" s="176" t="s">
        <v>231</v>
      </c>
      <c r="ET146" s="176" t="s">
        <v>231</v>
      </c>
      <c r="EU146" s="176" t="s">
        <v>231</v>
      </c>
      <c r="EV146" s="176" t="s">
        <v>231</v>
      </c>
      <c r="EW146" s="176" t="s">
        <v>231</v>
      </c>
      <c r="EX146" s="176" t="s">
        <v>231</v>
      </c>
      <c r="EY146" s="176" t="s">
        <v>231</v>
      </c>
      <c r="EZ146" s="176" t="s">
        <v>231</v>
      </c>
      <c r="FA146" s="176" t="s">
        <v>231</v>
      </c>
      <c r="FB146" s="176" t="s">
        <v>231</v>
      </c>
      <c r="FC146" s="176" t="s">
        <v>231</v>
      </c>
      <c r="FD146" s="176" t="s">
        <v>231</v>
      </c>
      <c r="FE146" s="176" t="s">
        <v>231</v>
      </c>
      <c r="FF146" s="176" t="s">
        <v>231</v>
      </c>
      <c r="FG146" s="176" t="s">
        <v>231</v>
      </c>
      <c r="FH146" s="176" t="s">
        <v>231</v>
      </c>
    </row>
    <row r="147" spans="1:164" ht="18" customHeight="1" x14ac:dyDescent="0.3">
      <c r="A147" s="413"/>
      <c r="B147" s="426"/>
      <c r="C147" s="415"/>
      <c r="D147" s="420"/>
      <c r="E147" s="420"/>
      <c r="F147" s="429"/>
      <c r="G147" s="429"/>
      <c r="H147" s="420"/>
      <c r="I147" s="429"/>
      <c r="J147" s="420"/>
      <c r="K147" s="429"/>
      <c r="L147" s="393"/>
      <c r="M147" s="420"/>
      <c r="N147" s="393"/>
      <c r="O147" s="393"/>
      <c r="P147" s="393"/>
      <c r="Q147" s="393"/>
      <c r="R147" s="154" t="s">
        <v>235</v>
      </c>
      <c r="S147" s="154" t="s">
        <v>235</v>
      </c>
      <c r="T147" s="154" t="s">
        <v>235</v>
      </c>
      <c r="U147" s="154" t="s">
        <v>235</v>
      </c>
      <c r="V147" s="155" t="s">
        <v>235</v>
      </c>
      <c r="W147" s="393"/>
      <c r="X147" s="155" t="s">
        <v>235</v>
      </c>
      <c r="Y147" s="393"/>
      <c r="Z147" s="155" t="s">
        <v>235</v>
      </c>
      <c r="AA147" s="393"/>
      <c r="AB147" s="155" t="s">
        <v>235</v>
      </c>
      <c r="AC147" s="393"/>
      <c r="AD147" s="156" t="s">
        <v>235</v>
      </c>
      <c r="AE147" s="156" t="s">
        <v>235</v>
      </c>
      <c r="AF147" s="266"/>
      <c r="AG147" s="266"/>
      <c r="AH147" s="266"/>
      <c r="AI147" s="98" t="s">
        <v>235</v>
      </c>
      <c r="AJ147" s="404"/>
      <c r="AK147" s="72" t="s">
        <v>235</v>
      </c>
      <c r="AL147" s="72" t="s">
        <v>235</v>
      </c>
      <c r="AM147" s="72" t="s">
        <v>235</v>
      </c>
      <c r="AN147" s="72" t="s">
        <v>235</v>
      </c>
      <c r="AO147" s="72" t="s">
        <v>235</v>
      </c>
      <c r="AP147" s="72" t="s">
        <v>235</v>
      </c>
      <c r="AQ147" s="72" t="s">
        <v>235</v>
      </c>
      <c r="AR147" s="72" t="s">
        <v>235</v>
      </c>
      <c r="AS147" s="72" t="s">
        <v>235</v>
      </c>
      <c r="AT147" s="404"/>
      <c r="AU147" s="72" t="s">
        <v>235</v>
      </c>
      <c r="AV147" s="404"/>
      <c r="AW147" s="72" t="s">
        <v>235</v>
      </c>
      <c r="AX147" s="72" t="s">
        <v>235</v>
      </c>
      <c r="AY147" s="72" t="s">
        <v>235</v>
      </c>
      <c r="AZ147" s="72" t="s">
        <v>235</v>
      </c>
      <c r="BA147" s="72" t="s">
        <v>235</v>
      </c>
      <c r="BB147" s="72" t="s">
        <v>235</v>
      </c>
      <c r="BC147" s="72" t="s">
        <v>235</v>
      </c>
      <c r="BD147" s="72" t="s">
        <v>235</v>
      </c>
      <c r="BE147" s="72" t="s">
        <v>235</v>
      </c>
      <c r="BF147" s="72" t="s">
        <v>235</v>
      </c>
      <c r="BG147" s="72" t="s">
        <v>235</v>
      </c>
      <c r="BH147" s="72" t="s">
        <v>235</v>
      </c>
      <c r="BI147" s="72" t="s">
        <v>235</v>
      </c>
      <c r="BJ147" s="72" t="s">
        <v>235</v>
      </c>
      <c r="BK147" s="72" t="s">
        <v>235</v>
      </c>
      <c r="BL147" s="72" t="s">
        <v>235</v>
      </c>
      <c r="BM147" s="72" t="s">
        <v>235</v>
      </c>
      <c r="BN147" s="72" t="s">
        <v>235</v>
      </c>
      <c r="BO147" s="72" t="s">
        <v>235</v>
      </c>
      <c r="BP147" s="72" t="s">
        <v>235</v>
      </c>
      <c r="BQ147" s="72" t="s">
        <v>235</v>
      </c>
      <c r="BR147" s="72" t="s">
        <v>235</v>
      </c>
      <c r="BS147" s="72" t="s">
        <v>235</v>
      </c>
      <c r="BT147" s="72" t="s">
        <v>235</v>
      </c>
      <c r="BU147" s="72" t="s">
        <v>235</v>
      </c>
      <c r="BV147" s="72" t="s">
        <v>235</v>
      </c>
      <c r="BW147" s="422"/>
      <c r="BX147" s="422"/>
      <c r="BY147" s="273"/>
      <c r="BZ147" s="273"/>
      <c r="CA147" s="273"/>
      <c r="CB147" s="273"/>
      <c r="CC147" s="273"/>
      <c r="CD147" s="273"/>
      <c r="CE147" s="273"/>
      <c r="CF147" s="273"/>
      <c r="CG147" s="273"/>
      <c r="CH147" s="273"/>
      <c r="CI147" s="273"/>
      <c r="CJ147" s="273"/>
      <c r="CK147" s="273"/>
      <c r="CL147" s="273"/>
      <c r="CM147" s="393"/>
      <c r="CN147" s="393"/>
      <c r="CO147" s="393"/>
      <c r="CP147" s="393"/>
      <c r="CQ147" s="393"/>
      <c r="CR147" s="393"/>
      <c r="CS147" s="393"/>
      <c r="CT147" s="393"/>
      <c r="CU147" s="393"/>
      <c r="CV147" s="393"/>
      <c r="CW147" s="393"/>
      <c r="CX147" s="393"/>
      <c r="CY147" s="393"/>
      <c r="CZ147" s="393"/>
      <c r="DA147" s="393"/>
      <c r="DB147" s="393"/>
      <c r="DC147" s="290"/>
      <c r="DD147" s="290"/>
      <c r="DE147" s="290"/>
      <c r="DF147" s="290"/>
      <c r="DG147" s="290"/>
      <c r="DH147" s="290"/>
      <c r="DI147" s="290"/>
      <c r="DJ147" s="290"/>
      <c r="DK147" s="277"/>
      <c r="DL147" s="277"/>
      <c r="DM147" s="277"/>
      <c r="DN147" s="277"/>
      <c r="DO147" s="277"/>
      <c r="DP147" s="277"/>
      <c r="DQ147" s="277"/>
      <c r="DR147" s="176" t="s">
        <v>235</v>
      </c>
      <c r="DS147" s="176" t="s">
        <v>235</v>
      </c>
      <c r="DT147" s="176" t="s">
        <v>235</v>
      </c>
      <c r="DU147" s="176" t="s">
        <v>235</v>
      </c>
      <c r="DV147" s="176" t="s">
        <v>235</v>
      </c>
      <c r="DW147" s="277"/>
      <c r="DX147" s="176" t="s">
        <v>235</v>
      </c>
      <c r="DY147" s="277"/>
      <c r="DZ147" s="176" t="s">
        <v>235</v>
      </c>
      <c r="EA147" s="176" t="s">
        <v>235</v>
      </c>
      <c r="EB147" s="176" t="s">
        <v>235</v>
      </c>
      <c r="EC147" s="176" t="s">
        <v>235</v>
      </c>
      <c r="ED147" s="176" t="s">
        <v>235</v>
      </c>
      <c r="EE147" s="176" t="s">
        <v>235</v>
      </c>
      <c r="EF147" s="176" t="s">
        <v>235</v>
      </c>
      <c r="EG147" s="176" t="s">
        <v>235</v>
      </c>
      <c r="EH147" s="176" t="s">
        <v>235</v>
      </c>
      <c r="EI147" s="176" t="s">
        <v>235</v>
      </c>
      <c r="EJ147" s="176" t="s">
        <v>235</v>
      </c>
      <c r="EK147" s="176" t="s">
        <v>235</v>
      </c>
      <c r="EL147" s="176" t="s">
        <v>235</v>
      </c>
      <c r="EM147" s="176" t="s">
        <v>235</v>
      </c>
      <c r="EN147" s="176" t="s">
        <v>235</v>
      </c>
      <c r="EO147" s="176" t="s">
        <v>235</v>
      </c>
      <c r="EP147" s="176" t="s">
        <v>235</v>
      </c>
      <c r="EQ147" s="176" t="s">
        <v>235</v>
      </c>
      <c r="ER147" s="176" t="s">
        <v>235</v>
      </c>
      <c r="ES147" s="176" t="s">
        <v>235</v>
      </c>
      <c r="ET147" s="176" t="s">
        <v>235</v>
      </c>
      <c r="EU147" s="176" t="s">
        <v>235</v>
      </c>
      <c r="EV147" s="176" t="s">
        <v>235</v>
      </c>
      <c r="EW147" s="176" t="s">
        <v>235</v>
      </c>
      <c r="EX147" s="176" t="s">
        <v>235</v>
      </c>
      <c r="EY147" s="176" t="s">
        <v>235</v>
      </c>
      <c r="EZ147" s="176" t="s">
        <v>235</v>
      </c>
      <c r="FA147" s="176" t="s">
        <v>235</v>
      </c>
      <c r="FB147" s="176" t="s">
        <v>235</v>
      </c>
      <c r="FC147" s="176" t="s">
        <v>235</v>
      </c>
      <c r="FD147" s="176" t="s">
        <v>235</v>
      </c>
      <c r="FE147" s="176" t="s">
        <v>235</v>
      </c>
      <c r="FF147" s="176" t="s">
        <v>235</v>
      </c>
      <c r="FG147" s="176" t="s">
        <v>235</v>
      </c>
      <c r="FH147" s="176" t="s">
        <v>235</v>
      </c>
    </row>
    <row r="148" spans="1:164" ht="18" customHeight="1" x14ac:dyDescent="0.3">
      <c r="A148" s="413"/>
      <c r="B148" s="426"/>
      <c r="C148" s="415"/>
      <c r="D148" s="420"/>
      <c r="E148" s="420"/>
      <c r="F148" s="429"/>
      <c r="G148" s="429"/>
      <c r="H148" s="420"/>
      <c r="I148" s="429"/>
      <c r="J148" s="420"/>
      <c r="K148" s="429"/>
      <c r="L148" s="393"/>
      <c r="M148" s="420"/>
      <c r="N148" s="393"/>
      <c r="O148" s="393"/>
      <c r="P148" s="393"/>
      <c r="Q148" s="393"/>
      <c r="R148" s="154" t="s">
        <v>235</v>
      </c>
      <c r="S148" s="154" t="s">
        <v>235</v>
      </c>
      <c r="T148" s="154" t="s">
        <v>235</v>
      </c>
      <c r="U148" s="154" t="s">
        <v>235</v>
      </c>
      <c r="V148" s="155" t="s">
        <v>235</v>
      </c>
      <c r="W148" s="393"/>
      <c r="X148" s="155" t="s">
        <v>235</v>
      </c>
      <c r="Y148" s="393"/>
      <c r="Z148" s="155" t="s">
        <v>235</v>
      </c>
      <c r="AA148" s="393"/>
      <c r="AB148" s="155" t="s">
        <v>235</v>
      </c>
      <c r="AC148" s="393"/>
      <c r="AD148" s="156" t="s">
        <v>235</v>
      </c>
      <c r="AE148" s="156" t="s">
        <v>235</v>
      </c>
      <c r="AF148" s="266"/>
      <c r="AG148" s="266"/>
      <c r="AH148" s="266"/>
      <c r="AI148" s="98" t="s">
        <v>235</v>
      </c>
      <c r="AJ148" s="404"/>
      <c r="AK148" s="72" t="s">
        <v>235</v>
      </c>
      <c r="AL148" s="72" t="s">
        <v>235</v>
      </c>
      <c r="AM148" s="72" t="s">
        <v>235</v>
      </c>
      <c r="AN148" s="72" t="s">
        <v>235</v>
      </c>
      <c r="AO148" s="72" t="s">
        <v>235</v>
      </c>
      <c r="AP148" s="72" t="s">
        <v>235</v>
      </c>
      <c r="AQ148" s="72" t="s">
        <v>235</v>
      </c>
      <c r="AR148" s="72" t="s">
        <v>235</v>
      </c>
      <c r="AS148" s="72" t="s">
        <v>235</v>
      </c>
      <c r="AT148" s="404"/>
      <c r="AU148" s="72" t="s">
        <v>235</v>
      </c>
      <c r="AV148" s="404"/>
      <c r="AW148" s="72" t="s">
        <v>235</v>
      </c>
      <c r="AX148" s="72" t="s">
        <v>235</v>
      </c>
      <c r="AY148" s="72" t="s">
        <v>235</v>
      </c>
      <c r="AZ148" s="72" t="s">
        <v>235</v>
      </c>
      <c r="BA148" s="72" t="s">
        <v>235</v>
      </c>
      <c r="BB148" s="72" t="s">
        <v>235</v>
      </c>
      <c r="BC148" s="72" t="s">
        <v>235</v>
      </c>
      <c r="BD148" s="72" t="s">
        <v>235</v>
      </c>
      <c r="BE148" s="72" t="s">
        <v>235</v>
      </c>
      <c r="BF148" s="72" t="s">
        <v>235</v>
      </c>
      <c r="BG148" s="72" t="s">
        <v>235</v>
      </c>
      <c r="BH148" s="72" t="s">
        <v>235</v>
      </c>
      <c r="BI148" s="72" t="s">
        <v>235</v>
      </c>
      <c r="BJ148" s="72" t="s">
        <v>235</v>
      </c>
      <c r="BK148" s="72" t="s">
        <v>235</v>
      </c>
      <c r="BL148" s="72" t="s">
        <v>235</v>
      </c>
      <c r="BM148" s="72" t="s">
        <v>235</v>
      </c>
      <c r="BN148" s="72" t="s">
        <v>235</v>
      </c>
      <c r="BO148" s="72" t="s">
        <v>235</v>
      </c>
      <c r="BP148" s="72" t="s">
        <v>235</v>
      </c>
      <c r="BQ148" s="72" t="s">
        <v>235</v>
      </c>
      <c r="BR148" s="72" t="s">
        <v>235</v>
      </c>
      <c r="BS148" s="72" t="s">
        <v>235</v>
      </c>
      <c r="BT148" s="72" t="s">
        <v>235</v>
      </c>
      <c r="BU148" s="72" t="s">
        <v>235</v>
      </c>
      <c r="BV148" s="72" t="s">
        <v>235</v>
      </c>
      <c r="BW148" s="422"/>
      <c r="BX148" s="422"/>
      <c r="BY148" s="273"/>
      <c r="BZ148" s="273"/>
      <c r="CA148" s="273"/>
      <c r="CB148" s="273"/>
      <c r="CC148" s="273"/>
      <c r="CD148" s="273"/>
      <c r="CE148" s="273"/>
      <c r="CF148" s="273"/>
      <c r="CG148" s="273"/>
      <c r="CH148" s="273"/>
      <c r="CI148" s="273"/>
      <c r="CJ148" s="273"/>
      <c r="CK148" s="273"/>
      <c r="CL148" s="273"/>
      <c r="CM148" s="393"/>
      <c r="CN148" s="393"/>
      <c r="CO148" s="393"/>
      <c r="CP148" s="393"/>
      <c r="CQ148" s="393"/>
      <c r="CR148" s="393"/>
      <c r="CS148" s="393"/>
      <c r="CT148" s="393"/>
      <c r="CU148" s="393"/>
      <c r="CV148" s="393"/>
      <c r="CW148" s="393"/>
      <c r="CX148" s="393"/>
      <c r="CY148" s="393"/>
      <c r="CZ148" s="393"/>
      <c r="DA148" s="393"/>
      <c r="DB148" s="393"/>
      <c r="DC148" s="290"/>
      <c r="DD148" s="290"/>
      <c r="DE148" s="290"/>
      <c r="DF148" s="290"/>
      <c r="DG148" s="290"/>
      <c r="DH148" s="290"/>
      <c r="DI148" s="290"/>
      <c r="DJ148" s="290"/>
      <c r="DK148" s="277"/>
      <c r="DL148" s="277"/>
      <c r="DM148" s="277"/>
      <c r="DN148" s="277"/>
      <c r="DO148" s="277"/>
      <c r="DP148" s="277"/>
      <c r="DQ148" s="277"/>
      <c r="DR148" s="176" t="s">
        <v>235</v>
      </c>
      <c r="DS148" s="176" t="s">
        <v>235</v>
      </c>
      <c r="DT148" s="176" t="s">
        <v>235</v>
      </c>
      <c r="DU148" s="176" t="s">
        <v>235</v>
      </c>
      <c r="DV148" s="176" t="s">
        <v>235</v>
      </c>
      <c r="DW148" s="277"/>
      <c r="DX148" s="176" t="s">
        <v>235</v>
      </c>
      <c r="DY148" s="277"/>
      <c r="DZ148" s="176" t="s">
        <v>235</v>
      </c>
      <c r="EA148" s="176" t="s">
        <v>235</v>
      </c>
      <c r="EB148" s="176" t="s">
        <v>235</v>
      </c>
      <c r="EC148" s="176" t="s">
        <v>235</v>
      </c>
      <c r="ED148" s="176" t="s">
        <v>235</v>
      </c>
      <c r="EE148" s="176" t="s">
        <v>235</v>
      </c>
      <c r="EF148" s="176" t="s">
        <v>235</v>
      </c>
      <c r="EG148" s="176" t="s">
        <v>235</v>
      </c>
      <c r="EH148" s="176" t="s">
        <v>235</v>
      </c>
      <c r="EI148" s="176" t="s">
        <v>235</v>
      </c>
      <c r="EJ148" s="176" t="s">
        <v>235</v>
      </c>
      <c r="EK148" s="176" t="s">
        <v>235</v>
      </c>
      <c r="EL148" s="176" t="s">
        <v>235</v>
      </c>
      <c r="EM148" s="176" t="s">
        <v>235</v>
      </c>
      <c r="EN148" s="176" t="s">
        <v>235</v>
      </c>
      <c r="EO148" s="176" t="s">
        <v>235</v>
      </c>
      <c r="EP148" s="176" t="s">
        <v>235</v>
      </c>
      <c r="EQ148" s="176" t="s">
        <v>235</v>
      </c>
      <c r="ER148" s="176" t="s">
        <v>235</v>
      </c>
      <c r="ES148" s="176" t="s">
        <v>235</v>
      </c>
      <c r="ET148" s="176" t="s">
        <v>235</v>
      </c>
      <c r="EU148" s="176" t="s">
        <v>235</v>
      </c>
      <c r="EV148" s="176" t="s">
        <v>235</v>
      </c>
      <c r="EW148" s="176" t="s">
        <v>235</v>
      </c>
      <c r="EX148" s="176" t="s">
        <v>235</v>
      </c>
      <c r="EY148" s="176" t="s">
        <v>235</v>
      </c>
      <c r="EZ148" s="176" t="s">
        <v>235</v>
      </c>
      <c r="FA148" s="176" t="s">
        <v>235</v>
      </c>
      <c r="FB148" s="176" t="s">
        <v>235</v>
      </c>
      <c r="FC148" s="176" t="s">
        <v>235</v>
      </c>
      <c r="FD148" s="176" t="s">
        <v>235</v>
      </c>
      <c r="FE148" s="176" t="s">
        <v>235</v>
      </c>
      <c r="FF148" s="176" t="s">
        <v>235</v>
      </c>
      <c r="FG148" s="176" t="s">
        <v>235</v>
      </c>
      <c r="FH148" s="176" t="s">
        <v>235</v>
      </c>
    </row>
    <row r="149" spans="1:164" ht="18" customHeight="1" x14ac:dyDescent="0.3">
      <c r="A149" s="413"/>
      <c r="B149" s="427"/>
      <c r="C149" s="416"/>
      <c r="D149" s="421"/>
      <c r="E149" s="421"/>
      <c r="F149" s="430"/>
      <c r="G149" s="430"/>
      <c r="H149" s="421"/>
      <c r="I149" s="430"/>
      <c r="J149" s="421"/>
      <c r="K149" s="430"/>
      <c r="L149" s="394"/>
      <c r="M149" s="421"/>
      <c r="N149" s="394"/>
      <c r="O149" s="394"/>
      <c r="P149" s="394"/>
      <c r="Q149" s="394"/>
      <c r="R149" s="154" t="s">
        <v>235</v>
      </c>
      <c r="S149" s="154" t="s">
        <v>235</v>
      </c>
      <c r="T149" s="154" t="s">
        <v>235</v>
      </c>
      <c r="U149" s="154" t="s">
        <v>235</v>
      </c>
      <c r="V149" s="155" t="s">
        <v>235</v>
      </c>
      <c r="W149" s="394"/>
      <c r="X149" s="155" t="s">
        <v>235</v>
      </c>
      <c r="Y149" s="394"/>
      <c r="Z149" s="155" t="s">
        <v>235</v>
      </c>
      <c r="AA149" s="394"/>
      <c r="AB149" s="155" t="s">
        <v>235</v>
      </c>
      <c r="AC149" s="394"/>
      <c r="AD149" s="156" t="s">
        <v>235</v>
      </c>
      <c r="AE149" s="156" t="s">
        <v>235</v>
      </c>
      <c r="AF149" s="266"/>
      <c r="AG149" s="266"/>
      <c r="AH149" s="266"/>
      <c r="AI149" s="98" t="s">
        <v>235</v>
      </c>
      <c r="AJ149" s="404"/>
      <c r="AK149" s="72" t="s">
        <v>235</v>
      </c>
      <c r="AL149" s="72" t="s">
        <v>235</v>
      </c>
      <c r="AM149" s="72" t="s">
        <v>235</v>
      </c>
      <c r="AN149" s="72" t="s">
        <v>235</v>
      </c>
      <c r="AO149" s="72" t="s">
        <v>235</v>
      </c>
      <c r="AP149" s="72" t="s">
        <v>235</v>
      </c>
      <c r="AQ149" s="72" t="s">
        <v>235</v>
      </c>
      <c r="AR149" s="72" t="s">
        <v>235</v>
      </c>
      <c r="AS149" s="72" t="s">
        <v>235</v>
      </c>
      <c r="AT149" s="404"/>
      <c r="AU149" s="72" t="s">
        <v>235</v>
      </c>
      <c r="AV149" s="404"/>
      <c r="AW149" s="72" t="s">
        <v>235</v>
      </c>
      <c r="AX149" s="72" t="s">
        <v>235</v>
      </c>
      <c r="AY149" s="72" t="s">
        <v>235</v>
      </c>
      <c r="AZ149" s="72" t="s">
        <v>235</v>
      </c>
      <c r="BA149" s="72" t="s">
        <v>235</v>
      </c>
      <c r="BB149" s="72" t="s">
        <v>235</v>
      </c>
      <c r="BC149" s="72" t="s">
        <v>235</v>
      </c>
      <c r="BD149" s="72" t="s">
        <v>235</v>
      </c>
      <c r="BE149" s="72" t="s">
        <v>235</v>
      </c>
      <c r="BF149" s="72" t="s">
        <v>235</v>
      </c>
      <c r="BG149" s="72" t="s">
        <v>235</v>
      </c>
      <c r="BH149" s="72" t="s">
        <v>235</v>
      </c>
      <c r="BI149" s="72" t="s">
        <v>235</v>
      </c>
      <c r="BJ149" s="72" t="s">
        <v>235</v>
      </c>
      <c r="BK149" s="72" t="s">
        <v>235</v>
      </c>
      <c r="BL149" s="72" t="s">
        <v>235</v>
      </c>
      <c r="BM149" s="72" t="s">
        <v>235</v>
      </c>
      <c r="BN149" s="72" t="s">
        <v>235</v>
      </c>
      <c r="BO149" s="72" t="s">
        <v>235</v>
      </c>
      <c r="BP149" s="72" t="s">
        <v>235</v>
      </c>
      <c r="BQ149" s="72" t="s">
        <v>235</v>
      </c>
      <c r="BR149" s="72" t="s">
        <v>235</v>
      </c>
      <c r="BS149" s="72" t="s">
        <v>235</v>
      </c>
      <c r="BT149" s="72" t="s">
        <v>235</v>
      </c>
      <c r="BU149" s="72" t="s">
        <v>235</v>
      </c>
      <c r="BV149" s="72" t="s">
        <v>235</v>
      </c>
      <c r="BW149" s="423"/>
      <c r="BX149" s="423"/>
      <c r="BY149" s="424"/>
      <c r="BZ149" s="424"/>
      <c r="CA149" s="424"/>
      <c r="CB149" s="424"/>
      <c r="CC149" s="424"/>
      <c r="CD149" s="424"/>
      <c r="CE149" s="424"/>
      <c r="CF149" s="424"/>
      <c r="CG149" s="424"/>
      <c r="CH149" s="424"/>
      <c r="CI149" s="424"/>
      <c r="CJ149" s="424"/>
      <c r="CK149" s="424"/>
      <c r="CL149" s="424"/>
      <c r="CM149" s="394"/>
      <c r="CN149" s="394"/>
      <c r="CO149" s="394"/>
      <c r="CP149" s="394"/>
      <c r="CQ149" s="394"/>
      <c r="CR149" s="394"/>
      <c r="CS149" s="394"/>
      <c r="CT149" s="394"/>
      <c r="CU149" s="394"/>
      <c r="CV149" s="394"/>
      <c r="CW149" s="394"/>
      <c r="CX149" s="394"/>
      <c r="CY149" s="394"/>
      <c r="CZ149" s="394"/>
      <c r="DA149" s="394"/>
      <c r="DB149" s="394"/>
      <c r="DC149" s="291"/>
      <c r="DD149" s="291"/>
      <c r="DE149" s="291"/>
      <c r="DF149" s="291"/>
      <c r="DG149" s="291"/>
      <c r="DH149" s="291"/>
      <c r="DI149" s="291"/>
      <c r="DJ149" s="291"/>
      <c r="DK149" s="277"/>
      <c r="DL149" s="277"/>
      <c r="DM149" s="277"/>
      <c r="DN149" s="277"/>
      <c r="DO149" s="277"/>
      <c r="DP149" s="277"/>
      <c r="DQ149" s="277"/>
      <c r="DR149" s="176" t="s">
        <v>235</v>
      </c>
      <c r="DS149" s="176" t="s">
        <v>235</v>
      </c>
      <c r="DT149" s="176" t="s">
        <v>235</v>
      </c>
      <c r="DU149" s="176" t="s">
        <v>235</v>
      </c>
      <c r="DV149" s="176" t="s">
        <v>235</v>
      </c>
      <c r="DW149" s="277"/>
      <c r="DX149" s="176" t="s">
        <v>235</v>
      </c>
      <c r="DY149" s="277"/>
      <c r="DZ149" s="176" t="s">
        <v>235</v>
      </c>
      <c r="EA149" s="176" t="s">
        <v>235</v>
      </c>
      <c r="EB149" s="176" t="s">
        <v>235</v>
      </c>
      <c r="EC149" s="176" t="s">
        <v>235</v>
      </c>
      <c r="ED149" s="176" t="s">
        <v>235</v>
      </c>
      <c r="EE149" s="176" t="s">
        <v>235</v>
      </c>
      <c r="EF149" s="176" t="s">
        <v>235</v>
      </c>
      <c r="EG149" s="176" t="s">
        <v>235</v>
      </c>
      <c r="EH149" s="176" t="s">
        <v>235</v>
      </c>
      <c r="EI149" s="176" t="s">
        <v>235</v>
      </c>
      <c r="EJ149" s="176" t="s">
        <v>235</v>
      </c>
      <c r="EK149" s="176" t="s">
        <v>235</v>
      </c>
      <c r="EL149" s="176" t="s">
        <v>235</v>
      </c>
      <c r="EM149" s="176" t="s">
        <v>235</v>
      </c>
      <c r="EN149" s="176" t="s">
        <v>235</v>
      </c>
      <c r="EO149" s="176" t="s">
        <v>235</v>
      </c>
      <c r="EP149" s="176" t="s">
        <v>235</v>
      </c>
      <c r="EQ149" s="176" t="s">
        <v>235</v>
      </c>
      <c r="ER149" s="176" t="s">
        <v>235</v>
      </c>
      <c r="ES149" s="176" t="s">
        <v>235</v>
      </c>
      <c r="ET149" s="176" t="s">
        <v>235</v>
      </c>
      <c r="EU149" s="176" t="s">
        <v>235</v>
      </c>
      <c r="EV149" s="176" t="s">
        <v>235</v>
      </c>
      <c r="EW149" s="176" t="s">
        <v>235</v>
      </c>
      <c r="EX149" s="176" t="s">
        <v>235</v>
      </c>
      <c r="EY149" s="176" t="s">
        <v>235</v>
      </c>
      <c r="EZ149" s="176" t="s">
        <v>235</v>
      </c>
      <c r="FA149" s="176" t="s">
        <v>235</v>
      </c>
      <c r="FB149" s="176" t="s">
        <v>235</v>
      </c>
      <c r="FC149" s="176" t="s">
        <v>235</v>
      </c>
      <c r="FD149" s="176" t="s">
        <v>235</v>
      </c>
      <c r="FE149" s="176" t="s">
        <v>235</v>
      </c>
      <c r="FF149" s="176" t="s">
        <v>235</v>
      </c>
      <c r="FG149" s="176" t="s">
        <v>235</v>
      </c>
      <c r="FH149" s="176" t="s">
        <v>235</v>
      </c>
    </row>
    <row r="150" spans="1:164" ht="18" customHeight="1" x14ac:dyDescent="0.3">
      <c r="A150" s="412">
        <v>33</v>
      </c>
      <c r="B150" s="425">
        <v>36</v>
      </c>
      <c r="C150" s="414" t="s">
        <v>217</v>
      </c>
      <c r="D150" s="417" t="s">
        <v>546</v>
      </c>
      <c r="E150" s="417" t="s">
        <v>437</v>
      </c>
      <c r="F150" s="435" t="s">
        <v>547</v>
      </c>
      <c r="G150" s="435" t="s">
        <v>548</v>
      </c>
      <c r="H150" s="417" t="s">
        <v>549</v>
      </c>
      <c r="I150" s="428" t="s">
        <v>550</v>
      </c>
      <c r="J150" s="417" t="s">
        <v>231</v>
      </c>
      <c r="K150" s="431" t="s">
        <v>551</v>
      </c>
      <c r="L150" s="392" t="s">
        <v>225</v>
      </c>
      <c r="M150" s="417" t="s">
        <v>473</v>
      </c>
      <c r="N150" s="392" t="s">
        <v>227</v>
      </c>
      <c r="O150" s="432" t="s">
        <v>552</v>
      </c>
      <c r="P150" s="392" t="s">
        <v>274</v>
      </c>
      <c r="Q150" s="392">
        <v>2</v>
      </c>
      <c r="R150" s="154" t="s">
        <v>553</v>
      </c>
      <c r="S150" s="154" t="s">
        <v>231</v>
      </c>
      <c r="T150" s="154" t="s">
        <v>231</v>
      </c>
      <c r="U150" s="154" t="s">
        <v>231</v>
      </c>
      <c r="V150" s="175">
        <v>289</v>
      </c>
      <c r="W150" s="392">
        <v>1734</v>
      </c>
      <c r="X150" s="155">
        <v>57.7</v>
      </c>
      <c r="Y150" s="392" t="s">
        <v>231</v>
      </c>
      <c r="Z150" s="157">
        <v>176.952</v>
      </c>
      <c r="AA150" s="392" t="s">
        <v>231</v>
      </c>
      <c r="AB150" s="155" t="s">
        <v>231</v>
      </c>
      <c r="AC150" s="392" t="s">
        <v>231</v>
      </c>
      <c r="AD150" s="156" t="s">
        <v>231</v>
      </c>
      <c r="AE150" s="156" t="s">
        <v>231</v>
      </c>
      <c r="AF150" s="266" t="s">
        <v>231</v>
      </c>
      <c r="AG150" s="266" t="s">
        <v>231</v>
      </c>
      <c r="AH150" s="266" t="s">
        <v>231</v>
      </c>
      <c r="AI150" s="98" t="s">
        <v>231</v>
      </c>
      <c r="AJ150" s="403" t="s">
        <v>231</v>
      </c>
      <c r="AK150" s="72" t="s">
        <v>231</v>
      </c>
      <c r="AL150" s="72" t="s">
        <v>231</v>
      </c>
      <c r="AM150" s="72" t="s">
        <v>231</v>
      </c>
      <c r="AN150" s="72" t="s">
        <v>231</v>
      </c>
      <c r="AO150" s="72" t="s">
        <v>231</v>
      </c>
      <c r="AP150" s="72" t="s">
        <v>231</v>
      </c>
      <c r="AQ150" s="72" t="s">
        <v>231</v>
      </c>
      <c r="AR150" s="72" t="s">
        <v>231</v>
      </c>
      <c r="AS150" s="72" t="s">
        <v>231</v>
      </c>
      <c r="AT150" s="403" t="s">
        <v>231</v>
      </c>
      <c r="AU150" s="72" t="s">
        <v>231</v>
      </c>
      <c r="AV150" s="403" t="s">
        <v>231</v>
      </c>
      <c r="AW150" s="72" t="s">
        <v>231</v>
      </c>
      <c r="AX150" s="72" t="s">
        <v>231</v>
      </c>
      <c r="AY150" s="72" t="s">
        <v>231</v>
      </c>
      <c r="AZ150" s="72" t="s">
        <v>231</v>
      </c>
      <c r="BA150" s="72" t="s">
        <v>231</v>
      </c>
      <c r="BB150" s="72" t="s">
        <v>231</v>
      </c>
      <c r="BC150" s="72" t="s">
        <v>231</v>
      </c>
      <c r="BD150" s="72" t="s">
        <v>231</v>
      </c>
      <c r="BE150" s="72" t="s">
        <v>231</v>
      </c>
      <c r="BF150" s="72" t="s">
        <v>231</v>
      </c>
      <c r="BG150" s="72" t="s">
        <v>231</v>
      </c>
      <c r="BH150" s="72" t="s">
        <v>231</v>
      </c>
      <c r="BI150" s="72" t="s">
        <v>231</v>
      </c>
      <c r="BJ150" s="72" t="s">
        <v>231</v>
      </c>
      <c r="BK150" s="72" t="s">
        <v>231</v>
      </c>
      <c r="BL150" s="72" t="s">
        <v>231</v>
      </c>
      <c r="BM150" s="72" t="s">
        <v>231</v>
      </c>
      <c r="BN150" s="72" t="s">
        <v>231</v>
      </c>
      <c r="BO150" s="72" t="s">
        <v>231</v>
      </c>
      <c r="BP150" s="72" t="s">
        <v>231</v>
      </c>
      <c r="BQ150" s="72" t="s">
        <v>231</v>
      </c>
      <c r="BR150" s="72" t="s">
        <v>231</v>
      </c>
      <c r="BS150" s="72" t="s">
        <v>231</v>
      </c>
      <c r="BT150" s="72" t="s">
        <v>231</v>
      </c>
      <c r="BU150" s="72" t="s">
        <v>231</v>
      </c>
      <c r="BV150" s="72" t="s">
        <v>231</v>
      </c>
      <c r="BW150" s="422" t="s">
        <v>231</v>
      </c>
      <c r="BX150" s="422" t="s">
        <v>231</v>
      </c>
      <c r="BY150" s="272" t="s">
        <v>231</v>
      </c>
      <c r="BZ150" s="272" t="s">
        <v>231</v>
      </c>
      <c r="CA150" s="272" t="s">
        <v>231</v>
      </c>
      <c r="CB150" s="272" t="s">
        <v>231</v>
      </c>
      <c r="CC150" s="272" t="s">
        <v>231</v>
      </c>
      <c r="CD150" s="272" t="s">
        <v>231</v>
      </c>
      <c r="CE150" s="272" t="s">
        <v>231</v>
      </c>
      <c r="CF150" s="272" t="s">
        <v>231</v>
      </c>
      <c r="CG150" s="272" t="s">
        <v>231</v>
      </c>
      <c r="CH150" s="272" t="s">
        <v>231</v>
      </c>
      <c r="CI150" s="272" t="s">
        <v>231</v>
      </c>
      <c r="CJ150" s="272" t="s">
        <v>231</v>
      </c>
      <c r="CK150" s="272" t="s">
        <v>231</v>
      </c>
      <c r="CL150" s="272" t="s">
        <v>231</v>
      </c>
      <c r="CM150" s="392" t="s">
        <v>530</v>
      </c>
      <c r="CN150" s="392">
        <v>2020</v>
      </c>
      <c r="CO150" s="392" t="s">
        <v>429</v>
      </c>
      <c r="CP150" s="392" t="s">
        <v>385</v>
      </c>
      <c r="CQ150" s="392" t="s">
        <v>429</v>
      </c>
      <c r="CR150" s="392" t="s">
        <v>429</v>
      </c>
      <c r="CS150" s="392" t="s">
        <v>231</v>
      </c>
      <c r="CT150" s="392" t="s">
        <v>231</v>
      </c>
      <c r="CU150" s="392" t="s">
        <v>231</v>
      </c>
      <c r="CV150" s="392" t="s">
        <v>231</v>
      </c>
      <c r="CW150" s="392" t="s">
        <v>231</v>
      </c>
      <c r="CX150" s="392" t="s">
        <v>231</v>
      </c>
      <c r="CY150" s="392" t="s">
        <v>231</v>
      </c>
      <c r="CZ150" s="392" t="s">
        <v>231</v>
      </c>
      <c r="DA150" s="392" t="s">
        <v>231</v>
      </c>
      <c r="DB150" s="392" t="s">
        <v>231</v>
      </c>
      <c r="DC150" s="289" t="s">
        <v>554</v>
      </c>
      <c r="DD150" s="289" t="s">
        <v>555</v>
      </c>
      <c r="DE150" s="289" t="s">
        <v>556</v>
      </c>
      <c r="DF150" s="289" t="s">
        <v>485</v>
      </c>
      <c r="DG150" s="289" t="s">
        <v>556</v>
      </c>
      <c r="DH150" s="289" t="s">
        <v>556</v>
      </c>
      <c r="DI150" s="289" t="s">
        <v>556</v>
      </c>
      <c r="DJ150" s="289" t="s">
        <v>556</v>
      </c>
      <c r="DK150" s="272" t="s">
        <v>231</v>
      </c>
      <c r="DL150" s="272" t="s">
        <v>231</v>
      </c>
      <c r="DM150" s="272" t="s">
        <v>231</v>
      </c>
      <c r="DN150" s="272" t="s">
        <v>231</v>
      </c>
      <c r="DO150" s="272" t="s">
        <v>231</v>
      </c>
      <c r="DP150" s="272" t="s">
        <v>231</v>
      </c>
      <c r="DQ150" s="272" t="s">
        <v>231</v>
      </c>
      <c r="DR150" s="176" t="s">
        <v>231</v>
      </c>
      <c r="DS150" s="176" t="s">
        <v>231</v>
      </c>
      <c r="DT150" s="176" t="s">
        <v>231</v>
      </c>
      <c r="DU150" s="176" t="s">
        <v>231</v>
      </c>
      <c r="DV150" s="176" t="s">
        <v>231</v>
      </c>
      <c r="DW150" s="272" t="s">
        <v>231</v>
      </c>
      <c r="DX150" s="176" t="s">
        <v>231</v>
      </c>
      <c r="DY150" s="272" t="s">
        <v>231</v>
      </c>
      <c r="DZ150" s="176" t="s">
        <v>231</v>
      </c>
      <c r="EA150" s="176" t="s">
        <v>231</v>
      </c>
      <c r="EB150" s="176" t="s">
        <v>231</v>
      </c>
      <c r="EC150" s="176" t="s">
        <v>231</v>
      </c>
      <c r="ED150" s="176" t="s">
        <v>231</v>
      </c>
      <c r="EE150" s="176" t="s">
        <v>231</v>
      </c>
      <c r="EF150" s="176" t="s">
        <v>231</v>
      </c>
      <c r="EG150" s="176" t="s">
        <v>231</v>
      </c>
      <c r="EH150" s="176" t="s">
        <v>231</v>
      </c>
      <c r="EI150" s="176" t="s">
        <v>231</v>
      </c>
      <c r="EJ150" s="176" t="s">
        <v>231</v>
      </c>
      <c r="EK150" s="176" t="s">
        <v>231</v>
      </c>
      <c r="EL150" s="176" t="s">
        <v>231</v>
      </c>
      <c r="EM150" s="176" t="s">
        <v>231</v>
      </c>
      <c r="EN150" s="176" t="s">
        <v>231</v>
      </c>
      <c r="EO150" s="176" t="s">
        <v>231</v>
      </c>
      <c r="EP150" s="176" t="s">
        <v>231</v>
      </c>
      <c r="EQ150" s="176" t="s">
        <v>231</v>
      </c>
      <c r="ER150" s="176" t="s">
        <v>231</v>
      </c>
      <c r="ES150" s="176" t="s">
        <v>231</v>
      </c>
      <c r="ET150" s="176" t="s">
        <v>231</v>
      </c>
      <c r="EU150" s="176" t="s">
        <v>231</v>
      </c>
      <c r="EV150" s="176" t="s">
        <v>231</v>
      </c>
      <c r="EW150" s="176" t="s">
        <v>231</v>
      </c>
      <c r="EX150" s="176" t="s">
        <v>231</v>
      </c>
      <c r="EY150" s="176" t="s">
        <v>231</v>
      </c>
      <c r="EZ150" s="176" t="s">
        <v>231</v>
      </c>
      <c r="FA150" s="176" t="s">
        <v>231</v>
      </c>
      <c r="FB150" s="176" t="s">
        <v>231</v>
      </c>
      <c r="FC150" s="176" t="s">
        <v>231</v>
      </c>
      <c r="FD150" s="176" t="s">
        <v>231</v>
      </c>
      <c r="FE150" s="176" t="s">
        <v>231</v>
      </c>
      <c r="FF150" s="176" t="s">
        <v>231</v>
      </c>
      <c r="FG150" s="176" t="s">
        <v>231</v>
      </c>
      <c r="FH150" s="176" t="s">
        <v>231</v>
      </c>
    </row>
    <row r="151" spans="1:164" ht="18" customHeight="1" x14ac:dyDescent="0.3">
      <c r="A151" s="413"/>
      <c r="B151" s="426"/>
      <c r="C151" s="415"/>
      <c r="D151" s="418"/>
      <c r="E151" s="420"/>
      <c r="F151" s="436"/>
      <c r="G151" s="436"/>
      <c r="H151" s="420"/>
      <c r="I151" s="429"/>
      <c r="J151" s="420"/>
      <c r="K151" s="429"/>
      <c r="L151" s="393"/>
      <c r="M151" s="420"/>
      <c r="N151" s="393"/>
      <c r="O151" s="393"/>
      <c r="P151" s="393"/>
      <c r="Q151" s="393"/>
      <c r="R151" s="160" t="s">
        <v>231</v>
      </c>
      <c r="S151" s="160" t="s">
        <v>557</v>
      </c>
      <c r="T151" s="160" t="s">
        <v>557</v>
      </c>
      <c r="U151" s="160" t="s">
        <v>557</v>
      </c>
      <c r="V151" s="155">
        <v>1445</v>
      </c>
      <c r="W151" s="393"/>
      <c r="X151" s="155" t="s">
        <v>231</v>
      </c>
      <c r="Y151" s="393"/>
      <c r="Z151" s="155" t="s">
        <v>231</v>
      </c>
      <c r="AA151" s="393"/>
      <c r="AB151" s="155" t="s">
        <v>231</v>
      </c>
      <c r="AC151" s="393"/>
      <c r="AD151" s="156" t="s">
        <v>231</v>
      </c>
      <c r="AE151" s="156" t="s">
        <v>231</v>
      </c>
      <c r="AF151" s="266"/>
      <c r="AG151" s="266"/>
      <c r="AH151" s="266"/>
      <c r="AI151" s="98" t="s">
        <v>231</v>
      </c>
      <c r="AJ151" s="404"/>
      <c r="AK151" s="72" t="s">
        <v>231</v>
      </c>
      <c r="AL151" s="72" t="s">
        <v>231</v>
      </c>
      <c r="AM151" s="72" t="s">
        <v>231</v>
      </c>
      <c r="AN151" s="72" t="s">
        <v>231</v>
      </c>
      <c r="AO151" s="72" t="s">
        <v>231</v>
      </c>
      <c r="AP151" s="72" t="s">
        <v>231</v>
      </c>
      <c r="AQ151" s="72" t="s">
        <v>231</v>
      </c>
      <c r="AR151" s="72" t="s">
        <v>231</v>
      </c>
      <c r="AS151" s="72" t="s">
        <v>231</v>
      </c>
      <c r="AT151" s="404"/>
      <c r="AU151" s="72" t="s">
        <v>231</v>
      </c>
      <c r="AV151" s="404"/>
      <c r="AW151" s="72" t="s">
        <v>231</v>
      </c>
      <c r="AX151" s="72" t="s">
        <v>231</v>
      </c>
      <c r="AY151" s="72" t="s">
        <v>231</v>
      </c>
      <c r="AZ151" s="72" t="s">
        <v>231</v>
      </c>
      <c r="BA151" s="72" t="s">
        <v>231</v>
      </c>
      <c r="BB151" s="72" t="s">
        <v>231</v>
      </c>
      <c r="BC151" s="72" t="s">
        <v>231</v>
      </c>
      <c r="BD151" s="72" t="s">
        <v>231</v>
      </c>
      <c r="BE151" s="72" t="s">
        <v>231</v>
      </c>
      <c r="BF151" s="72" t="s">
        <v>231</v>
      </c>
      <c r="BG151" s="72" t="s">
        <v>231</v>
      </c>
      <c r="BH151" s="72" t="s">
        <v>231</v>
      </c>
      <c r="BI151" s="72" t="s">
        <v>231</v>
      </c>
      <c r="BJ151" s="72" t="s">
        <v>231</v>
      </c>
      <c r="BK151" s="72" t="s">
        <v>231</v>
      </c>
      <c r="BL151" s="72" t="s">
        <v>231</v>
      </c>
      <c r="BM151" s="72" t="s">
        <v>231</v>
      </c>
      <c r="BN151" s="72" t="s">
        <v>231</v>
      </c>
      <c r="BO151" s="72" t="s">
        <v>231</v>
      </c>
      <c r="BP151" s="72" t="s">
        <v>231</v>
      </c>
      <c r="BQ151" s="72" t="s">
        <v>231</v>
      </c>
      <c r="BR151" s="72" t="s">
        <v>231</v>
      </c>
      <c r="BS151" s="72" t="s">
        <v>231</v>
      </c>
      <c r="BT151" s="72" t="s">
        <v>231</v>
      </c>
      <c r="BU151" s="72" t="s">
        <v>231</v>
      </c>
      <c r="BV151" s="72" t="s">
        <v>231</v>
      </c>
      <c r="BW151" s="422"/>
      <c r="BX151" s="422"/>
      <c r="BY151" s="273"/>
      <c r="BZ151" s="273"/>
      <c r="CA151" s="273"/>
      <c r="CB151" s="273"/>
      <c r="CC151" s="273"/>
      <c r="CD151" s="273"/>
      <c r="CE151" s="273"/>
      <c r="CF151" s="273"/>
      <c r="CG151" s="273"/>
      <c r="CH151" s="273"/>
      <c r="CI151" s="273"/>
      <c r="CJ151" s="273"/>
      <c r="CK151" s="273"/>
      <c r="CL151" s="273"/>
      <c r="CM151" s="393"/>
      <c r="CN151" s="393"/>
      <c r="CO151" s="393"/>
      <c r="CP151" s="393"/>
      <c r="CQ151" s="393"/>
      <c r="CR151" s="393"/>
      <c r="CS151" s="393"/>
      <c r="CT151" s="393"/>
      <c r="CU151" s="393"/>
      <c r="CV151" s="393"/>
      <c r="CW151" s="393"/>
      <c r="CX151" s="393"/>
      <c r="CY151" s="393"/>
      <c r="CZ151" s="393"/>
      <c r="DA151" s="393"/>
      <c r="DB151" s="393"/>
      <c r="DC151" s="290"/>
      <c r="DD151" s="290"/>
      <c r="DE151" s="290"/>
      <c r="DF151" s="290"/>
      <c r="DG151" s="290"/>
      <c r="DH151" s="290"/>
      <c r="DI151" s="290"/>
      <c r="DJ151" s="290"/>
      <c r="DK151" s="277"/>
      <c r="DL151" s="277"/>
      <c r="DM151" s="277"/>
      <c r="DN151" s="277"/>
      <c r="DO151" s="277"/>
      <c r="DP151" s="277"/>
      <c r="DQ151" s="277"/>
      <c r="DR151" s="176" t="s">
        <v>231</v>
      </c>
      <c r="DS151" s="176" t="s">
        <v>231</v>
      </c>
      <c r="DT151" s="176" t="s">
        <v>231</v>
      </c>
      <c r="DU151" s="176" t="s">
        <v>231</v>
      </c>
      <c r="DV151" s="176" t="s">
        <v>231</v>
      </c>
      <c r="DW151" s="277"/>
      <c r="DX151" s="176" t="s">
        <v>231</v>
      </c>
      <c r="DY151" s="277"/>
      <c r="DZ151" s="176" t="s">
        <v>231</v>
      </c>
      <c r="EA151" s="176" t="s">
        <v>231</v>
      </c>
      <c r="EB151" s="176" t="s">
        <v>231</v>
      </c>
      <c r="EC151" s="176" t="s">
        <v>231</v>
      </c>
      <c r="ED151" s="176" t="s">
        <v>231</v>
      </c>
      <c r="EE151" s="176" t="s">
        <v>231</v>
      </c>
      <c r="EF151" s="176" t="s">
        <v>231</v>
      </c>
      <c r="EG151" s="176" t="s">
        <v>231</v>
      </c>
      <c r="EH151" s="176" t="s">
        <v>231</v>
      </c>
      <c r="EI151" s="176" t="s">
        <v>231</v>
      </c>
      <c r="EJ151" s="176" t="s">
        <v>231</v>
      </c>
      <c r="EK151" s="176" t="s">
        <v>231</v>
      </c>
      <c r="EL151" s="176" t="s">
        <v>231</v>
      </c>
      <c r="EM151" s="176" t="s">
        <v>231</v>
      </c>
      <c r="EN151" s="176" t="s">
        <v>231</v>
      </c>
      <c r="EO151" s="176" t="s">
        <v>231</v>
      </c>
      <c r="EP151" s="176" t="s">
        <v>231</v>
      </c>
      <c r="EQ151" s="176" t="s">
        <v>231</v>
      </c>
      <c r="ER151" s="176" t="s">
        <v>231</v>
      </c>
      <c r="ES151" s="176" t="s">
        <v>231</v>
      </c>
      <c r="ET151" s="176" t="s">
        <v>231</v>
      </c>
      <c r="EU151" s="176" t="s">
        <v>231</v>
      </c>
      <c r="EV151" s="176" t="s">
        <v>231</v>
      </c>
      <c r="EW151" s="176" t="s">
        <v>231</v>
      </c>
      <c r="EX151" s="176" t="s">
        <v>231</v>
      </c>
      <c r="EY151" s="176" t="s">
        <v>231</v>
      </c>
      <c r="EZ151" s="176" t="s">
        <v>231</v>
      </c>
      <c r="FA151" s="176" t="s">
        <v>231</v>
      </c>
      <c r="FB151" s="176" t="s">
        <v>231</v>
      </c>
      <c r="FC151" s="176" t="s">
        <v>231</v>
      </c>
      <c r="FD151" s="176" t="s">
        <v>231</v>
      </c>
      <c r="FE151" s="176" t="s">
        <v>231</v>
      </c>
      <c r="FF151" s="176" t="s">
        <v>231</v>
      </c>
      <c r="FG151" s="176" t="s">
        <v>231</v>
      </c>
      <c r="FH151" s="176" t="s">
        <v>231</v>
      </c>
    </row>
    <row r="152" spans="1:164" ht="18" customHeight="1" x14ac:dyDescent="0.3">
      <c r="A152" s="413"/>
      <c r="B152" s="426"/>
      <c r="C152" s="415"/>
      <c r="D152" s="418"/>
      <c r="E152" s="420"/>
      <c r="F152" s="436"/>
      <c r="G152" s="436"/>
      <c r="H152" s="420"/>
      <c r="I152" s="429"/>
      <c r="J152" s="420"/>
      <c r="K152" s="429"/>
      <c r="L152" s="393"/>
      <c r="M152" s="420"/>
      <c r="N152" s="393"/>
      <c r="O152" s="393"/>
      <c r="P152" s="393"/>
      <c r="Q152" s="393"/>
      <c r="R152" s="154" t="s">
        <v>235</v>
      </c>
      <c r="S152" s="154" t="s">
        <v>235</v>
      </c>
      <c r="T152" s="154" t="s">
        <v>235</v>
      </c>
      <c r="U152" s="154" t="s">
        <v>235</v>
      </c>
      <c r="V152" s="155" t="s">
        <v>235</v>
      </c>
      <c r="W152" s="393"/>
      <c r="X152" s="155" t="s">
        <v>235</v>
      </c>
      <c r="Y152" s="393"/>
      <c r="Z152" s="155" t="s">
        <v>235</v>
      </c>
      <c r="AA152" s="393"/>
      <c r="AB152" s="155" t="s">
        <v>235</v>
      </c>
      <c r="AC152" s="393"/>
      <c r="AD152" s="156" t="s">
        <v>235</v>
      </c>
      <c r="AE152" s="156" t="s">
        <v>235</v>
      </c>
      <c r="AF152" s="266"/>
      <c r="AG152" s="266"/>
      <c r="AH152" s="266"/>
      <c r="AI152" s="98" t="s">
        <v>235</v>
      </c>
      <c r="AJ152" s="404"/>
      <c r="AK152" s="72" t="s">
        <v>235</v>
      </c>
      <c r="AL152" s="72" t="s">
        <v>235</v>
      </c>
      <c r="AM152" s="72" t="s">
        <v>235</v>
      </c>
      <c r="AN152" s="72" t="s">
        <v>235</v>
      </c>
      <c r="AO152" s="72" t="s">
        <v>235</v>
      </c>
      <c r="AP152" s="72" t="s">
        <v>235</v>
      </c>
      <c r="AQ152" s="72" t="s">
        <v>235</v>
      </c>
      <c r="AR152" s="72" t="s">
        <v>235</v>
      </c>
      <c r="AS152" s="72" t="s">
        <v>235</v>
      </c>
      <c r="AT152" s="404"/>
      <c r="AU152" s="72" t="s">
        <v>235</v>
      </c>
      <c r="AV152" s="404"/>
      <c r="AW152" s="72" t="s">
        <v>235</v>
      </c>
      <c r="AX152" s="72" t="s">
        <v>235</v>
      </c>
      <c r="AY152" s="72" t="s">
        <v>235</v>
      </c>
      <c r="AZ152" s="72" t="s">
        <v>235</v>
      </c>
      <c r="BA152" s="72" t="s">
        <v>235</v>
      </c>
      <c r="BB152" s="72" t="s">
        <v>235</v>
      </c>
      <c r="BC152" s="72" t="s">
        <v>235</v>
      </c>
      <c r="BD152" s="72" t="s">
        <v>235</v>
      </c>
      <c r="BE152" s="72" t="s">
        <v>235</v>
      </c>
      <c r="BF152" s="72" t="s">
        <v>235</v>
      </c>
      <c r="BG152" s="72" t="s">
        <v>235</v>
      </c>
      <c r="BH152" s="72" t="s">
        <v>235</v>
      </c>
      <c r="BI152" s="72" t="s">
        <v>235</v>
      </c>
      <c r="BJ152" s="72" t="s">
        <v>235</v>
      </c>
      <c r="BK152" s="72" t="s">
        <v>235</v>
      </c>
      <c r="BL152" s="72" t="s">
        <v>235</v>
      </c>
      <c r="BM152" s="72" t="s">
        <v>235</v>
      </c>
      <c r="BN152" s="72" t="s">
        <v>235</v>
      </c>
      <c r="BO152" s="72" t="s">
        <v>235</v>
      </c>
      <c r="BP152" s="72" t="s">
        <v>235</v>
      </c>
      <c r="BQ152" s="72" t="s">
        <v>235</v>
      </c>
      <c r="BR152" s="72" t="s">
        <v>235</v>
      </c>
      <c r="BS152" s="72" t="s">
        <v>235</v>
      </c>
      <c r="BT152" s="72" t="s">
        <v>235</v>
      </c>
      <c r="BU152" s="72" t="s">
        <v>235</v>
      </c>
      <c r="BV152" s="72" t="s">
        <v>235</v>
      </c>
      <c r="BW152" s="422"/>
      <c r="BX152" s="422"/>
      <c r="BY152" s="273"/>
      <c r="BZ152" s="273"/>
      <c r="CA152" s="273"/>
      <c r="CB152" s="273"/>
      <c r="CC152" s="273"/>
      <c r="CD152" s="273"/>
      <c r="CE152" s="273"/>
      <c r="CF152" s="273"/>
      <c r="CG152" s="273"/>
      <c r="CH152" s="273"/>
      <c r="CI152" s="273"/>
      <c r="CJ152" s="273"/>
      <c r="CK152" s="273"/>
      <c r="CL152" s="273"/>
      <c r="CM152" s="393"/>
      <c r="CN152" s="393"/>
      <c r="CO152" s="393"/>
      <c r="CP152" s="393"/>
      <c r="CQ152" s="393"/>
      <c r="CR152" s="393"/>
      <c r="CS152" s="393"/>
      <c r="CT152" s="393"/>
      <c r="CU152" s="393"/>
      <c r="CV152" s="393"/>
      <c r="CW152" s="393"/>
      <c r="CX152" s="393"/>
      <c r="CY152" s="393"/>
      <c r="CZ152" s="393"/>
      <c r="DA152" s="393"/>
      <c r="DB152" s="393"/>
      <c r="DC152" s="290"/>
      <c r="DD152" s="290"/>
      <c r="DE152" s="290"/>
      <c r="DF152" s="290"/>
      <c r="DG152" s="290"/>
      <c r="DH152" s="290"/>
      <c r="DI152" s="290"/>
      <c r="DJ152" s="290"/>
      <c r="DK152" s="277"/>
      <c r="DL152" s="277"/>
      <c r="DM152" s="277"/>
      <c r="DN152" s="277"/>
      <c r="DO152" s="277"/>
      <c r="DP152" s="277"/>
      <c r="DQ152" s="277"/>
      <c r="DR152" s="176" t="s">
        <v>235</v>
      </c>
      <c r="DS152" s="176" t="s">
        <v>235</v>
      </c>
      <c r="DT152" s="176" t="s">
        <v>235</v>
      </c>
      <c r="DU152" s="176" t="s">
        <v>235</v>
      </c>
      <c r="DV152" s="176" t="s">
        <v>235</v>
      </c>
      <c r="DW152" s="277"/>
      <c r="DX152" s="176" t="s">
        <v>235</v>
      </c>
      <c r="DY152" s="277"/>
      <c r="DZ152" s="176" t="s">
        <v>235</v>
      </c>
      <c r="EA152" s="176" t="s">
        <v>235</v>
      </c>
      <c r="EB152" s="176" t="s">
        <v>235</v>
      </c>
      <c r="EC152" s="176" t="s">
        <v>235</v>
      </c>
      <c r="ED152" s="176" t="s">
        <v>235</v>
      </c>
      <c r="EE152" s="176" t="s">
        <v>235</v>
      </c>
      <c r="EF152" s="176" t="s">
        <v>235</v>
      </c>
      <c r="EG152" s="176" t="s">
        <v>235</v>
      </c>
      <c r="EH152" s="176" t="s">
        <v>235</v>
      </c>
      <c r="EI152" s="176" t="s">
        <v>235</v>
      </c>
      <c r="EJ152" s="176" t="s">
        <v>235</v>
      </c>
      <c r="EK152" s="176" t="s">
        <v>235</v>
      </c>
      <c r="EL152" s="176" t="s">
        <v>235</v>
      </c>
      <c r="EM152" s="176" t="s">
        <v>235</v>
      </c>
      <c r="EN152" s="176" t="s">
        <v>235</v>
      </c>
      <c r="EO152" s="176" t="s">
        <v>235</v>
      </c>
      <c r="EP152" s="176" t="s">
        <v>235</v>
      </c>
      <c r="EQ152" s="176" t="s">
        <v>235</v>
      </c>
      <c r="ER152" s="176" t="s">
        <v>235</v>
      </c>
      <c r="ES152" s="176" t="s">
        <v>235</v>
      </c>
      <c r="ET152" s="176" t="s">
        <v>235</v>
      </c>
      <c r="EU152" s="176" t="s">
        <v>235</v>
      </c>
      <c r="EV152" s="176" t="s">
        <v>235</v>
      </c>
      <c r="EW152" s="176" t="s">
        <v>235</v>
      </c>
      <c r="EX152" s="176" t="s">
        <v>235</v>
      </c>
      <c r="EY152" s="176" t="s">
        <v>235</v>
      </c>
      <c r="EZ152" s="176" t="s">
        <v>235</v>
      </c>
      <c r="FA152" s="176" t="s">
        <v>235</v>
      </c>
      <c r="FB152" s="176" t="s">
        <v>235</v>
      </c>
      <c r="FC152" s="176" t="s">
        <v>235</v>
      </c>
      <c r="FD152" s="176" t="s">
        <v>235</v>
      </c>
      <c r="FE152" s="176" t="s">
        <v>235</v>
      </c>
      <c r="FF152" s="176" t="s">
        <v>235</v>
      </c>
      <c r="FG152" s="176" t="s">
        <v>235</v>
      </c>
      <c r="FH152" s="176" t="s">
        <v>235</v>
      </c>
    </row>
    <row r="153" spans="1:164" ht="18" customHeight="1" x14ac:dyDescent="0.3">
      <c r="A153" s="413"/>
      <c r="B153" s="434"/>
      <c r="C153" s="416"/>
      <c r="D153" s="419"/>
      <c r="E153" s="421"/>
      <c r="F153" s="437"/>
      <c r="G153" s="437"/>
      <c r="H153" s="421"/>
      <c r="I153" s="430"/>
      <c r="J153" s="421"/>
      <c r="K153" s="430"/>
      <c r="L153" s="394"/>
      <c r="M153" s="421"/>
      <c r="N153" s="394"/>
      <c r="O153" s="394"/>
      <c r="P153" s="394"/>
      <c r="Q153" s="394"/>
      <c r="R153" s="154" t="s">
        <v>235</v>
      </c>
      <c r="S153" s="154" t="s">
        <v>235</v>
      </c>
      <c r="T153" s="154" t="s">
        <v>235</v>
      </c>
      <c r="U153" s="154" t="s">
        <v>235</v>
      </c>
      <c r="V153" s="155" t="s">
        <v>235</v>
      </c>
      <c r="W153" s="394"/>
      <c r="X153" s="155" t="s">
        <v>235</v>
      </c>
      <c r="Y153" s="394"/>
      <c r="Z153" s="155" t="s">
        <v>235</v>
      </c>
      <c r="AA153" s="394"/>
      <c r="AB153" s="155" t="s">
        <v>235</v>
      </c>
      <c r="AC153" s="394"/>
      <c r="AD153" s="156" t="s">
        <v>235</v>
      </c>
      <c r="AE153" s="156" t="s">
        <v>235</v>
      </c>
      <c r="AF153" s="266"/>
      <c r="AG153" s="266"/>
      <c r="AH153" s="266"/>
      <c r="AI153" s="98" t="s">
        <v>235</v>
      </c>
      <c r="AJ153" s="404"/>
      <c r="AK153" s="72" t="s">
        <v>235</v>
      </c>
      <c r="AL153" s="72" t="s">
        <v>235</v>
      </c>
      <c r="AM153" s="72" t="s">
        <v>235</v>
      </c>
      <c r="AN153" s="72" t="s">
        <v>235</v>
      </c>
      <c r="AO153" s="72" t="s">
        <v>235</v>
      </c>
      <c r="AP153" s="72" t="s">
        <v>235</v>
      </c>
      <c r="AQ153" s="72" t="s">
        <v>235</v>
      </c>
      <c r="AR153" s="72" t="s">
        <v>235</v>
      </c>
      <c r="AS153" s="72" t="s">
        <v>235</v>
      </c>
      <c r="AT153" s="404"/>
      <c r="AU153" s="72" t="s">
        <v>235</v>
      </c>
      <c r="AV153" s="404"/>
      <c r="AW153" s="72" t="s">
        <v>235</v>
      </c>
      <c r="AX153" s="72" t="s">
        <v>235</v>
      </c>
      <c r="AY153" s="72" t="s">
        <v>235</v>
      </c>
      <c r="AZ153" s="72" t="s">
        <v>235</v>
      </c>
      <c r="BA153" s="72" t="s">
        <v>235</v>
      </c>
      <c r="BB153" s="72" t="s">
        <v>235</v>
      </c>
      <c r="BC153" s="72" t="s">
        <v>235</v>
      </c>
      <c r="BD153" s="72" t="s">
        <v>235</v>
      </c>
      <c r="BE153" s="72" t="s">
        <v>235</v>
      </c>
      <c r="BF153" s="72" t="s">
        <v>235</v>
      </c>
      <c r="BG153" s="72" t="s">
        <v>235</v>
      </c>
      <c r="BH153" s="72" t="s">
        <v>235</v>
      </c>
      <c r="BI153" s="72" t="s">
        <v>235</v>
      </c>
      <c r="BJ153" s="72" t="s">
        <v>235</v>
      </c>
      <c r="BK153" s="72" t="s">
        <v>235</v>
      </c>
      <c r="BL153" s="72" t="s">
        <v>235</v>
      </c>
      <c r="BM153" s="72" t="s">
        <v>235</v>
      </c>
      <c r="BN153" s="72" t="s">
        <v>235</v>
      </c>
      <c r="BO153" s="72" t="s">
        <v>235</v>
      </c>
      <c r="BP153" s="72" t="s">
        <v>235</v>
      </c>
      <c r="BQ153" s="72" t="s">
        <v>235</v>
      </c>
      <c r="BR153" s="72" t="s">
        <v>235</v>
      </c>
      <c r="BS153" s="72" t="s">
        <v>235</v>
      </c>
      <c r="BT153" s="72" t="s">
        <v>235</v>
      </c>
      <c r="BU153" s="72" t="s">
        <v>235</v>
      </c>
      <c r="BV153" s="72" t="s">
        <v>235</v>
      </c>
      <c r="BW153" s="423"/>
      <c r="BX153" s="423"/>
      <c r="BY153" s="424"/>
      <c r="BZ153" s="424"/>
      <c r="CA153" s="424"/>
      <c r="CB153" s="424"/>
      <c r="CC153" s="424"/>
      <c r="CD153" s="424"/>
      <c r="CE153" s="424"/>
      <c r="CF153" s="424"/>
      <c r="CG153" s="424"/>
      <c r="CH153" s="424"/>
      <c r="CI153" s="424"/>
      <c r="CJ153" s="424"/>
      <c r="CK153" s="424"/>
      <c r="CL153" s="424"/>
      <c r="CM153" s="394"/>
      <c r="CN153" s="394"/>
      <c r="CO153" s="394"/>
      <c r="CP153" s="394"/>
      <c r="CQ153" s="394"/>
      <c r="CR153" s="394"/>
      <c r="CS153" s="394"/>
      <c r="CT153" s="394"/>
      <c r="CU153" s="394"/>
      <c r="CV153" s="394"/>
      <c r="CW153" s="394"/>
      <c r="CX153" s="394"/>
      <c r="CY153" s="394"/>
      <c r="CZ153" s="394"/>
      <c r="DA153" s="394"/>
      <c r="DB153" s="394"/>
      <c r="DC153" s="291"/>
      <c r="DD153" s="291"/>
      <c r="DE153" s="291"/>
      <c r="DF153" s="291"/>
      <c r="DG153" s="291"/>
      <c r="DH153" s="291"/>
      <c r="DI153" s="291"/>
      <c r="DJ153" s="291"/>
      <c r="DK153" s="277"/>
      <c r="DL153" s="277"/>
      <c r="DM153" s="277"/>
      <c r="DN153" s="277"/>
      <c r="DO153" s="277"/>
      <c r="DP153" s="277"/>
      <c r="DQ153" s="277"/>
      <c r="DR153" s="176" t="s">
        <v>235</v>
      </c>
      <c r="DS153" s="176" t="s">
        <v>235</v>
      </c>
      <c r="DT153" s="176" t="s">
        <v>235</v>
      </c>
      <c r="DU153" s="176" t="s">
        <v>235</v>
      </c>
      <c r="DV153" s="176" t="s">
        <v>235</v>
      </c>
      <c r="DW153" s="277"/>
      <c r="DX153" s="176" t="s">
        <v>235</v>
      </c>
      <c r="DY153" s="277"/>
      <c r="DZ153" s="176" t="s">
        <v>235</v>
      </c>
      <c r="EA153" s="176" t="s">
        <v>235</v>
      </c>
      <c r="EB153" s="176" t="s">
        <v>235</v>
      </c>
      <c r="EC153" s="176" t="s">
        <v>235</v>
      </c>
      <c r="ED153" s="176" t="s">
        <v>235</v>
      </c>
      <c r="EE153" s="176" t="s">
        <v>235</v>
      </c>
      <c r="EF153" s="176" t="s">
        <v>235</v>
      </c>
      <c r="EG153" s="176" t="s">
        <v>235</v>
      </c>
      <c r="EH153" s="176" t="s">
        <v>235</v>
      </c>
      <c r="EI153" s="176" t="s">
        <v>235</v>
      </c>
      <c r="EJ153" s="176" t="s">
        <v>235</v>
      </c>
      <c r="EK153" s="176" t="s">
        <v>235</v>
      </c>
      <c r="EL153" s="176" t="s">
        <v>235</v>
      </c>
      <c r="EM153" s="176" t="s">
        <v>235</v>
      </c>
      <c r="EN153" s="176" t="s">
        <v>235</v>
      </c>
      <c r="EO153" s="176" t="s">
        <v>235</v>
      </c>
      <c r="EP153" s="176" t="s">
        <v>235</v>
      </c>
      <c r="EQ153" s="176" t="s">
        <v>235</v>
      </c>
      <c r="ER153" s="176" t="s">
        <v>235</v>
      </c>
      <c r="ES153" s="176" t="s">
        <v>235</v>
      </c>
      <c r="ET153" s="176" t="s">
        <v>235</v>
      </c>
      <c r="EU153" s="176" t="s">
        <v>235</v>
      </c>
      <c r="EV153" s="176" t="s">
        <v>235</v>
      </c>
      <c r="EW153" s="176" t="s">
        <v>235</v>
      </c>
      <c r="EX153" s="176" t="s">
        <v>235</v>
      </c>
      <c r="EY153" s="176" t="s">
        <v>235</v>
      </c>
      <c r="EZ153" s="176" t="s">
        <v>235</v>
      </c>
      <c r="FA153" s="176" t="s">
        <v>235</v>
      </c>
      <c r="FB153" s="176" t="s">
        <v>235</v>
      </c>
      <c r="FC153" s="176" t="s">
        <v>235</v>
      </c>
      <c r="FD153" s="176" t="s">
        <v>235</v>
      </c>
      <c r="FE153" s="176" t="s">
        <v>235</v>
      </c>
      <c r="FF153" s="176" t="s">
        <v>235</v>
      </c>
      <c r="FG153" s="176" t="s">
        <v>235</v>
      </c>
      <c r="FH153" s="176" t="s">
        <v>235</v>
      </c>
    </row>
    <row r="154" spans="1:164" ht="18" customHeight="1" x14ac:dyDescent="0.3">
      <c r="A154" s="281">
        <v>68</v>
      </c>
      <c r="B154" s="281">
        <v>72</v>
      </c>
      <c r="C154" s="284" t="s">
        <v>217</v>
      </c>
      <c r="D154" s="284" t="s">
        <v>562</v>
      </c>
      <c r="E154" s="284" t="s">
        <v>437</v>
      </c>
      <c r="F154" s="321" t="s">
        <v>563</v>
      </c>
      <c r="G154" s="321" t="s">
        <v>564</v>
      </c>
      <c r="H154" s="284" t="s">
        <v>565</v>
      </c>
      <c r="I154" s="284" t="s">
        <v>722</v>
      </c>
      <c r="J154" s="284" t="s">
        <v>231</v>
      </c>
      <c r="K154" s="324" t="s">
        <v>566</v>
      </c>
      <c r="L154" s="272" t="s">
        <v>225</v>
      </c>
      <c r="M154" s="272" t="s">
        <v>567</v>
      </c>
      <c r="N154" s="272" t="s">
        <v>227</v>
      </c>
      <c r="O154" s="272" t="s">
        <v>231</v>
      </c>
      <c r="P154" s="272" t="s">
        <v>373</v>
      </c>
      <c r="Q154" s="272">
        <v>2</v>
      </c>
      <c r="R154" s="144" t="s">
        <v>230</v>
      </c>
      <c r="S154" s="144" t="s">
        <v>231</v>
      </c>
      <c r="T154" s="144" t="s">
        <v>231</v>
      </c>
      <c r="U154" s="144" t="s">
        <v>231</v>
      </c>
      <c r="V154" s="165" t="s">
        <v>231</v>
      </c>
      <c r="W154" s="270" t="s">
        <v>231</v>
      </c>
      <c r="X154" s="165" t="s">
        <v>231</v>
      </c>
      <c r="Y154" s="270" t="s">
        <v>231</v>
      </c>
      <c r="Z154" s="165" t="s">
        <v>231</v>
      </c>
      <c r="AA154" s="270" t="s">
        <v>231</v>
      </c>
      <c r="AB154" s="165" t="s">
        <v>231</v>
      </c>
      <c r="AC154" s="270" t="s">
        <v>231</v>
      </c>
      <c r="AD154" s="171" t="s">
        <v>231</v>
      </c>
      <c r="AE154" s="171" t="s">
        <v>231</v>
      </c>
      <c r="AF154" s="315" t="s">
        <v>231</v>
      </c>
      <c r="AG154" s="315" t="s">
        <v>231</v>
      </c>
      <c r="AH154" s="315" t="s">
        <v>231</v>
      </c>
      <c r="AI154" s="201" t="s">
        <v>231</v>
      </c>
      <c r="AJ154" s="315" t="s">
        <v>231</v>
      </c>
      <c r="AK154" s="165" t="s">
        <v>231</v>
      </c>
      <c r="AL154" s="165" t="s">
        <v>231</v>
      </c>
      <c r="AM154" s="165" t="s">
        <v>231</v>
      </c>
      <c r="AN154" s="165" t="s">
        <v>231</v>
      </c>
      <c r="AO154" s="165" t="s">
        <v>231</v>
      </c>
      <c r="AP154" s="165" t="s">
        <v>231</v>
      </c>
      <c r="AQ154" s="165" t="s">
        <v>231</v>
      </c>
      <c r="AR154" s="165" t="s">
        <v>231</v>
      </c>
      <c r="AS154" s="165" t="s">
        <v>231</v>
      </c>
      <c r="AT154" s="315" t="s">
        <v>231</v>
      </c>
      <c r="AU154" s="165" t="s">
        <v>231</v>
      </c>
      <c r="AV154" s="315" t="s">
        <v>231</v>
      </c>
      <c r="AW154" s="165" t="s">
        <v>231</v>
      </c>
      <c r="AX154" s="165" t="s">
        <v>231</v>
      </c>
      <c r="AY154" s="165" t="s">
        <v>231</v>
      </c>
      <c r="AZ154" s="165" t="s">
        <v>231</v>
      </c>
      <c r="BA154" s="165" t="s">
        <v>231</v>
      </c>
      <c r="BB154" s="165" t="s">
        <v>231</v>
      </c>
      <c r="BC154" s="165" t="s">
        <v>231</v>
      </c>
      <c r="BD154" s="165" t="s">
        <v>231</v>
      </c>
      <c r="BE154" s="165" t="s">
        <v>231</v>
      </c>
      <c r="BF154" s="165" t="s">
        <v>231</v>
      </c>
      <c r="BG154" s="165" t="s">
        <v>231</v>
      </c>
      <c r="BH154" s="165" t="s">
        <v>231</v>
      </c>
      <c r="BI154" s="165" t="s">
        <v>231</v>
      </c>
      <c r="BJ154" s="165" t="s">
        <v>231</v>
      </c>
      <c r="BK154" s="165" t="s">
        <v>231</v>
      </c>
      <c r="BL154" s="165" t="s">
        <v>231</v>
      </c>
      <c r="BM154" s="165" t="s">
        <v>231</v>
      </c>
      <c r="BN154" s="165" t="s">
        <v>231</v>
      </c>
      <c r="BO154" s="165" t="s">
        <v>231</v>
      </c>
      <c r="BP154" s="165" t="s">
        <v>231</v>
      </c>
      <c r="BQ154" s="165" t="s">
        <v>231</v>
      </c>
      <c r="BR154" s="165" t="s">
        <v>231</v>
      </c>
      <c r="BS154" s="165" t="s">
        <v>231</v>
      </c>
      <c r="BT154" s="165" t="s">
        <v>231</v>
      </c>
      <c r="BU154" s="165" t="s">
        <v>231</v>
      </c>
      <c r="BV154" s="165" t="s">
        <v>231</v>
      </c>
      <c r="BW154" s="284" t="s">
        <v>231</v>
      </c>
      <c r="BX154" s="284" t="s">
        <v>231</v>
      </c>
      <c r="BY154" s="284" t="s">
        <v>231</v>
      </c>
      <c r="BZ154" s="284" t="s">
        <v>231</v>
      </c>
      <c r="CA154" s="284" t="s">
        <v>231</v>
      </c>
      <c r="CB154" s="284" t="s">
        <v>231</v>
      </c>
      <c r="CC154" s="284" t="s">
        <v>231</v>
      </c>
      <c r="CD154" s="284" t="s">
        <v>231</v>
      </c>
      <c r="CE154" s="284" t="s">
        <v>231</v>
      </c>
      <c r="CF154" s="284" t="s">
        <v>231</v>
      </c>
      <c r="CG154" s="284" t="s">
        <v>231</v>
      </c>
      <c r="CH154" s="284" t="s">
        <v>231</v>
      </c>
      <c r="CI154" s="284" t="s">
        <v>231</v>
      </c>
      <c r="CJ154" s="284" t="s">
        <v>231</v>
      </c>
      <c r="CK154" s="284" t="s">
        <v>231</v>
      </c>
      <c r="CL154" s="284" t="s">
        <v>231</v>
      </c>
      <c r="CM154" s="272" t="s">
        <v>568</v>
      </c>
      <c r="CN154" s="272">
        <v>2020</v>
      </c>
      <c r="CO154" s="272" t="s">
        <v>435</v>
      </c>
      <c r="CP154" s="272" t="s">
        <v>408</v>
      </c>
      <c r="CQ154" s="272" t="s">
        <v>435</v>
      </c>
      <c r="CR154" s="272" t="s">
        <v>435</v>
      </c>
      <c r="CS154" s="339" t="s">
        <v>569</v>
      </c>
      <c r="CT154" s="278" t="s">
        <v>570</v>
      </c>
      <c r="CU154" s="272" t="s">
        <v>571</v>
      </c>
      <c r="CV154" s="250" t="s">
        <v>613</v>
      </c>
      <c r="CW154" s="244" t="s">
        <v>231</v>
      </c>
      <c r="CX154" s="244" t="s">
        <v>231</v>
      </c>
      <c r="CY154" s="250" t="s">
        <v>614</v>
      </c>
      <c r="CZ154" s="292" t="s">
        <v>231</v>
      </c>
      <c r="DA154" s="292" t="s">
        <v>231</v>
      </c>
      <c r="DB154" s="292" t="s">
        <v>231</v>
      </c>
      <c r="DC154" s="268" t="s">
        <v>231</v>
      </c>
      <c r="DD154" s="268" t="s">
        <v>231</v>
      </c>
      <c r="DE154" s="268" t="s">
        <v>231</v>
      </c>
      <c r="DF154" s="272" t="s">
        <v>231</v>
      </c>
      <c r="DG154" s="268" t="s">
        <v>231</v>
      </c>
      <c r="DH154" s="268" t="s">
        <v>231</v>
      </c>
      <c r="DI154" s="268" t="s">
        <v>231</v>
      </c>
      <c r="DJ154" s="268" t="s">
        <v>231</v>
      </c>
      <c r="DK154" s="270" t="s">
        <v>231</v>
      </c>
      <c r="DL154" s="270" t="s">
        <v>231</v>
      </c>
      <c r="DM154" s="270" t="s">
        <v>231</v>
      </c>
      <c r="DN154" s="270" t="s">
        <v>231</v>
      </c>
      <c r="DO154" s="270" t="s">
        <v>231</v>
      </c>
      <c r="DP154" s="270" t="s">
        <v>231</v>
      </c>
      <c r="DQ154" s="270" t="s">
        <v>231</v>
      </c>
      <c r="DR154" s="176" t="s">
        <v>231</v>
      </c>
      <c r="DS154" s="176" t="s">
        <v>231</v>
      </c>
      <c r="DT154" s="176" t="s">
        <v>231</v>
      </c>
      <c r="DU154" s="176" t="s">
        <v>231</v>
      </c>
      <c r="DV154" s="176" t="s">
        <v>231</v>
      </c>
      <c r="DW154" s="270" t="s">
        <v>231</v>
      </c>
      <c r="DX154" s="176" t="s">
        <v>231</v>
      </c>
      <c r="DY154" s="270" t="s">
        <v>231</v>
      </c>
      <c r="DZ154" s="176" t="s">
        <v>231</v>
      </c>
      <c r="EA154" s="176" t="s">
        <v>231</v>
      </c>
      <c r="EB154" s="176" t="s">
        <v>231</v>
      </c>
      <c r="EC154" s="176" t="s">
        <v>231</v>
      </c>
      <c r="ED154" s="176" t="s">
        <v>231</v>
      </c>
      <c r="EE154" s="176" t="s">
        <v>231</v>
      </c>
      <c r="EF154" s="176" t="s">
        <v>231</v>
      </c>
      <c r="EG154" s="176" t="s">
        <v>231</v>
      </c>
      <c r="EH154" s="176" t="s">
        <v>231</v>
      </c>
      <c r="EI154" s="176" t="s">
        <v>231</v>
      </c>
      <c r="EJ154" s="176" t="s">
        <v>231</v>
      </c>
      <c r="EK154" s="176" t="s">
        <v>231</v>
      </c>
      <c r="EL154" s="176" t="s">
        <v>231</v>
      </c>
      <c r="EM154" s="176" t="s">
        <v>231</v>
      </c>
      <c r="EN154" s="176" t="s">
        <v>231</v>
      </c>
      <c r="EO154" s="176" t="s">
        <v>231</v>
      </c>
      <c r="EP154" s="176" t="s">
        <v>231</v>
      </c>
      <c r="EQ154" s="176" t="s">
        <v>231</v>
      </c>
      <c r="ER154" s="176" t="s">
        <v>231</v>
      </c>
      <c r="ES154" s="176" t="s">
        <v>231</v>
      </c>
      <c r="ET154" s="176" t="s">
        <v>231</v>
      </c>
      <c r="EU154" s="176" t="s">
        <v>231</v>
      </c>
      <c r="EV154" s="176" t="s">
        <v>231</v>
      </c>
      <c r="EW154" s="176" t="s">
        <v>231</v>
      </c>
      <c r="EX154" s="176" t="s">
        <v>231</v>
      </c>
      <c r="EY154" s="176" t="s">
        <v>231</v>
      </c>
      <c r="EZ154" s="176" t="s">
        <v>231</v>
      </c>
      <c r="FA154" s="176" t="s">
        <v>231</v>
      </c>
      <c r="FB154" s="176" t="s">
        <v>231</v>
      </c>
      <c r="FC154" s="176" t="s">
        <v>231</v>
      </c>
      <c r="FD154" s="176" t="s">
        <v>231</v>
      </c>
      <c r="FE154" s="176" t="s">
        <v>231</v>
      </c>
      <c r="FF154" s="176" t="s">
        <v>231</v>
      </c>
      <c r="FG154" s="176" t="s">
        <v>231</v>
      </c>
      <c r="FH154" s="176" t="s">
        <v>231</v>
      </c>
    </row>
    <row r="155" spans="1:164" ht="18" customHeight="1" x14ac:dyDescent="0.3">
      <c r="A155" s="317"/>
      <c r="B155" s="282"/>
      <c r="C155" s="285"/>
      <c r="D155" s="285"/>
      <c r="E155" s="285"/>
      <c r="F155" s="322"/>
      <c r="G155" s="322"/>
      <c r="H155" s="285"/>
      <c r="I155" s="285"/>
      <c r="J155" s="285"/>
      <c r="K155" s="325"/>
      <c r="L155" s="269"/>
      <c r="M155" s="269"/>
      <c r="N155" s="269"/>
      <c r="O155" s="269"/>
      <c r="P155" s="269"/>
      <c r="Q155" s="269"/>
      <c r="R155" s="144" t="s">
        <v>236</v>
      </c>
      <c r="S155" s="144" t="s">
        <v>231</v>
      </c>
      <c r="T155" s="144" t="s">
        <v>231</v>
      </c>
      <c r="U155" s="144" t="s">
        <v>231</v>
      </c>
      <c r="V155" s="165" t="s">
        <v>231</v>
      </c>
      <c r="W155" s="271"/>
      <c r="X155" s="165" t="s">
        <v>231</v>
      </c>
      <c r="Y155" s="271"/>
      <c r="Z155" s="165" t="s">
        <v>231</v>
      </c>
      <c r="AA155" s="271"/>
      <c r="AB155" s="165" t="s">
        <v>231</v>
      </c>
      <c r="AC155" s="271"/>
      <c r="AD155" s="171" t="s">
        <v>231</v>
      </c>
      <c r="AE155" s="171" t="s">
        <v>231</v>
      </c>
      <c r="AF155" s="315"/>
      <c r="AG155" s="315"/>
      <c r="AH155" s="315"/>
      <c r="AI155" s="201" t="s">
        <v>231</v>
      </c>
      <c r="AJ155" s="315"/>
      <c r="AK155" s="165" t="s">
        <v>231</v>
      </c>
      <c r="AL155" s="165" t="s">
        <v>231</v>
      </c>
      <c r="AM155" s="165" t="s">
        <v>231</v>
      </c>
      <c r="AN155" s="165" t="s">
        <v>231</v>
      </c>
      <c r="AO155" s="165" t="s">
        <v>231</v>
      </c>
      <c r="AP155" s="165" t="s">
        <v>231</v>
      </c>
      <c r="AQ155" s="165" t="s">
        <v>231</v>
      </c>
      <c r="AR155" s="165" t="s">
        <v>231</v>
      </c>
      <c r="AS155" s="165" t="s">
        <v>231</v>
      </c>
      <c r="AT155" s="316"/>
      <c r="AU155" s="165" t="s">
        <v>231</v>
      </c>
      <c r="AV155" s="316"/>
      <c r="AW155" s="165" t="s">
        <v>231</v>
      </c>
      <c r="AX155" s="165" t="s">
        <v>231</v>
      </c>
      <c r="AY155" s="165" t="s">
        <v>231</v>
      </c>
      <c r="AZ155" s="165" t="s">
        <v>231</v>
      </c>
      <c r="BA155" s="165" t="s">
        <v>231</v>
      </c>
      <c r="BB155" s="165" t="s">
        <v>231</v>
      </c>
      <c r="BC155" s="165" t="s">
        <v>231</v>
      </c>
      <c r="BD155" s="165" t="s">
        <v>231</v>
      </c>
      <c r="BE155" s="165" t="s">
        <v>231</v>
      </c>
      <c r="BF155" s="165" t="s">
        <v>231</v>
      </c>
      <c r="BG155" s="165" t="s">
        <v>231</v>
      </c>
      <c r="BH155" s="165" t="s">
        <v>231</v>
      </c>
      <c r="BI155" s="165" t="s">
        <v>231</v>
      </c>
      <c r="BJ155" s="165" t="s">
        <v>231</v>
      </c>
      <c r="BK155" s="165" t="s">
        <v>231</v>
      </c>
      <c r="BL155" s="165" t="s">
        <v>231</v>
      </c>
      <c r="BM155" s="165" t="s">
        <v>231</v>
      </c>
      <c r="BN155" s="165" t="s">
        <v>231</v>
      </c>
      <c r="BO155" s="165" t="s">
        <v>231</v>
      </c>
      <c r="BP155" s="165" t="s">
        <v>231</v>
      </c>
      <c r="BQ155" s="165" t="s">
        <v>231</v>
      </c>
      <c r="BR155" s="165" t="s">
        <v>231</v>
      </c>
      <c r="BS155" s="165" t="s">
        <v>231</v>
      </c>
      <c r="BT155" s="165" t="s">
        <v>231</v>
      </c>
      <c r="BU155" s="165" t="s">
        <v>231</v>
      </c>
      <c r="BV155" s="165" t="s">
        <v>231</v>
      </c>
      <c r="BW155" s="285"/>
      <c r="BX155" s="285"/>
      <c r="BY155" s="285"/>
      <c r="BZ155" s="285"/>
      <c r="CA155" s="285"/>
      <c r="CB155" s="285"/>
      <c r="CC155" s="285"/>
      <c r="CD155" s="285"/>
      <c r="CE155" s="285"/>
      <c r="CF155" s="285"/>
      <c r="CG155" s="285"/>
      <c r="CH155" s="285"/>
      <c r="CI155" s="285"/>
      <c r="CJ155" s="285"/>
      <c r="CK155" s="285"/>
      <c r="CL155" s="285"/>
      <c r="CM155" s="269"/>
      <c r="CN155" s="269"/>
      <c r="CO155" s="269"/>
      <c r="CP155" s="269"/>
      <c r="CQ155" s="269"/>
      <c r="CR155" s="269"/>
      <c r="CS155" s="329"/>
      <c r="CT155" s="279"/>
      <c r="CU155" s="269"/>
      <c r="CV155" s="251"/>
      <c r="CW155" s="332"/>
      <c r="CX155" s="332"/>
      <c r="CY155" s="251"/>
      <c r="CZ155" s="285"/>
      <c r="DA155" s="285"/>
      <c r="DB155" s="285"/>
      <c r="DC155" s="269"/>
      <c r="DD155" s="269"/>
      <c r="DE155" s="269"/>
      <c r="DF155" s="273"/>
      <c r="DG155" s="269"/>
      <c r="DH155" s="269"/>
      <c r="DI155" s="269"/>
      <c r="DJ155" s="269"/>
      <c r="DK155" s="271"/>
      <c r="DL155" s="271"/>
      <c r="DM155" s="271"/>
      <c r="DN155" s="271"/>
      <c r="DO155" s="271"/>
      <c r="DP155" s="271"/>
      <c r="DQ155" s="271"/>
      <c r="DR155" s="176" t="s">
        <v>231</v>
      </c>
      <c r="DS155" s="176" t="s">
        <v>231</v>
      </c>
      <c r="DT155" s="176" t="s">
        <v>231</v>
      </c>
      <c r="DU155" s="176" t="s">
        <v>231</v>
      </c>
      <c r="DV155" s="176" t="s">
        <v>231</v>
      </c>
      <c r="DW155" s="271"/>
      <c r="DX155" s="176" t="s">
        <v>231</v>
      </c>
      <c r="DY155" s="271"/>
      <c r="DZ155" s="176" t="s">
        <v>231</v>
      </c>
      <c r="EA155" s="176" t="s">
        <v>231</v>
      </c>
      <c r="EB155" s="176" t="s">
        <v>231</v>
      </c>
      <c r="EC155" s="176" t="s">
        <v>231</v>
      </c>
      <c r="ED155" s="176" t="s">
        <v>231</v>
      </c>
      <c r="EE155" s="176" t="s">
        <v>231</v>
      </c>
      <c r="EF155" s="176" t="s">
        <v>231</v>
      </c>
      <c r="EG155" s="176" t="s">
        <v>231</v>
      </c>
      <c r="EH155" s="176" t="s">
        <v>231</v>
      </c>
      <c r="EI155" s="176" t="s">
        <v>231</v>
      </c>
      <c r="EJ155" s="176" t="s">
        <v>231</v>
      </c>
      <c r="EK155" s="176" t="s">
        <v>231</v>
      </c>
      <c r="EL155" s="176" t="s">
        <v>231</v>
      </c>
      <c r="EM155" s="176" t="s">
        <v>231</v>
      </c>
      <c r="EN155" s="176" t="s">
        <v>231</v>
      </c>
      <c r="EO155" s="176" t="s">
        <v>231</v>
      </c>
      <c r="EP155" s="176" t="s">
        <v>231</v>
      </c>
      <c r="EQ155" s="176" t="s">
        <v>231</v>
      </c>
      <c r="ER155" s="176" t="s">
        <v>231</v>
      </c>
      <c r="ES155" s="176" t="s">
        <v>231</v>
      </c>
      <c r="ET155" s="176" t="s">
        <v>231</v>
      </c>
      <c r="EU155" s="176" t="s">
        <v>231</v>
      </c>
      <c r="EV155" s="176" t="s">
        <v>231</v>
      </c>
      <c r="EW155" s="176" t="s">
        <v>231</v>
      </c>
      <c r="EX155" s="176" t="s">
        <v>231</v>
      </c>
      <c r="EY155" s="176" t="s">
        <v>231</v>
      </c>
      <c r="EZ155" s="176" t="s">
        <v>231</v>
      </c>
      <c r="FA155" s="176" t="s">
        <v>231</v>
      </c>
      <c r="FB155" s="176" t="s">
        <v>231</v>
      </c>
      <c r="FC155" s="176" t="s">
        <v>231</v>
      </c>
      <c r="FD155" s="176" t="s">
        <v>231</v>
      </c>
      <c r="FE155" s="176" t="s">
        <v>231</v>
      </c>
      <c r="FF155" s="176" t="s">
        <v>231</v>
      </c>
      <c r="FG155" s="176" t="s">
        <v>231</v>
      </c>
      <c r="FH155" s="176" t="s">
        <v>231</v>
      </c>
    </row>
    <row r="156" spans="1:164" ht="18" customHeight="1" x14ac:dyDescent="0.3">
      <c r="A156" s="317"/>
      <c r="B156" s="282"/>
      <c r="C156" s="285"/>
      <c r="D156" s="285"/>
      <c r="E156" s="285"/>
      <c r="F156" s="322"/>
      <c r="G156" s="322"/>
      <c r="H156" s="285"/>
      <c r="I156" s="285"/>
      <c r="J156" s="285"/>
      <c r="K156" s="325"/>
      <c r="L156" s="269"/>
      <c r="M156" s="269"/>
      <c r="N156" s="269"/>
      <c r="O156" s="269"/>
      <c r="P156" s="269"/>
      <c r="Q156" s="269"/>
      <c r="R156" s="144" t="s">
        <v>235</v>
      </c>
      <c r="S156" s="144" t="s">
        <v>235</v>
      </c>
      <c r="T156" s="144" t="s">
        <v>235</v>
      </c>
      <c r="U156" s="144" t="s">
        <v>235</v>
      </c>
      <c r="V156" s="165" t="s">
        <v>235</v>
      </c>
      <c r="W156" s="271"/>
      <c r="X156" s="165" t="s">
        <v>235</v>
      </c>
      <c r="Y156" s="271"/>
      <c r="Z156" s="165" t="s">
        <v>235</v>
      </c>
      <c r="AA156" s="271"/>
      <c r="AB156" s="165" t="s">
        <v>235</v>
      </c>
      <c r="AC156" s="271"/>
      <c r="AD156" s="171" t="s">
        <v>235</v>
      </c>
      <c r="AE156" s="171" t="s">
        <v>235</v>
      </c>
      <c r="AF156" s="315"/>
      <c r="AG156" s="315"/>
      <c r="AH156" s="315"/>
      <c r="AI156" s="201" t="s">
        <v>235</v>
      </c>
      <c r="AJ156" s="315"/>
      <c r="AK156" s="165" t="s">
        <v>235</v>
      </c>
      <c r="AL156" s="165" t="s">
        <v>235</v>
      </c>
      <c r="AM156" s="165" t="s">
        <v>235</v>
      </c>
      <c r="AN156" s="165" t="s">
        <v>235</v>
      </c>
      <c r="AO156" s="165" t="s">
        <v>235</v>
      </c>
      <c r="AP156" s="165" t="s">
        <v>235</v>
      </c>
      <c r="AQ156" s="165" t="s">
        <v>235</v>
      </c>
      <c r="AR156" s="165" t="s">
        <v>235</v>
      </c>
      <c r="AS156" s="165" t="s">
        <v>235</v>
      </c>
      <c r="AT156" s="316"/>
      <c r="AU156" s="165" t="s">
        <v>235</v>
      </c>
      <c r="AV156" s="316"/>
      <c r="AW156" s="165" t="s">
        <v>235</v>
      </c>
      <c r="AX156" s="165" t="s">
        <v>235</v>
      </c>
      <c r="AY156" s="165" t="s">
        <v>235</v>
      </c>
      <c r="AZ156" s="165" t="s">
        <v>235</v>
      </c>
      <c r="BA156" s="165" t="s">
        <v>235</v>
      </c>
      <c r="BB156" s="165" t="s">
        <v>235</v>
      </c>
      <c r="BC156" s="165" t="s">
        <v>235</v>
      </c>
      <c r="BD156" s="165" t="s">
        <v>235</v>
      </c>
      <c r="BE156" s="165" t="s">
        <v>235</v>
      </c>
      <c r="BF156" s="165" t="s">
        <v>235</v>
      </c>
      <c r="BG156" s="165" t="s">
        <v>235</v>
      </c>
      <c r="BH156" s="165" t="s">
        <v>235</v>
      </c>
      <c r="BI156" s="165" t="s">
        <v>235</v>
      </c>
      <c r="BJ156" s="165" t="s">
        <v>235</v>
      </c>
      <c r="BK156" s="165" t="s">
        <v>235</v>
      </c>
      <c r="BL156" s="165" t="s">
        <v>235</v>
      </c>
      <c r="BM156" s="165" t="s">
        <v>235</v>
      </c>
      <c r="BN156" s="165" t="s">
        <v>235</v>
      </c>
      <c r="BO156" s="165" t="s">
        <v>235</v>
      </c>
      <c r="BP156" s="165" t="s">
        <v>235</v>
      </c>
      <c r="BQ156" s="165" t="s">
        <v>235</v>
      </c>
      <c r="BR156" s="165" t="s">
        <v>235</v>
      </c>
      <c r="BS156" s="165" t="s">
        <v>235</v>
      </c>
      <c r="BT156" s="165" t="s">
        <v>235</v>
      </c>
      <c r="BU156" s="165" t="s">
        <v>235</v>
      </c>
      <c r="BV156" s="165" t="s">
        <v>235</v>
      </c>
      <c r="BW156" s="285"/>
      <c r="BX156" s="285"/>
      <c r="BY156" s="285"/>
      <c r="BZ156" s="285"/>
      <c r="CA156" s="285"/>
      <c r="CB156" s="285"/>
      <c r="CC156" s="285"/>
      <c r="CD156" s="285"/>
      <c r="CE156" s="285"/>
      <c r="CF156" s="285"/>
      <c r="CG156" s="285"/>
      <c r="CH156" s="285"/>
      <c r="CI156" s="285"/>
      <c r="CJ156" s="285"/>
      <c r="CK156" s="285"/>
      <c r="CL156" s="285"/>
      <c r="CM156" s="269"/>
      <c r="CN156" s="269"/>
      <c r="CO156" s="269"/>
      <c r="CP156" s="269"/>
      <c r="CQ156" s="269"/>
      <c r="CR156" s="269"/>
      <c r="CS156" s="329"/>
      <c r="CT156" s="279"/>
      <c r="CU156" s="269"/>
      <c r="CV156" s="251"/>
      <c r="CW156" s="332"/>
      <c r="CX156" s="332"/>
      <c r="CY156" s="251"/>
      <c r="CZ156" s="285"/>
      <c r="DA156" s="285"/>
      <c r="DB156" s="285"/>
      <c r="DC156" s="269"/>
      <c r="DD156" s="269"/>
      <c r="DE156" s="269"/>
      <c r="DF156" s="273"/>
      <c r="DG156" s="269"/>
      <c r="DH156" s="269"/>
      <c r="DI156" s="269"/>
      <c r="DJ156" s="269"/>
      <c r="DK156" s="271"/>
      <c r="DL156" s="271"/>
      <c r="DM156" s="271"/>
      <c r="DN156" s="271"/>
      <c r="DO156" s="271"/>
      <c r="DP156" s="271"/>
      <c r="DQ156" s="271"/>
      <c r="DR156" s="176" t="s">
        <v>235</v>
      </c>
      <c r="DS156" s="176" t="s">
        <v>235</v>
      </c>
      <c r="DT156" s="176" t="s">
        <v>235</v>
      </c>
      <c r="DU156" s="176" t="s">
        <v>235</v>
      </c>
      <c r="DV156" s="176" t="s">
        <v>235</v>
      </c>
      <c r="DW156" s="271"/>
      <c r="DX156" s="176" t="s">
        <v>235</v>
      </c>
      <c r="DY156" s="271"/>
      <c r="DZ156" s="176" t="s">
        <v>235</v>
      </c>
      <c r="EA156" s="176" t="s">
        <v>235</v>
      </c>
      <c r="EB156" s="176" t="s">
        <v>235</v>
      </c>
      <c r="EC156" s="176" t="s">
        <v>235</v>
      </c>
      <c r="ED156" s="176" t="s">
        <v>235</v>
      </c>
      <c r="EE156" s="176" t="s">
        <v>235</v>
      </c>
      <c r="EF156" s="176" t="s">
        <v>235</v>
      </c>
      <c r="EG156" s="176" t="s">
        <v>235</v>
      </c>
      <c r="EH156" s="176" t="s">
        <v>235</v>
      </c>
      <c r="EI156" s="176" t="s">
        <v>235</v>
      </c>
      <c r="EJ156" s="176" t="s">
        <v>235</v>
      </c>
      <c r="EK156" s="176" t="s">
        <v>235</v>
      </c>
      <c r="EL156" s="176" t="s">
        <v>235</v>
      </c>
      <c r="EM156" s="176" t="s">
        <v>235</v>
      </c>
      <c r="EN156" s="176" t="s">
        <v>235</v>
      </c>
      <c r="EO156" s="176" t="s">
        <v>235</v>
      </c>
      <c r="EP156" s="176" t="s">
        <v>235</v>
      </c>
      <c r="EQ156" s="176" t="s">
        <v>235</v>
      </c>
      <c r="ER156" s="176" t="s">
        <v>235</v>
      </c>
      <c r="ES156" s="176" t="s">
        <v>235</v>
      </c>
      <c r="ET156" s="176" t="s">
        <v>235</v>
      </c>
      <c r="EU156" s="176" t="s">
        <v>235</v>
      </c>
      <c r="EV156" s="176" t="s">
        <v>235</v>
      </c>
      <c r="EW156" s="176" t="s">
        <v>235</v>
      </c>
      <c r="EX156" s="176" t="s">
        <v>235</v>
      </c>
      <c r="EY156" s="176" t="s">
        <v>235</v>
      </c>
      <c r="EZ156" s="176" t="s">
        <v>235</v>
      </c>
      <c r="FA156" s="176" t="s">
        <v>235</v>
      </c>
      <c r="FB156" s="176" t="s">
        <v>235</v>
      </c>
      <c r="FC156" s="176" t="s">
        <v>235</v>
      </c>
      <c r="FD156" s="176" t="s">
        <v>235</v>
      </c>
      <c r="FE156" s="176" t="s">
        <v>235</v>
      </c>
      <c r="FF156" s="176" t="s">
        <v>235</v>
      </c>
      <c r="FG156" s="176" t="s">
        <v>235</v>
      </c>
      <c r="FH156" s="176" t="s">
        <v>235</v>
      </c>
    </row>
    <row r="157" spans="1:164" ht="18" customHeight="1" x14ac:dyDescent="0.3">
      <c r="A157" s="318"/>
      <c r="B157" s="319"/>
      <c r="C157" s="320"/>
      <c r="D157" s="320"/>
      <c r="E157" s="320"/>
      <c r="F157" s="323"/>
      <c r="G157" s="323"/>
      <c r="H157" s="320"/>
      <c r="I157" s="320"/>
      <c r="J157" s="320"/>
      <c r="K157" s="326"/>
      <c r="L157" s="327"/>
      <c r="M157" s="327"/>
      <c r="N157" s="327"/>
      <c r="O157" s="327"/>
      <c r="P157" s="327"/>
      <c r="Q157" s="327"/>
      <c r="R157" s="153" t="s">
        <v>235</v>
      </c>
      <c r="S157" s="153" t="s">
        <v>235</v>
      </c>
      <c r="T157" s="153" t="s">
        <v>235</v>
      </c>
      <c r="U157" s="153" t="s">
        <v>235</v>
      </c>
      <c r="V157" s="165" t="s">
        <v>235</v>
      </c>
      <c r="W157" s="271"/>
      <c r="X157" s="165" t="s">
        <v>235</v>
      </c>
      <c r="Y157" s="271"/>
      <c r="Z157" s="165" t="s">
        <v>235</v>
      </c>
      <c r="AA157" s="271"/>
      <c r="AB157" s="165" t="s">
        <v>235</v>
      </c>
      <c r="AC157" s="271"/>
      <c r="AD157" s="171" t="s">
        <v>235</v>
      </c>
      <c r="AE157" s="171" t="s">
        <v>235</v>
      </c>
      <c r="AF157" s="315"/>
      <c r="AG157" s="315"/>
      <c r="AH157" s="315"/>
      <c r="AI157" s="201" t="s">
        <v>235</v>
      </c>
      <c r="AJ157" s="315"/>
      <c r="AK157" s="165" t="s">
        <v>235</v>
      </c>
      <c r="AL157" s="165" t="s">
        <v>235</v>
      </c>
      <c r="AM157" s="165" t="s">
        <v>235</v>
      </c>
      <c r="AN157" s="165" t="s">
        <v>235</v>
      </c>
      <c r="AO157" s="165" t="s">
        <v>235</v>
      </c>
      <c r="AP157" s="165" t="s">
        <v>235</v>
      </c>
      <c r="AQ157" s="165" t="s">
        <v>235</v>
      </c>
      <c r="AR157" s="165" t="s">
        <v>235</v>
      </c>
      <c r="AS157" s="165" t="s">
        <v>235</v>
      </c>
      <c r="AT157" s="316"/>
      <c r="AU157" s="165" t="s">
        <v>235</v>
      </c>
      <c r="AV157" s="316"/>
      <c r="AW157" s="165" t="s">
        <v>235</v>
      </c>
      <c r="AX157" s="165" t="s">
        <v>235</v>
      </c>
      <c r="AY157" s="165" t="s">
        <v>235</v>
      </c>
      <c r="AZ157" s="165" t="s">
        <v>235</v>
      </c>
      <c r="BA157" s="165" t="s">
        <v>235</v>
      </c>
      <c r="BB157" s="165" t="s">
        <v>235</v>
      </c>
      <c r="BC157" s="165" t="s">
        <v>235</v>
      </c>
      <c r="BD157" s="165" t="s">
        <v>235</v>
      </c>
      <c r="BE157" s="165" t="s">
        <v>235</v>
      </c>
      <c r="BF157" s="165" t="s">
        <v>235</v>
      </c>
      <c r="BG157" s="165" t="s">
        <v>235</v>
      </c>
      <c r="BH157" s="165" t="s">
        <v>235</v>
      </c>
      <c r="BI157" s="165" t="s">
        <v>235</v>
      </c>
      <c r="BJ157" s="165" t="s">
        <v>235</v>
      </c>
      <c r="BK157" s="165" t="s">
        <v>235</v>
      </c>
      <c r="BL157" s="165" t="s">
        <v>235</v>
      </c>
      <c r="BM157" s="165" t="s">
        <v>235</v>
      </c>
      <c r="BN157" s="165" t="s">
        <v>235</v>
      </c>
      <c r="BO157" s="165" t="s">
        <v>235</v>
      </c>
      <c r="BP157" s="165" t="s">
        <v>235</v>
      </c>
      <c r="BQ157" s="165" t="s">
        <v>235</v>
      </c>
      <c r="BR157" s="165" t="s">
        <v>235</v>
      </c>
      <c r="BS157" s="165" t="s">
        <v>235</v>
      </c>
      <c r="BT157" s="165" t="s">
        <v>235</v>
      </c>
      <c r="BU157" s="165" t="s">
        <v>235</v>
      </c>
      <c r="BV157" s="165" t="s">
        <v>235</v>
      </c>
      <c r="BW157" s="285"/>
      <c r="BX157" s="285"/>
      <c r="BY157" s="285"/>
      <c r="BZ157" s="285"/>
      <c r="CA157" s="285"/>
      <c r="CB157" s="285"/>
      <c r="CC157" s="285"/>
      <c r="CD157" s="285"/>
      <c r="CE157" s="285"/>
      <c r="CF157" s="285"/>
      <c r="CG157" s="285"/>
      <c r="CH157" s="285"/>
      <c r="CI157" s="285"/>
      <c r="CJ157" s="285"/>
      <c r="CK157" s="285"/>
      <c r="CL157" s="285"/>
      <c r="CM157" s="298"/>
      <c r="CN157" s="298"/>
      <c r="CO157" s="327"/>
      <c r="CP157" s="327"/>
      <c r="CQ157" s="327"/>
      <c r="CR157" s="327"/>
      <c r="CS157" s="330"/>
      <c r="CT157" s="336"/>
      <c r="CU157" s="327"/>
      <c r="CV157" s="252"/>
      <c r="CW157" s="333"/>
      <c r="CX157" s="333"/>
      <c r="CY157" s="525"/>
      <c r="CZ157" s="285"/>
      <c r="DA157" s="285"/>
      <c r="DB157" s="285"/>
      <c r="DC157" s="269"/>
      <c r="DD157" s="269"/>
      <c r="DE157" s="269"/>
      <c r="DF157" s="273"/>
      <c r="DG157" s="269"/>
      <c r="DH157" s="269"/>
      <c r="DI157" s="269"/>
      <c r="DJ157" s="269"/>
      <c r="DK157" s="271"/>
      <c r="DL157" s="271"/>
      <c r="DM157" s="271"/>
      <c r="DN157" s="271"/>
      <c r="DO157" s="271"/>
      <c r="DP157" s="271"/>
      <c r="DQ157" s="271"/>
      <c r="DR157" s="176" t="s">
        <v>235</v>
      </c>
      <c r="DS157" s="176" t="s">
        <v>235</v>
      </c>
      <c r="DT157" s="176" t="s">
        <v>235</v>
      </c>
      <c r="DU157" s="176" t="s">
        <v>235</v>
      </c>
      <c r="DV157" s="176" t="s">
        <v>235</v>
      </c>
      <c r="DW157" s="271"/>
      <c r="DX157" s="176" t="s">
        <v>235</v>
      </c>
      <c r="DY157" s="271"/>
      <c r="DZ157" s="176" t="s">
        <v>235</v>
      </c>
      <c r="EA157" s="176" t="s">
        <v>235</v>
      </c>
      <c r="EB157" s="176" t="s">
        <v>235</v>
      </c>
      <c r="EC157" s="176" t="s">
        <v>235</v>
      </c>
      <c r="ED157" s="176" t="s">
        <v>235</v>
      </c>
      <c r="EE157" s="176" t="s">
        <v>235</v>
      </c>
      <c r="EF157" s="176" t="s">
        <v>235</v>
      </c>
      <c r="EG157" s="176" t="s">
        <v>235</v>
      </c>
      <c r="EH157" s="176" t="s">
        <v>235</v>
      </c>
      <c r="EI157" s="176" t="s">
        <v>235</v>
      </c>
      <c r="EJ157" s="176" t="s">
        <v>235</v>
      </c>
      <c r="EK157" s="176" t="s">
        <v>235</v>
      </c>
      <c r="EL157" s="176" t="s">
        <v>235</v>
      </c>
      <c r="EM157" s="176" t="s">
        <v>235</v>
      </c>
      <c r="EN157" s="176" t="s">
        <v>235</v>
      </c>
      <c r="EO157" s="176" t="s">
        <v>235</v>
      </c>
      <c r="EP157" s="176" t="s">
        <v>235</v>
      </c>
      <c r="EQ157" s="176" t="s">
        <v>235</v>
      </c>
      <c r="ER157" s="176" t="s">
        <v>235</v>
      </c>
      <c r="ES157" s="176" t="s">
        <v>235</v>
      </c>
      <c r="ET157" s="176" t="s">
        <v>235</v>
      </c>
      <c r="EU157" s="176" t="s">
        <v>235</v>
      </c>
      <c r="EV157" s="176" t="s">
        <v>235</v>
      </c>
      <c r="EW157" s="176" t="s">
        <v>235</v>
      </c>
      <c r="EX157" s="176" t="s">
        <v>235</v>
      </c>
      <c r="EY157" s="176" t="s">
        <v>235</v>
      </c>
      <c r="EZ157" s="176" t="s">
        <v>235</v>
      </c>
      <c r="FA157" s="176" t="s">
        <v>235</v>
      </c>
      <c r="FB157" s="176" t="s">
        <v>235</v>
      </c>
      <c r="FC157" s="176" t="s">
        <v>235</v>
      </c>
      <c r="FD157" s="176" t="s">
        <v>235</v>
      </c>
      <c r="FE157" s="176" t="s">
        <v>235</v>
      </c>
      <c r="FF157" s="176" t="s">
        <v>235</v>
      </c>
      <c r="FG157" s="176" t="s">
        <v>235</v>
      </c>
      <c r="FH157" s="176" t="s">
        <v>235</v>
      </c>
    </row>
    <row r="158" spans="1:164" ht="18" customHeight="1" x14ac:dyDescent="0.3">
      <c r="A158" s="281">
        <v>69</v>
      </c>
      <c r="B158" s="334">
        <v>73</v>
      </c>
      <c r="C158" s="284" t="s">
        <v>217</v>
      </c>
      <c r="D158" s="284" t="s">
        <v>572</v>
      </c>
      <c r="E158" s="292" t="s">
        <v>437</v>
      </c>
      <c r="F158" s="321" t="s">
        <v>573</v>
      </c>
      <c r="G158" s="321" t="s">
        <v>574</v>
      </c>
      <c r="H158" s="284" t="s">
        <v>565</v>
      </c>
      <c r="I158" s="284" t="s">
        <v>722</v>
      </c>
      <c r="J158" s="284" t="s">
        <v>231</v>
      </c>
      <c r="K158" s="324" t="s">
        <v>575</v>
      </c>
      <c r="L158" s="272" t="s">
        <v>225</v>
      </c>
      <c r="M158" s="272" t="s">
        <v>576</v>
      </c>
      <c r="N158" s="272" t="s">
        <v>290</v>
      </c>
      <c r="O158" s="272" t="s">
        <v>231</v>
      </c>
      <c r="P158" s="284" t="s">
        <v>373</v>
      </c>
      <c r="Q158" s="272">
        <v>3</v>
      </c>
      <c r="R158" s="146" t="s">
        <v>577</v>
      </c>
      <c r="S158" s="146" t="s">
        <v>231</v>
      </c>
      <c r="T158" s="146" t="s">
        <v>231</v>
      </c>
      <c r="U158" s="146" t="s">
        <v>231</v>
      </c>
      <c r="V158" s="162" t="s">
        <v>231</v>
      </c>
      <c r="W158" s="270" t="s">
        <v>231</v>
      </c>
      <c r="X158" s="165" t="s">
        <v>231</v>
      </c>
      <c r="Y158" s="270" t="s">
        <v>231</v>
      </c>
      <c r="Z158" s="162" t="s">
        <v>231</v>
      </c>
      <c r="AA158" s="315" t="s">
        <v>231</v>
      </c>
      <c r="AB158" s="162" t="s">
        <v>231</v>
      </c>
      <c r="AC158" s="315" t="s">
        <v>231</v>
      </c>
      <c r="AD158" s="166" t="s">
        <v>231</v>
      </c>
      <c r="AE158" s="166" t="s">
        <v>231</v>
      </c>
      <c r="AF158" s="315" t="s">
        <v>231</v>
      </c>
      <c r="AG158" s="315" t="s">
        <v>231</v>
      </c>
      <c r="AH158" s="315" t="s">
        <v>231</v>
      </c>
      <c r="AI158" s="201" t="s">
        <v>231</v>
      </c>
      <c r="AJ158" s="315" t="s">
        <v>231</v>
      </c>
      <c r="AK158" s="165" t="s">
        <v>231</v>
      </c>
      <c r="AL158" s="165" t="s">
        <v>231</v>
      </c>
      <c r="AM158" s="165" t="s">
        <v>231</v>
      </c>
      <c r="AN158" s="165" t="s">
        <v>231</v>
      </c>
      <c r="AO158" s="165" t="s">
        <v>231</v>
      </c>
      <c r="AP158" s="165" t="s">
        <v>231</v>
      </c>
      <c r="AQ158" s="165" t="s">
        <v>231</v>
      </c>
      <c r="AR158" s="165" t="s">
        <v>231</v>
      </c>
      <c r="AS158" s="165" t="s">
        <v>231</v>
      </c>
      <c r="AT158" s="315" t="s">
        <v>231</v>
      </c>
      <c r="AU158" s="165" t="s">
        <v>231</v>
      </c>
      <c r="AV158" s="315" t="s">
        <v>231</v>
      </c>
      <c r="AW158" s="165" t="s">
        <v>231</v>
      </c>
      <c r="AX158" s="165" t="s">
        <v>231</v>
      </c>
      <c r="AY158" s="165" t="s">
        <v>231</v>
      </c>
      <c r="AZ158" s="165" t="s">
        <v>231</v>
      </c>
      <c r="BA158" s="165" t="s">
        <v>231</v>
      </c>
      <c r="BB158" s="165" t="s">
        <v>231</v>
      </c>
      <c r="BC158" s="165" t="s">
        <v>231</v>
      </c>
      <c r="BD158" s="165" t="s">
        <v>231</v>
      </c>
      <c r="BE158" s="165" t="s">
        <v>231</v>
      </c>
      <c r="BF158" s="165" t="s">
        <v>231</v>
      </c>
      <c r="BG158" s="165" t="s">
        <v>231</v>
      </c>
      <c r="BH158" s="165" t="s">
        <v>231</v>
      </c>
      <c r="BI158" s="165" t="s">
        <v>231</v>
      </c>
      <c r="BJ158" s="165" t="s">
        <v>231</v>
      </c>
      <c r="BK158" s="165" t="s">
        <v>231</v>
      </c>
      <c r="BL158" s="165" t="s">
        <v>231</v>
      </c>
      <c r="BM158" s="165" t="s">
        <v>231</v>
      </c>
      <c r="BN158" s="165" t="s">
        <v>231</v>
      </c>
      <c r="BO158" s="165" t="s">
        <v>231</v>
      </c>
      <c r="BP158" s="165" t="s">
        <v>231</v>
      </c>
      <c r="BQ158" s="165" t="s">
        <v>231</v>
      </c>
      <c r="BR158" s="165" t="s">
        <v>231</v>
      </c>
      <c r="BS158" s="165" t="s">
        <v>231</v>
      </c>
      <c r="BT158" s="165" t="s">
        <v>231</v>
      </c>
      <c r="BU158" s="165" t="s">
        <v>231</v>
      </c>
      <c r="BV158" s="165" t="s">
        <v>231</v>
      </c>
      <c r="BW158" s="284" t="s">
        <v>231</v>
      </c>
      <c r="BX158" s="284" t="s">
        <v>231</v>
      </c>
      <c r="BY158" s="284" t="s">
        <v>231</v>
      </c>
      <c r="BZ158" s="284" t="s">
        <v>231</v>
      </c>
      <c r="CA158" s="284" t="s">
        <v>231</v>
      </c>
      <c r="CB158" s="284" t="s">
        <v>231</v>
      </c>
      <c r="CC158" s="284" t="s">
        <v>231</v>
      </c>
      <c r="CD158" s="284" t="s">
        <v>231</v>
      </c>
      <c r="CE158" s="284" t="s">
        <v>231</v>
      </c>
      <c r="CF158" s="284" t="s">
        <v>231</v>
      </c>
      <c r="CG158" s="284" t="s">
        <v>231</v>
      </c>
      <c r="CH158" s="284" t="s">
        <v>231</v>
      </c>
      <c r="CI158" s="284" t="s">
        <v>231</v>
      </c>
      <c r="CJ158" s="284" t="s">
        <v>231</v>
      </c>
      <c r="CK158" s="284" t="s">
        <v>231</v>
      </c>
      <c r="CL158" s="284" t="s">
        <v>231</v>
      </c>
      <c r="CM158" s="272" t="s">
        <v>568</v>
      </c>
      <c r="CN158" s="272">
        <v>2018</v>
      </c>
      <c r="CO158" s="268" t="s">
        <v>435</v>
      </c>
      <c r="CP158" s="268" t="s">
        <v>408</v>
      </c>
      <c r="CQ158" s="268" t="s">
        <v>435</v>
      </c>
      <c r="CR158" s="268" t="s">
        <v>435</v>
      </c>
      <c r="CS158" s="328" t="s">
        <v>578</v>
      </c>
      <c r="CT158" s="335" t="s">
        <v>579</v>
      </c>
      <c r="CU158" s="268" t="s">
        <v>580</v>
      </c>
      <c r="CV158" s="250" t="s">
        <v>615</v>
      </c>
      <c r="CW158" s="244" t="s">
        <v>231</v>
      </c>
      <c r="CX158" s="244" t="s">
        <v>231</v>
      </c>
      <c r="CY158" s="526" t="s">
        <v>616</v>
      </c>
      <c r="CZ158" s="292" t="s">
        <v>231</v>
      </c>
      <c r="DA158" s="292" t="s">
        <v>231</v>
      </c>
      <c r="DB158" s="292" t="s">
        <v>231</v>
      </c>
      <c r="DC158" s="268" t="s">
        <v>231</v>
      </c>
      <c r="DD158" s="268" t="s">
        <v>231</v>
      </c>
      <c r="DE158" s="268" t="s">
        <v>231</v>
      </c>
      <c r="DF158" s="272" t="s">
        <v>231</v>
      </c>
      <c r="DG158" s="268" t="s">
        <v>231</v>
      </c>
      <c r="DH158" s="268" t="s">
        <v>231</v>
      </c>
      <c r="DI158" s="268" t="s">
        <v>231</v>
      </c>
      <c r="DJ158" s="268" t="s">
        <v>231</v>
      </c>
      <c r="DK158" s="270" t="s">
        <v>231</v>
      </c>
      <c r="DL158" s="270" t="s">
        <v>231</v>
      </c>
      <c r="DM158" s="270" t="s">
        <v>231</v>
      </c>
      <c r="DN158" s="270" t="s">
        <v>231</v>
      </c>
      <c r="DO158" s="270" t="s">
        <v>231</v>
      </c>
      <c r="DP158" s="270" t="s">
        <v>231</v>
      </c>
      <c r="DQ158" s="270" t="s">
        <v>231</v>
      </c>
      <c r="DR158" s="176" t="s">
        <v>231</v>
      </c>
      <c r="DS158" s="176" t="s">
        <v>231</v>
      </c>
      <c r="DT158" s="176" t="s">
        <v>231</v>
      </c>
      <c r="DU158" s="176" t="s">
        <v>231</v>
      </c>
      <c r="DV158" s="176" t="s">
        <v>231</v>
      </c>
      <c r="DW158" s="270" t="s">
        <v>231</v>
      </c>
      <c r="DX158" s="176" t="s">
        <v>231</v>
      </c>
      <c r="DY158" s="270" t="s">
        <v>231</v>
      </c>
      <c r="DZ158" s="176" t="s">
        <v>231</v>
      </c>
      <c r="EA158" s="176" t="s">
        <v>231</v>
      </c>
      <c r="EB158" s="176" t="s">
        <v>231</v>
      </c>
      <c r="EC158" s="176" t="s">
        <v>231</v>
      </c>
      <c r="ED158" s="176" t="s">
        <v>231</v>
      </c>
      <c r="EE158" s="176" t="s">
        <v>231</v>
      </c>
      <c r="EF158" s="176" t="s">
        <v>231</v>
      </c>
      <c r="EG158" s="176" t="s">
        <v>231</v>
      </c>
      <c r="EH158" s="176" t="s">
        <v>231</v>
      </c>
      <c r="EI158" s="176" t="s">
        <v>231</v>
      </c>
      <c r="EJ158" s="176" t="s">
        <v>231</v>
      </c>
      <c r="EK158" s="176" t="s">
        <v>231</v>
      </c>
      <c r="EL158" s="176" t="s">
        <v>231</v>
      </c>
      <c r="EM158" s="176" t="s">
        <v>231</v>
      </c>
      <c r="EN158" s="176" t="s">
        <v>231</v>
      </c>
      <c r="EO158" s="176" t="s">
        <v>231</v>
      </c>
      <c r="EP158" s="176" t="s">
        <v>231</v>
      </c>
      <c r="EQ158" s="176" t="s">
        <v>231</v>
      </c>
      <c r="ER158" s="176" t="s">
        <v>231</v>
      </c>
      <c r="ES158" s="176" t="s">
        <v>231</v>
      </c>
      <c r="ET158" s="176" t="s">
        <v>231</v>
      </c>
      <c r="EU158" s="176" t="s">
        <v>231</v>
      </c>
      <c r="EV158" s="176" t="s">
        <v>231</v>
      </c>
      <c r="EW158" s="176" t="s">
        <v>231</v>
      </c>
      <c r="EX158" s="176" t="s">
        <v>231</v>
      </c>
      <c r="EY158" s="176" t="s">
        <v>231</v>
      </c>
      <c r="EZ158" s="176" t="s">
        <v>231</v>
      </c>
      <c r="FA158" s="176" t="s">
        <v>231</v>
      </c>
      <c r="FB158" s="176" t="s">
        <v>231</v>
      </c>
      <c r="FC158" s="176" t="s">
        <v>231</v>
      </c>
      <c r="FD158" s="176" t="s">
        <v>231</v>
      </c>
      <c r="FE158" s="176" t="s">
        <v>231</v>
      </c>
      <c r="FF158" s="176" t="s">
        <v>231</v>
      </c>
      <c r="FG158" s="176" t="s">
        <v>231</v>
      </c>
      <c r="FH158" s="176" t="s">
        <v>231</v>
      </c>
    </row>
    <row r="159" spans="1:164" ht="18" customHeight="1" x14ac:dyDescent="0.3">
      <c r="A159" s="317"/>
      <c r="B159" s="282"/>
      <c r="C159" s="285"/>
      <c r="D159" s="285"/>
      <c r="E159" s="285"/>
      <c r="F159" s="322"/>
      <c r="G159" s="322"/>
      <c r="H159" s="285"/>
      <c r="I159" s="285"/>
      <c r="J159" s="285"/>
      <c r="K159" s="325"/>
      <c r="L159" s="269"/>
      <c r="M159" s="269"/>
      <c r="N159" s="269"/>
      <c r="O159" s="269"/>
      <c r="P159" s="285"/>
      <c r="Q159" s="269"/>
      <c r="R159" s="146" t="s">
        <v>356</v>
      </c>
      <c r="S159" s="146" t="s">
        <v>231</v>
      </c>
      <c r="T159" s="146" t="s">
        <v>231</v>
      </c>
      <c r="U159" s="146" t="s">
        <v>231</v>
      </c>
      <c r="V159" s="162" t="s">
        <v>231</v>
      </c>
      <c r="W159" s="271"/>
      <c r="X159" s="165" t="s">
        <v>231</v>
      </c>
      <c r="Y159" s="271"/>
      <c r="Z159" s="162" t="s">
        <v>231</v>
      </c>
      <c r="AA159" s="316"/>
      <c r="AB159" s="162" t="s">
        <v>231</v>
      </c>
      <c r="AC159" s="316"/>
      <c r="AD159" s="166" t="s">
        <v>231</v>
      </c>
      <c r="AE159" s="166" t="s">
        <v>231</v>
      </c>
      <c r="AF159" s="315"/>
      <c r="AG159" s="315"/>
      <c r="AH159" s="315"/>
      <c r="AI159" s="201" t="s">
        <v>231</v>
      </c>
      <c r="AJ159" s="315"/>
      <c r="AK159" s="165" t="s">
        <v>231</v>
      </c>
      <c r="AL159" s="165" t="s">
        <v>231</v>
      </c>
      <c r="AM159" s="165" t="s">
        <v>231</v>
      </c>
      <c r="AN159" s="165" t="s">
        <v>231</v>
      </c>
      <c r="AO159" s="165" t="s">
        <v>231</v>
      </c>
      <c r="AP159" s="165" t="s">
        <v>231</v>
      </c>
      <c r="AQ159" s="165" t="s">
        <v>231</v>
      </c>
      <c r="AR159" s="165" t="s">
        <v>231</v>
      </c>
      <c r="AS159" s="165" t="s">
        <v>231</v>
      </c>
      <c r="AT159" s="316"/>
      <c r="AU159" s="165" t="s">
        <v>231</v>
      </c>
      <c r="AV159" s="316"/>
      <c r="AW159" s="165" t="s">
        <v>231</v>
      </c>
      <c r="AX159" s="165" t="s">
        <v>231</v>
      </c>
      <c r="AY159" s="165" t="s">
        <v>231</v>
      </c>
      <c r="AZ159" s="165" t="s">
        <v>231</v>
      </c>
      <c r="BA159" s="165" t="s">
        <v>231</v>
      </c>
      <c r="BB159" s="165" t="s">
        <v>231</v>
      </c>
      <c r="BC159" s="165" t="s">
        <v>231</v>
      </c>
      <c r="BD159" s="165" t="s">
        <v>231</v>
      </c>
      <c r="BE159" s="165" t="s">
        <v>231</v>
      </c>
      <c r="BF159" s="165" t="s">
        <v>231</v>
      </c>
      <c r="BG159" s="165" t="s">
        <v>231</v>
      </c>
      <c r="BH159" s="165" t="s">
        <v>231</v>
      </c>
      <c r="BI159" s="165" t="s">
        <v>231</v>
      </c>
      <c r="BJ159" s="165" t="s">
        <v>231</v>
      </c>
      <c r="BK159" s="165" t="s">
        <v>231</v>
      </c>
      <c r="BL159" s="165" t="s">
        <v>231</v>
      </c>
      <c r="BM159" s="165" t="s">
        <v>231</v>
      </c>
      <c r="BN159" s="165" t="s">
        <v>231</v>
      </c>
      <c r="BO159" s="165" t="s">
        <v>231</v>
      </c>
      <c r="BP159" s="165" t="s">
        <v>231</v>
      </c>
      <c r="BQ159" s="165" t="s">
        <v>231</v>
      </c>
      <c r="BR159" s="165" t="s">
        <v>231</v>
      </c>
      <c r="BS159" s="165" t="s">
        <v>231</v>
      </c>
      <c r="BT159" s="165" t="s">
        <v>231</v>
      </c>
      <c r="BU159" s="165" t="s">
        <v>231</v>
      </c>
      <c r="BV159" s="165" t="s">
        <v>231</v>
      </c>
      <c r="BW159" s="285"/>
      <c r="BX159" s="285"/>
      <c r="BY159" s="285"/>
      <c r="BZ159" s="285"/>
      <c r="CA159" s="285"/>
      <c r="CB159" s="285"/>
      <c r="CC159" s="285"/>
      <c r="CD159" s="285"/>
      <c r="CE159" s="285"/>
      <c r="CF159" s="285"/>
      <c r="CG159" s="285"/>
      <c r="CH159" s="285"/>
      <c r="CI159" s="285"/>
      <c r="CJ159" s="285"/>
      <c r="CK159" s="285"/>
      <c r="CL159" s="285"/>
      <c r="CM159" s="269"/>
      <c r="CN159" s="269"/>
      <c r="CO159" s="269"/>
      <c r="CP159" s="269"/>
      <c r="CQ159" s="269"/>
      <c r="CR159" s="269"/>
      <c r="CS159" s="329"/>
      <c r="CT159" s="279"/>
      <c r="CU159" s="269"/>
      <c r="CV159" s="251"/>
      <c r="CW159" s="332"/>
      <c r="CX159" s="332"/>
      <c r="CY159" s="332"/>
      <c r="CZ159" s="285"/>
      <c r="DA159" s="285"/>
      <c r="DB159" s="285"/>
      <c r="DC159" s="269"/>
      <c r="DD159" s="269"/>
      <c r="DE159" s="269"/>
      <c r="DF159" s="273"/>
      <c r="DG159" s="269"/>
      <c r="DH159" s="269"/>
      <c r="DI159" s="269"/>
      <c r="DJ159" s="269"/>
      <c r="DK159" s="271"/>
      <c r="DL159" s="271"/>
      <c r="DM159" s="271"/>
      <c r="DN159" s="271"/>
      <c r="DO159" s="271"/>
      <c r="DP159" s="271"/>
      <c r="DQ159" s="271"/>
      <c r="DR159" s="176" t="s">
        <v>231</v>
      </c>
      <c r="DS159" s="176" t="s">
        <v>231</v>
      </c>
      <c r="DT159" s="176" t="s">
        <v>231</v>
      </c>
      <c r="DU159" s="176" t="s">
        <v>231</v>
      </c>
      <c r="DV159" s="176" t="s">
        <v>231</v>
      </c>
      <c r="DW159" s="271"/>
      <c r="DX159" s="176" t="s">
        <v>231</v>
      </c>
      <c r="DY159" s="271"/>
      <c r="DZ159" s="176" t="s">
        <v>231</v>
      </c>
      <c r="EA159" s="176" t="s">
        <v>231</v>
      </c>
      <c r="EB159" s="176" t="s">
        <v>231</v>
      </c>
      <c r="EC159" s="176" t="s">
        <v>231</v>
      </c>
      <c r="ED159" s="176" t="s">
        <v>231</v>
      </c>
      <c r="EE159" s="176" t="s">
        <v>231</v>
      </c>
      <c r="EF159" s="176" t="s">
        <v>231</v>
      </c>
      <c r="EG159" s="176" t="s">
        <v>231</v>
      </c>
      <c r="EH159" s="176" t="s">
        <v>231</v>
      </c>
      <c r="EI159" s="176" t="s">
        <v>231</v>
      </c>
      <c r="EJ159" s="176" t="s">
        <v>231</v>
      </c>
      <c r="EK159" s="176" t="s">
        <v>231</v>
      </c>
      <c r="EL159" s="176" t="s">
        <v>231</v>
      </c>
      <c r="EM159" s="176" t="s">
        <v>231</v>
      </c>
      <c r="EN159" s="176" t="s">
        <v>231</v>
      </c>
      <c r="EO159" s="176" t="s">
        <v>231</v>
      </c>
      <c r="EP159" s="176" t="s">
        <v>231</v>
      </c>
      <c r="EQ159" s="176" t="s">
        <v>231</v>
      </c>
      <c r="ER159" s="176" t="s">
        <v>231</v>
      </c>
      <c r="ES159" s="176" t="s">
        <v>231</v>
      </c>
      <c r="ET159" s="176" t="s">
        <v>231</v>
      </c>
      <c r="EU159" s="176" t="s">
        <v>231</v>
      </c>
      <c r="EV159" s="176" t="s">
        <v>231</v>
      </c>
      <c r="EW159" s="176" t="s">
        <v>231</v>
      </c>
      <c r="EX159" s="176" t="s">
        <v>231</v>
      </c>
      <c r="EY159" s="176" t="s">
        <v>231</v>
      </c>
      <c r="EZ159" s="176" t="s">
        <v>231</v>
      </c>
      <c r="FA159" s="176" t="s">
        <v>231</v>
      </c>
      <c r="FB159" s="176" t="s">
        <v>231</v>
      </c>
      <c r="FC159" s="176" t="s">
        <v>231</v>
      </c>
      <c r="FD159" s="176" t="s">
        <v>231</v>
      </c>
      <c r="FE159" s="176" t="s">
        <v>231</v>
      </c>
      <c r="FF159" s="176" t="s">
        <v>231</v>
      </c>
      <c r="FG159" s="176" t="s">
        <v>231</v>
      </c>
      <c r="FH159" s="176" t="s">
        <v>231</v>
      </c>
    </row>
    <row r="160" spans="1:164" ht="18" customHeight="1" x14ac:dyDescent="0.3">
      <c r="A160" s="317"/>
      <c r="B160" s="282"/>
      <c r="C160" s="285"/>
      <c r="D160" s="285"/>
      <c r="E160" s="285"/>
      <c r="F160" s="322"/>
      <c r="G160" s="322"/>
      <c r="H160" s="285"/>
      <c r="I160" s="285"/>
      <c r="J160" s="285"/>
      <c r="K160" s="325"/>
      <c r="L160" s="269"/>
      <c r="M160" s="269"/>
      <c r="N160" s="269"/>
      <c r="O160" s="269"/>
      <c r="P160" s="285"/>
      <c r="Q160" s="269"/>
      <c r="R160" s="146" t="s">
        <v>430</v>
      </c>
      <c r="S160" s="146" t="s">
        <v>231</v>
      </c>
      <c r="T160" s="146" t="s">
        <v>231</v>
      </c>
      <c r="U160" s="146" t="s">
        <v>231</v>
      </c>
      <c r="V160" s="162" t="s">
        <v>231</v>
      </c>
      <c r="W160" s="271"/>
      <c r="X160" s="165" t="s">
        <v>231</v>
      </c>
      <c r="Y160" s="271"/>
      <c r="Z160" s="162" t="s">
        <v>231</v>
      </c>
      <c r="AA160" s="316"/>
      <c r="AB160" s="162" t="s">
        <v>231</v>
      </c>
      <c r="AC160" s="316"/>
      <c r="AD160" s="166" t="s">
        <v>231</v>
      </c>
      <c r="AE160" s="166" t="s">
        <v>231</v>
      </c>
      <c r="AF160" s="315"/>
      <c r="AG160" s="315"/>
      <c r="AH160" s="315"/>
      <c r="AI160" s="201" t="s">
        <v>231</v>
      </c>
      <c r="AJ160" s="315"/>
      <c r="AK160" s="165" t="s">
        <v>231</v>
      </c>
      <c r="AL160" s="165" t="s">
        <v>231</v>
      </c>
      <c r="AM160" s="165" t="s">
        <v>231</v>
      </c>
      <c r="AN160" s="165" t="s">
        <v>231</v>
      </c>
      <c r="AO160" s="165" t="s">
        <v>231</v>
      </c>
      <c r="AP160" s="165" t="s">
        <v>231</v>
      </c>
      <c r="AQ160" s="165" t="s">
        <v>231</v>
      </c>
      <c r="AR160" s="165" t="s">
        <v>231</v>
      </c>
      <c r="AS160" s="165" t="s">
        <v>231</v>
      </c>
      <c r="AT160" s="316"/>
      <c r="AU160" s="165" t="s">
        <v>231</v>
      </c>
      <c r="AV160" s="316"/>
      <c r="AW160" s="165" t="s">
        <v>231</v>
      </c>
      <c r="AX160" s="165" t="s">
        <v>231</v>
      </c>
      <c r="AY160" s="165" t="s">
        <v>231</v>
      </c>
      <c r="AZ160" s="165" t="s">
        <v>231</v>
      </c>
      <c r="BA160" s="165" t="s">
        <v>231</v>
      </c>
      <c r="BB160" s="165" t="s">
        <v>231</v>
      </c>
      <c r="BC160" s="165" t="s">
        <v>231</v>
      </c>
      <c r="BD160" s="165" t="s">
        <v>231</v>
      </c>
      <c r="BE160" s="165" t="s">
        <v>231</v>
      </c>
      <c r="BF160" s="165" t="s">
        <v>231</v>
      </c>
      <c r="BG160" s="165" t="s">
        <v>231</v>
      </c>
      <c r="BH160" s="165" t="s">
        <v>231</v>
      </c>
      <c r="BI160" s="165" t="s">
        <v>231</v>
      </c>
      <c r="BJ160" s="165" t="s">
        <v>231</v>
      </c>
      <c r="BK160" s="165" t="s">
        <v>231</v>
      </c>
      <c r="BL160" s="165" t="s">
        <v>231</v>
      </c>
      <c r="BM160" s="165" t="s">
        <v>231</v>
      </c>
      <c r="BN160" s="165" t="s">
        <v>231</v>
      </c>
      <c r="BO160" s="165" t="s">
        <v>231</v>
      </c>
      <c r="BP160" s="165" t="s">
        <v>231</v>
      </c>
      <c r="BQ160" s="165" t="s">
        <v>231</v>
      </c>
      <c r="BR160" s="165" t="s">
        <v>231</v>
      </c>
      <c r="BS160" s="165" t="s">
        <v>231</v>
      </c>
      <c r="BT160" s="165" t="s">
        <v>231</v>
      </c>
      <c r="BU160" s="165" t="s">
        <v>231</v>
      </c>
      <c r="BV160" s="165" t="s">
        <v>231</v>
      </c>
      <c r="BW160" s="285"/>
      <c r="BX160" s="285"/>
      <c r="BY160" s="285"/>
      <c r="BZ160" s="285"/>
      <c r="CA160" s="285"/>
      <c r="CB160" s="285"/>
      <c r="CC160" s="285"/>
      <c r="CD160" s="285"/>
      <c r="CE160" s="285"/>
      <c r="CF160" s="285"/>
      <c r="CG160" s="285"/>
      <c r="CH160" s="285"/>
      <c r="CI160" s="285"/>
      <c r="CJ160" s="285"/>
      <c r="CK160" s="285"/>
      <c r="CL160" s="285"/>
      <c r="CM160" s="269"/>
      <c r="CN160" s="269"/>
      <c r="CO160" s="269"/>
      <c r="CP160" s="269"/>
      <c r="CQ160" s="269"/>
      <c r="CR160" s="269"/>
      <c r="CS160" s="329"/>
      <c r="CT160" s="279"/>
      <c r="CU160" s="269"/>
      <c r="CV160" s="251"/>
      <c r="CW160" s="332"/>
      <c r="CX160" s="332"/>
      <c r="CY160" s="332"/>
      <c r="CZ160" s="285"/>
      <c r="DA160" s="285"/>
      <c r="DB160" s="285"/>
      <c r="DC160" s="269"/>
      <c r="DD160" s="269"/>
      <c r="DE160" s="269"/>
      <c r="DF160" s="273"/>
      <c r="DG160" s="269"/>
      <c r="DH160" s="269"/>
      <c r="DI160" s="269"/>
      <c r="DJ160" s="269"/>
      <c r="DK160" s="271"/>
      <c r="DL160" s="271"/>
      <c r="DM160" s="271"/>
      <c r="DN160" s="271"/>
      <c r="DO160" s="271"/>
      <c r="DP160" s="271"/>
      <c r="DQ160" s="271"/>
      <c r="DR160" s="176" t="s">
        <v>231</v>
      </c>
      <c r="DS160" s="176" t="s">
        <v>231</v>
      </c>
      <c r="DT160" s="176" t="s">
        <v>231</v>
      </c>
      <c r="DU160" s="176" t="s">
        <v>231</v>
      </c>
      <c r="DV160" s="176" t="s">
        <v>231</v>
      </c>
      <c r="DW160" s="271"/>
      <c r="DX160" s="176" t="s">
        <v>231</v>
      </c>
      <c r="DY160" s="271"/>
      <c r="DZ160" s="176" t="s">
        <v>231</v>
      </c>
      <c r="EA160" s="176" t="s">
        <v>231</v>
      </c>
      <c r="EB160" s="176" t="s">
        <v>231</v>
      </c>
      <c r="EC160" s="176" t="s">
        <v>231</v>
      </c>
      <c r="ED160" s="176" t="s">
        <v>231</v>
      </c>
      <c r="EE160" s="176" t="s">
        <v>231</v>
      </c>
      <c r="EF160" s="176" t="s">
        <v>231</v>
      </c>
      <c r="EG160" s="176" t="s">
        <v>231</v>
      </c>
      <c r="EH160" s="176" t="s">
        <v>231</v>
      </c>
      <c r="EI160" s="176" t="s">
        <v>231</v>
      </c>
      <c r="EJ160" s="176" t="s">
        <v>231</v>
      </c>
      <c r="EK160" s="176" t="s">
        <v>231</v>
      </c>
      <c r="EL160" s="176" t="s">
        <v>231</v>
      </c>
      <c r="EM160" s="176" t="s">
        <v>231</v>
      </c>
      <c r="EN160" s="176" t="s">
        <v>231</v>
      </c>
      <c r="EO160" s="176" t="s">
        <v>231</v>
      </c>
      <c r="EP160" s="176" t="s">
        <v>231</v>
      </c>
      <c r="EQ160" s="176" t="s">
        <v>231</v>
      </c>
      <c r="ER160" s="176" t="s">
        <v>231</v>
      </c>
      <c r="ES160" s="176" t="s">
        <v>231</v>
      </c>
      <c r="ET160" s="176" t="s">
        <v>231</v>
      </c>
      <c r="EU160" s="176" t="s">
        <v>231</v>
      </c>
      <c r="EV160" s="176" t="s">
        <v>231</v>
      </c>
      <c r="EW160" s="176" t="s">
        <v>231</v>
      </c>
      <c r="EX160" s="176" t="s">
        <v>231</v>
      </c>
      <c r="EY160" s="176" t="s">
        <v>231</v>
      </c>
      <c r="EZ160" s="176" t="s">
        <v>231</v>
      </c>
      <c r="FA160" s="176" t="s">
        <v>231</v>
      </c>
      <c r="FB160" s="176" t="s">
        <v>231</v>
      </c>
      <c r="FC160" s="176" t="s">
        <v>231</v>
      </c>
      <c r="FD160" s="176" t="s">
        <v>231</v>
      </c>
      <c r="FE160" s="176" t="s">
        <v>231</v>
      </c>
      <c r="FF160" s="176" t="s">
        <v>231</v>
      </c>
      <c r="FG160" s="176" t="s">
        <v>231</v>
      </c>
      <c r="FH160" s="176" t="s">
        <v>231</v>
      </c>
    </row>
    <row r="161" spans="1:164" ht="18" customHeight="1" x14ac:dyDescent="0.3">
      <c r="A161" s="318"/>
      <c r="B161" s="283"/>
      <c r="C161" s="320"/>
      <c r="D161" s="320"/>
      <c r="E161" s="286"/>
      <c r="F161" s="323"/>
      <c r="G161" s="323"/>
      <c r="H161" s="320"/>
      <c r="I161" s="320"/>
      <c r="J161" s="320"/>
      <c r="K161" s="326"/>
      <c r="L161" s="327"/>
      <c r="M161" s="327"/>
      <c r="N161" s="327"/>
      <c r="O161" s="327"/>
      <c r="P161" s="320"/>
      <c r="Q161" s="327"/>
      <c r="R161" s="161" t="s">
        <v>235</v>
      </c>
      <c r="S161" s="161" t="s">
        <v>235</v>
      </c>
      <c r="T161" s="161" t="s">
        <v>235</v>
      </c>
      <c r="U161" s="161" t="s">
        <v>235</v>
      </c>
      <c r="V161" s="162" t="s">
        <v>235</v>
      </c>
      <c r="W161" s="271"/>
      <c r="X161" s="165" t="s">
        <v>235</v>
      </c>
      <c r="Y161" s="271"/>
      <c r="Z161" s="162" t="s">
        <v>235</v>
      </c>
      <c r="AA161" s="316"/>
      <c r="AB161" s="162" t="s">
        <v>235</v>
      </c>
      <c r="AC161" s="316"/>
      <c r="AD161" s="166" t="s">
        <v>235</v>
      </c>
      <c r="AE161" s="166" t="s">
        <v>235</v>
      </c>
      <c r="AF161" s="315"/>
      <c r="AG161" s="315"/>
      <c r="AH161" s="315"/>
      <c r="AI161" s="201" t="s">
        <v>235</v>
      </c>
      <c r="AJ161" s="315"/>
      <c r="AK161" s="165" t="s">
        <v>235</v>
      </c>
      <c r="AL161" s="165" t="s">
        <v>235</v>
      </c>
      <c r="AM161" s="165" t="s">
        <v>235</v>
      </c>
      <c r="AN161" s="165" t="s">
        <v>235</v>
      </c>
      <c r="AO161" s="165" t="s">
        <v>235</v>
      </c>
      <c r="AP161" s="165" t="s">
        <v>235</v>
      </c>
      <c r="AQ161" s="165" t="s">
        <v>235</v>
      </c>
      <c r="AR161" s="165" t="s">
        <v>235</v>
      </c>
      <c r="AS161" s="165" t="s">
        <v>235</v>
      </c>
      <c r="AT161" s="316"/>
      <c r="AU161" s="165" t="s">
        <v>235</v>
      </c>
      <c r="AV161" s="316"/>
      <c r="AW161" s="165" t="s">
        <v>235</v>
      </c>
      <c r="AX161" s="165" t="s">
        <v>235</v>
      </c>
      <c r="AY161" s="165" t="s">
        <v>235</v>
      </c>
      <c r="AZ161" s="165" t="s">
        <v>235</v>
      </c>
      <c r="BA161" s="165" t="s">
        <v>235</v>
      </c>
      <c r="BB161" s="165" t="s">
        <v>235</v>
      </c>
      <c r="BC161" s="165" t="s">
        <v>235</v>
      </c>
      <c r="BD161" s="165" t="s">
        <v>235</v>
      </c>
      <c r="BE161" s="165" t="s">
        <v>235</v>
      </c>
      <c r="BF161" s="165" t="s">
        <v>235</v>
      </c>
      <c r="BG161" s="165" t="s">
        <v>235</v>
      </c>
      <c r="BH161" s="165" t="s">
        <v>235</v>
      </c>
      <c r="BI161" s="165" t="s">
        <v>235</v>
      </c>
      <c r="BJ161" s="165" t="s">
        <v>235</v>
      </c>
      <c r="BK161" s="165" t="s">
        <v>235</v>
      </c>
      <c r="BL161" s="165" t="s">
        <v>235</v>
      </c>
      <c r="BM161" s="165" t="s">
        <v>235</v>
      </c>
      <c r="BN161" s="165" t="s">
        <v>235</v>
      </c>
      <c r="BO161" s="165" t="s">
        <v>235</v>
      </c>
      <c r="BP161" s="165" t="s">
        <v>235</v>
      </c>
      <c r="BQ161" s="165" t="s">
        <v>235</v>
      </c>
      <c r="BR161" s="165" t="s">
        <v>235</v>
      </c>
      <c r="BS161" s="165" t="s">
        <v>235</v>
      </c>
      <c r="BT161" s="165" t="s">
        <v>235</v>
      </c>
      <c r="BU161" s="165" t="s">
        <v>235</v>
      </c>
      <c r="BV161" s="165" t="s">
        <v>235</v>
      </c>
      <c r="BW161" s="285"/>
      <c r="BX161" s="285"/>
      <c r="BY161" s="285"/>
      <c r="BZ161" s="285"/>
      <c r="CA161" s="285"/>
      <c r="CB161" s="285"/>
      <c r="CC161" s="285"/>
      <c r="CD161" s="285"/>
      <c r="CE161" s="285"/>
      <c r="CF161" s="285"/>
      <c r="CG161" s="285"/>
      <c r="CH161" s="285"/>
      <c r="CI161" s="285"/>
      <c r="CJ161" s="285"/>
      <c r="CK161" s="285"/>
      <c r="CL161" s="285"/>
      <c r="CM161" s="327"/>
      <c r="CN161" s="327"/>
      <c r="CO161" s="327"/>
      <c r="CP161" s="327"/>
      <c r="CQ161" s="327"/>
      <c r="CR161" s="327"/>
      <c r="CS161" s="330"/>
      <c r="CT161" s="336"/>
      <c r="CU161" s="327"/>
      <c r="CV161" s="252"/>
      <c r="CW161" s="333"/>
      <c r="CX161" s="333"/>
      <c r="CY161" s="527"/>
      <c r="CZ161" s="285"/>
      <c r="DA161" s="285"/>
      <c r="DB161" s="285"/>
      <c r="DC161" s="269"/>
      <c r="DD161" s="269"/>
      <c r="DE161" s="269"/>
      <c r="DF161" s="273"/>
      <c r="DG161" s="269"/>
      <c r="DH161" s="269"/>
      <c r="DI161" s="269"/>
      <c r="DJ161" s="269"/>
      <c r="DK161" s="271"/>
      <c r="DL161" s="271"/>
      <c r="DM161" s="271"/>
      <c r="DN161" s="271"/>
      <c r="DO161" s="271"/>
      <c r="DP161" s="271"/>
      <c r="DQ161" s="271"/>
      <c r="DR161" s="176" t="s">
        <v>235</v>
      </c>
      <c r="DS161" s="176" t="s">
        <v>235</v>
      </c>
      <c r="DT161" s="176" t="s">
        <v>235</v>
      </c>
      <c r="DU161" s="176" t="s">
        <v>235</v>
      </c>
      <c r="DV161" s="176" t="s">
        <v>235</v>
      </c>
      <c r="DW161" s="271"/>
      <c r="DX161" s="176" t="s">
        <v>235</v>
      </c>
      <c r="DY161" s="271"/>
      <c r="DZ161" s="176" t="s">
        <v>235</v>
      </c>
      <c r="EA161" s="176" t="s">
        <v>235</v>
      </c>
      <c r="EB161" s="176" t="s">
        <v>235</v>
      </c>
      <c r="EC161" s="176" t="s">
        <v>235</v>
      </c>
      <c r="ED161" s="176" t="s">
        <v>235</v>
      </c>
      <c r="EE161" s="176" t="s">
        <v>235</v>
      </c>
      <c r="EF161" s="176" t="s">
        <v>235</v>
      </c>
      <c r="EG161" s="176" t="s">
        <v>235</v>
      </c>
      <c r="EH161" s="176" t="s">
        <v>235</v>
      </c>
      <c r="EI161" s="176" t="s">
        <v>235</v>
      </c>
      <c r="EJ161" s="176" t="s">
        <v>235</v>
      </c>
      <c r="EK161" s="176" t="s">
        <v>235</v>
      </c>
      <c r="EL161" s="176" t="s">
        <v>235</v>
      </c>
      <c r="EM161" s="176" t="s">
        <v>235</v>
      </c>
      <c r="EN161" s="176" t="s">
        <v>235</v>
      </c>
      <c r="EO161" s="176" t="s">
        <v>235</v>
      </c>
      <c r="EP161" s="176" t="s">
        <v>235</v>
      </c>
      <c r="EQ161" s="176" t="s">
        <v>235</v>
      </c>
      <c r="ER161" s="176" t="s">
        <v>235</v>
      </c>
      <c r="ES161" s="176" t="s">
        <v>235</v>
      </c>
      <c r="ET161" s="176" t="s">
        <v>235</v>
      </c>
      <c r="EU161" s="176" t="s">
        <v>235</v>
      </c>
      <c r="EV161" s="176" t="s">
        <v>235</v>
      </c>
      <c r="EW161" s="176" t="s">
        <v>235</v>
      </c>
      <c r="EX161" s="176" t="s">
        <v>235</v>
      </c>
      <c r="EY161" s="176" t="s">
        <v>235</v>
      </c>
      <c r="EZ161" s="176" t="s">
        <v>235</v>
      </c>
      <c r="FA161" s="176" t="s">
        <v>235</v>
      </c>
      <c r="FB161" s="176" t="s">
        <v>235</v>
      </c>
      <c r="FC161" s="176" t="s">
        <v>235</v>
      </c>
      <c r="FD161" s="176" t="s">
        <v>235</v>
      </c>
      <c r="FE161" s="176" t="s">
        <v>235</v>
      </c>
      <c r="FF161" s="176" t="s">
        <v>235</v>
      </c>
      <c r="FG161" s="176" t="s">
        <v>235</v>
      </c>
      <c r="FH161" s="176" t="s">
        <v>235</v>
      </c>
    </row>
    <row r="162" spans="1:164" ht="18" customHeight="1" x14ac:dyDescent="0.3">
      <c r="A162" s="281">
        <v>70</v>
      </c>
      <c r="B162" s="281">
        <v>74</v>
      </c>
      <c r="C162" s="284" t="s">
        <v>217</v>
      </c>
      <c r="D162" s="284" t="s">
        <v>581</v>
      </c>
      <c r="E162" s="284" t="s">
        <v>437</v>
      </c>
      <c r="F162" s="321" t="s">
        <v>582</v>
      </c>
      <c r="G162" s="321" t="s">
        <v>583</v>
      </c>
      <c r="H162" s="284" t="s">
        <v>565</v>
      </c>
      <c r="I162" s="284" t="s">
        <v>722</v>
      </c>
      <c r="J162" s="284" t="s">
        <v>231</v>
      </c>
      <c r="K162" s="324" t="s">
        <v>584</v>
      </c>
      <c r="L162" s="272" t="s">
        <v>225</v>
      </c>
      <c r="M162" s="272" t="s">
        <v>567</v>
      </c>
      <c r="N162" s="272" t="s">
        <v>290</v>
      </c>
      <c r="O162" s="272" t="s">
        <v>231</v>
      </c>
      <c r="P162" s="284" t="s">
        <v>373</v>
      </c>
      <c r="Q162" s="272">
        <v>2</v>
      </c>
      <c r="R162" s="146" t="s">
        <v>236</v>
      </c>
      <c r="S162" s="146" t="s">
        <v>231</v>
      </c>
      <c r="T162" s="146" t="s">
        <v>231</v>
      </c>
      <c r="U162" s="146" t="s">
        <v>231</v>
      </c>
      <c r="V162" s="162" t="s">
        <v>231</v>
      </c>
      <c r="W162" s="270" t="s">
        <v>231</v>
      </c>
      <c r="X162" s="165" t="s">
        <v>231</v>
      </c>
      <c r="Y162" s="270" t="s">
        <v>231</v>
      </c>
      <c r="Z162" s="162" t="s">
        <v>231</v>
      </c>
      <c r="AA162" s="315" t="s">
        <v>231</v>
      </c>
      <c r="AB162" s="162" t="s">
        <v>231</v>
      </c>
      <c r="AC162" s="315" t="s">
        <v>231</v>
      </c>
      <c r="AD162" s="166" t="s">
        <v>231</v>
      </c>
      <c r="AE162" s="166" t="s">
        <v>231</v>
      </c>
      <c r="AF162" s="315" t="s">
        <v>231</v>
      </c>
      <c r="AG162" s="315" t="s">
        <v>231</v>
      </c>
      <c r="AH162" s="315" t="s">
        <v>231</v>
      </c>
      <c r="AI162" s="201" t="s">
        <v>231</v>
      </c>
      <c r="AJ162" s="315" t="s">
        <v>231</v>
      </c>
      <c r="AK162" s="165" t="s">
        <v>231</v>
      </c>
      <c r="AL162" s="165" t="s">
        <v>231</v>
      </c>
      <c r="AM162" s="165" t="s">
        <v>231</v>
      </c>
      <c r="AN162" s="165" t="s">
        <v>231</v>
      </c>
      <c r="AO162" s="165" t="s">
        <v>231</v>
      </c>
      <c r="AP162" s="165" t="s">
        <v>231</v>
      </c>
      <c r="AQ162" s="165" t="s">
        <v>231</v>
      </c>
      <c r="AR162" s="165" t="s">
        <v>231</v>
      </c>
      <c r="AS162" s="165" t="s">
        <v>231</v>
      </c>
      <c r="AT162" s="315" t="s">
        <v>231</v>
      </c>
      <c r="AU162" s="165" t="s">
        <v>231</v>
      </c>
      <c r="AV162" s="315" t="s">
        <v>231</v>
      </c>
      <c r="AW162" s="165" t="s">
        <v>231</v>
      </c>
      <c r="AX162" s="165" t="s">
        <v>231</v>
      </c>
      <c r="AY162" s="165" t="s">
        <v>231</v>
      </c>
      <c r="AZ162" s="165" t="s">
        <v>231</v>
      </c>
      <c r="BA162" s="165" t="s">
        <v>231</v>
      </c>
      <c r="BB162" s="165" t="s">
        <v>231</v>
      </c>
      <c r="BC162" s="165" t="s">
        <v>231</v>
      </c>
      <c r="BD162" s="165" t="s">
        <v>231</v>
      </c>
      <c r="BE162" s="165" t="s">
        <v>231</v>
      </c>
      <c r="BF162" s="165" t="s">
        <v>231</v>
      </c>
      <c r="BG162" s="165" t="s">
        <v>231</v>
      </c>
      <c r="BH162" s="165" t="s">
        <v>231</v>
      </c>
      <c r="BI162" s="165" t="s">
        <v>231</v>
      </c>
      <c r="BJ162" s="165" t="s">
        <v>231</v>
      </c>
      <c r="BK162" s="165" t="s">
        <v>231</v>
      </c>
      <c r="BL162" s="165" t="s">
        <v>231</v>
      </c>
      <c r="BM162" s="165" t="s">
        <v>231</v>
      </c>
      <c r="BN162" s="165" t="s">
        <v>231</v>
      </c>
      <c r="BO162" s="165" t="s">
        <v>231</v>
      </c>
      <c r="BP162" s="165" t="s">
        <v>231</v>
      </c>
      <c r="BQ162" s="165" t="s">
        <v>231</v>
      </c>
      <c r="BR162" s="165" t="s">
        <v>231</v>
      </c>
      <c r="BS162" s="165" t="s">
        <v>231</v>
      </c>
      <c r="BT162" s="165" t="s">
        <v>231</v>
      </c>
      <c r="BU162" s="165" t="s">
        <v>231</v>
      </c>
      <c r="BV162" s="165" t="s">
        <v>231</v>
      </c>
      <c r="BW162" s="284" t="s">
        <v>231</v>
      </c>
      <c r="BX162" s="284" t="s">
        <v>231</v>
      </c>
      <c r="BY162" s="284" t="s">
        <v>231</v>
      </c>
      <c r="BZ162" s="284" t="s">
        <v>231</v>
      </c>
      <c r="CA162" s="284" t="s">
        <v>231</v>
      </c>
      <c r="CB162" s="284" t="s">
        <v>231</v>
      </c>
      <c r="CC162" s="284" t="s">
        <v>231</v>
      </c>
      <c r="CD162" s="284" t="s">
        <v>231</v>
      </c>
      <c r="CE162" s="284" t="s">
        <v>231</v>
      </c>
      <c r="CF162" s="284" t="s">
        <v>231</v>
      </c>
      <c r="CG162" s="284" t="s">
        <v>231</v>
      </c>
      <c r="CH162" s="284" t="s">
        <v>231</v>
      </c>
      <c r="CI162" s="284" t="s">
        <v>231</v>
      </c>
      <c r="CJ162" s="284" t="s">
        <v>231</v>
      </c>
      <c r="CK162" s="284" t="s">
        <v>231</v>
      </c>
      <c r="CL162" s="284" t="s">
        <v>231</v>
      </c>
      <c r="CM162" s="268" t="s">
        <v>568</v>
      </c>
      <c r="CN162" s="268">
        <v>2017</v>
      </c>
      <c r="CO162" s="268" t="s">
        <v>435</v>
      </c>
      <c r="CP162" s="268" t="s">
        <v>385</v>
      </c>
      <c r="CQ162" s="268" t="s">
        <v>435</v>
      </c>
      <c r="CR162" s="268" t="s">
        <v>435</v>
      </c>
      <c r="CS162" s="328" t="s">
        <v>585</v>
      </c>
      <c r="CT162" s="292" t="s">
        <v>231</v>
      </c>
      <c r="CU162" s="268" t="s">
        <v>586</v>
      </c>
      <c r="CV162" s="244" t="s">
        <v>231</v>
      </c>
      <c r="CW162" s="244" t="s">
        <v>231</v>
      </c>
      <c r="CX162" s="244" t="s">
        <v>231</v>
      </c>
      <c r="CY162" s="526" t="s">
        <v>231</v>
      </c>
      <c r="CZ162" s="292" t="s">
        <v>231</v>
      </c>
      <c r="DA162" s="292" t="s">
        <v>231</v>
      </c>
      <c r="DB162" s="292" t="s">
        <v>231</v>
      </c>
      <c r="DC162" s="268" t="s">
        <v>231</v>
      </c>
      <c r="DD162" s="268" t="s">
        <v>231</v>
      </c>
      <c r="DE162" s="268" t="s">
        <v>231</v>
      </c>
      <c r="DF162" s="272" t="s">
        <v>231</v>
      </c>
      <c r="DG162" s="268" t="s">
        <v>231</v>
      </c>
      <c r="DH162" s="268" t="s">
        <v>231</v>
      </c>
      <c r="DI162" s="268" t="s">
        <v>231</v>
      </c>
      <c r="DJ162" s="268" t="s">
        <v>231</v>
      </c>
      <c r="DK162" s="270" t="s">
        <v>231</v>
      </c>
      <c r="DL162" s="270" t="s">
        <v>231</v>
      </c>
      <c r="DM162" s="270" t="s">
        <v>231</v>
      </c>
      <c r="DN162" s="270" t="s">
        <v>231</v>
      </c>
      <c r="DO162" s="270" t="s">
        <v>231</v>
      </c>
      <c r="DP162" s="270" t="s">
        <v>231</v>
      </c>
      <c r="DQ162" s="270" t="s">
        <v>231</v>
      </c>
      <c r="DR162" s="176" t="s">
        <v>231</v>
      </c>
      <c r="DS162" s="176" t="s">
        <v>231</v>
      </c>
      <c r="DT162" s="176" t="s">
        <v>231</v>
      </c>
      <c r="DU162" s="176" t="s">
        <v>231</v>
      </c>
      <c r="DV162" s="176" t="s">
        <v>231</v>
      </c>
      <c r="DW162" s="270" t="s">
        <v>231</v>
      </c>
      <c r="DX162" s="176" t="s">
        <v>231</v>
      </c>
      <c r="DY162" s="270" t="s">
        <v>231</v>
      </c>
      <c r="DZ162" s="176" t="s">
        <v>231</v>
      </c>
      <c r="EA162" s="176" t="s">
        <v>231</v>
      </c>
      <c r="EB162" s="176" t="s">
        <v>231</v>
      </c>
      <c r="EC162" s="176" t="s">
        <v>231</v>
      </c>
      <c r="ED162" s="176" t="s">
        <v>231</v>
      </c>
      <c r="EE162" s="176" t="s">
        <v>231</v>
      </c>
      <c r="EF162" s="176" t="s">
        <v>231</v>
      </c>
      <c r="EG162" s="176" t="s">
        <v>231</v>
      </c>
      <c r="EH162" s="176" t="s">
        <v>231</v>
      </c>
      <c r="EI162" s="176" t="s">
        <v>231</v>
      </c>
      <c r="EJ162" s="176" t="s">
        <v>231</v>
      </c>
      <c r="EK162" s="176" t="s">
        <v>231</v>
      </c>
      <c r="EL162" s="176" t="s">
        <v>231</v>
      </c>
      <c r="EM162" s="176" t="s">
        <v>231</v>
      </c>
      <c r="EN162" s="176" t="s">
        <v>231</v>
      </c>
      <c r="EO162" s="176" t="s">
        <v>231</v>
      </c>
      <c r="EP162" s="176" t="s">
        <v>231</v>
      </c>
      <c r="EQ162" s="176" t="s">
        <v>231</v>
      </c>
      <c r="ER162" s="176" t="s">
        <v>231</v>
      </c>
      <c r="ES162" s="176" t="s">
        <v>231</v>
      </c>
      <c r="ET162" s="176" t="s">
        <v>231</v>
      </c>
      <c r="EU162" s="176" t="s">
        <v>231</v>
      </c>
      <c r="EV162" s="176" t="s">
        <v>231</v>
      </c>
      <c r="EW162" s="176" t="s">
        <v>231</v>
      </c>
      <c r="EX162" s="176" t="s">
        <v>231</v>
      </c>
      <c r="EY162" s="176" t="s">
        <v>231</v>
      </c>
      <c r="EZ162" s="176" t="s">
        <v>231</v>
      </c>
      <c r="FA162" s="176" t="s">
        <v>231</v>
      </c>
      <c r="FB162" s="176" t="s">
        <v>231</v>
      </c>
      <c r="FC162" s="176" t="s">
        <v>231</v>
      </c>
      <c r="FD162" s="176" t="s">
        <v>231</v>
      </c>
      <c r="FE162" s="176" t="s">
        <v>231</v>
      </c>
      <c r="FF162" s="176" t="s">
        <v>231</v>
      </c>
      <c r="FG162" s="176" t="s">
        <v>231</v>
      </c>
      <c r="FH162" s="176" t="s">
        <v>231</v>
      </c>
    </row>
    <row r="163" spans="1:164" ht="18" customHeight="1" x14ac:dyDescent="0.3">
      <c r="A163" s="317"/>
      <c r="B163" s="282"/>
      <c r="C163" s="285"/>
      <c r="D163" s="285"/>
      <c r="E163" s="285"/>
      <c r="F163" s="322"/>
      <c r="G163" s="322"/>
      <c r="H163" s="285"/>
      <c r="I163" s="285"/>
      <c r="J163" s="285"/>
      <c r="K163" s="325"/>
      <c r="L163" s="269"/>
      <c r="M163" s="269"/>
      <c r="N163" s="269"/>
      <c r="O163" s="269"/>
      <c r="P163" s="285"/>
      <c r="Q163" s="269"/>
      <c r="R163" s="146" t="s">
        <v>559</v>
      </c>
      <c r="S163" s="146" t="s">
        <v>231</v>
      </c>
      <c r="T163" s="146" t="s">
        <v>231</v>
      </c>
      <c r="U163" s="146" t="s">
        <v>231</v>
      </c>
      <c r="V163" s="162" t="s">
        <v>231</v>
      </c>
      <c r="W163" s="271"/>
      <c r="X163" s="165" t="s">
        <v>231</v>
      </c>
      <c r="Y163" s="271"/>
      <c r="Z163" s="162" t="s">
        <v>231</v>
      </c>
      <c r="AA163" s="316"/>
      <c r="AB163" s="162" t="s">
        <v>231</v>
      </c>
      <c r="AC163" s="316"/>
      <c r="AD163" s="166" t="s">
        <v>231</v>
      </c>
      <c r="AE163" s="166" t="s">
        <v>231</v>
      </c>
      <c r="AF163" s="315"/>
      <c r="AG163" s="315"/>
      <c r="AH163" s="315"/>
      <c r="AI163" s="201" t="s">
        <v>231</v>
      </c>
      <c r="AJ163" s="315"/>
      <c r="AK163" s="165" t="s">
        <v>231</v>
      </c>
      <c r="AL163" s="165" t="s">
        <v>231</v>
      </c>
      <c r="AM163" s="165" t="s">
        <v>231</v>
      </c>
      <c r="AN163" s="165" t="s">
        <v>231</v>
      </c>
      <c r="AO163" s="165" t="s">
        <v>231</v>
      </c>
      <c r="AP163" s="165" t="s">
        <v>231</v>
      </c>
      <c r="AQ163" s="165" t="s">
        <v>231</v>
      </c>
      <c r="AR163" s="165" t="s">
        <v>231</v>
      </c>
      <c r="AS163" s="165" t="s">
        <v>231</v>
      </c>
      <c r="AT163" s="316"/>
      <c r="AU163" s="165" t="s">
        <v>231</v>
      </c>
      <c r="AV163" s="316"/>
      <c r="AW163" s="165" t="s">
        <v>231</v>
      </c>
      <c r="AX163" s="165" t="s">
        <v>231</v>
      </c>
      <c r="AY163" s="165" t="s">
        <v>231</v>
      </c>
      <c r="AZ163" s="165" t="s">
        <v>231</v>
      </c>
      <c r="BA163" s="165" t="s">
        <v>231</v>
      </c>
      <c r="BB163" s="165" t="s">
        <v>231</v>
      </c>
      <c r="BC163" s="165" t="s">
        <v>231</v>
      </c>
      <c r="BD163" s="165" t="s">
        <v>231</v>
      </c>
      <c r="BE163" s="165" t="s">
        <v>231</v>
      </c>
      <c r="BF163" s="165" t="s">
        <v>231</v>
      </c>
      <c r="BG163" s="165" t="s">
        <v>231</v>
      </c>
      <c r="BH163" s="165" t="s">
        <v>231</v>
      </c>
      <c r="BI163" s="165" t="s">
        <v>231</v>
      </c>
      <c r="BJ163" s="165" t="s">
        <v>231</v>
      </c>
      <c r="BK163" s="165" t="s">
        <v>231</v>
      </c>
      <c r="BL163" s="165" t="s">
        <v>231</v>
      </c>
      <c r="BM163" s="165" t="s">
        <v>231</v>
      </c>
      <c r="BN163" s="165" t="s">
        <v>231</v>
      </c>
      <c r="BO163" s="165" t="s">
        <v>231</v>
      </c>
      <c r="BP163" s="165" t="s">
        <v>231</v>
      </c>
      <c r="BQ163" s="165" t="s">
        <v>231</v>
      </c>
      <c r="BR163" s="165" t="s">
        <v>231</v>
      </c>
      <c r="BS163" s="165" t="s">
        <v>231</v>
      </c>
      <c r="BT163" s="165" t="s">
        <v>231</v>
      </c>
      <c r="BU163" s="165" t="s">
        <v>231</v>
      </c>
      <c r="BV163" s="165" t="s">
        <v>231</v>
      </c>
      <c r="BW163" s="285"/>
      <c r="BX163" s="285"/>
      <c r="BY163" s="285"/>
      <c r="BZ163" s="285"/>
      <c r="CA163" s="285"/>
      <c r="CB163" s="285"/>
      <c r="CC163" s="285"/>
      <c r="CD163" s="285"/>
      <c r="CE163" s="285"/>
      <c r="CF163" s="285"/>
      <c r="CG163" s="285"/>
      <c r="CH163" s="285"/>
      <c r="CI163" s="285"/>
      <c r="CJ163" s="285"/>
      <c r="CK163" s="285"/>
      <c r="CL163" s="285"/>
      <c r="CM163" s="269"/>
      <c r="CN163" s="269"/>
      <c r="CO163" s="269"/>
      <c r="CP163" s="269"/>
      <c r="CQ163" s="269"/>
      <c r="CR163" s="269"/>
      <c r="CS163" s="329"/>
      <c r="CT163" s="285"/>
      <c r="CU163" s="269"/>
      <c r="CV163" s="332"/>
      <c r="CW163" s="332"/>
      <c r="CX163" s="332"/>
      <c r="CY163" s="332"/>
      <c r="CZ163" s="285"/>
      <c r="DA163" s="285"/>
      <c r="DB163" s="285"/>
      <c r="DC163" s="269"/>
      <c r="DD163" s="269"/>
      <c r="DE163" s="269"/>
      <c r="DF163" s="273"/>
      <c r="DG163" s="269"/>
      <c r="DH163" s="269"/>
      <c r="DI163" s="269"/>
      <c r="DJ163" s="269"/>
      <c r="DK163" s="271"/>
      <c r="DL163" s="271"/>
      <c r="DM163" s="271"/>
      <c r="DN163" s="271"/>
      <c r="DO163" s="271"/>
      <c r="DP163" s="271"/>
      <c r="DQ163" s="271"/>
      <c r="DR163" s="176" t="s">
        <v>231</v>
      </c>
      <c r="DS163" s="176" t="s">
        <v>231</v>
      </c>
      <c r="DT163" s="176" t="s">
        <v>231</v>
      </c>
      <c r="DU163" s="176" t="s">
        <v>231</v>
      </c>
      <c r="DV163" s="176" t="s">
        <v>231</v>
      </c>
      <c r="DW163" s="271"/>
      <c r="DX163" s="176" t="s">
        <v>231</v>
      </c>
      <c r="DY163" s="271"/>
      <c r="DZ163" s="176" t="s">
        <v>231</v>
      </c>
      <c r="EA163" s="176" t="s">
        <v>231</v>
      </c>
      <c r="EB163" s="176" t="s">
        <v>231</v>
      </c>
      <c r="EC163" s="176" t="s">
        <v>231</v>
      </c>
      <c r="ED163" s="176" t="s">
        <v>231</v>
      </c>
      <c r="EE163" s="176" t="s">
        <v>231</v>
      </c>
      <c r="EF163" s="176" t="s">
        <v>231</v>
      </c>
      <c r="EG163" s="176" t="s">
        <v>231</v>
      </c>
      <c r="EH163" s="176" t="s">
        <v>231</v>
      </c>
      <c r="EI163" s="176" t="s">
        <v>231</v>
      </c>
      <c r="EJ163" s="176" t="s">
        <v>231</v>
      </c>
      <c r="EK163" s="176" t="s">
        <v>231</v>
      </c>
      <c r="EL163" s="176" t="s">
        <v>231</v>
      </c>
      <c r="EM163" s="176" t="s">
        <v>231</v>
      </c>
      <c r="EN163" s="176" t="s">
        <v>231</v>
      </c>
      <c r="EO163" s="176" t="s">
        <v>231</v>
      </c>
      <c r="EP163" s="176" t="s">
        <v>231</v>
      </c>
      <c r="EQ163" s="176" t="s">
        <v>231</v>
      </c>
      <c r="ER163" s="176" t="s">
        <v>231</v>
      </c>
      <c r="ES163" s="176" t="s">
        <v>231</v>
      </c>
      <c r="ET163" s="176" t="s">
        <v>231</v>
      </c>
      <c r="EU163" s="176" t="s">
        <v>231</v>
      </c>
      <c r="EV163" s="176" t="s">
        <v>231</v>
      </c>
      <c r="EW163" s="176" t="s">
        <v>231</v>
      </c>
      <c r="EX163" s="176" t="s">
        <v>231</v>
      </c>
      <c r="EY163" s="176" t="s">
        <v>231</v>
      </c>
      <c r="EZ163" s="176" t="s">
        <v>231</v>
      </c>
      <c r="FA163" s="176" t="s">
        <v>231</v>
      </c>
      <c r="FB163" s="176" t="s">
        <v>231</v>
      </c>
      <c r="FC163" s="176" t="s">
        <v>231</v>
      </c>
      <c r="FD163" s="176" t="s">
        <v>231</v>
      </c>
      <c r="FE163" s="176" t="s">
        <v>231</v>
      </c>
      <c r="FF163" s="176" t="s">
        <v>231</v>
      </c>
      <c r="FG163" s="176" t="s">
        <v>231</v>
      </c>
      <c r="FH163" s="176" t="s">
        <v>231</v>
      </c>
    </row>
    <row r="164" spans="1:164" ht="18" customHeight="1" x14ac:dyDescent="0.3">
      <c r="A164" s="317"/>
      <c r="B164" s="282"/>
      <c r="C164" s="285"/>
      <c r="D164" s="285"/>
      <c r="E164" s="285"/>
      <c r="F164" s="322"/>
      <c r="G164" s="322"/>
      <c r="H164" s="285"/>
      <c r="I164" s="285"/>
      <c r="J164" s="285"/>
      <c r="K164" s="325"/>
      <c r="L164" s="269"/>
      <c r="M164" s="269"/>
      <c r="N164" s="269"/>
      <c r="O164" s="269"/>
      <c r="P164" s="285"/>
      <c r="Q164" s="269"/>
      <c r="R164" s="146" t="s">
        <v>235</v>
      </c>
      <c r="S164" s="146" t="s">
        <v>235</v>
      </c>
      <c r="T164" s="146" t="s">
        <v>235</v>
      </c>
      <c r="U164" s="146" t="s">
        <v>235</v>
      </c>
      <c r="V164" s="162" t="s">
        <v>235</v>
      </c>
      <c r="W164" s="271"/>
      <c r="X164" s="165" t="s">
        <v>235</v>
      </c>
      <c r="Y164" s="271"/>
      <c r="Z164" s="162" t="s">
        <v>235</v>
      </c>
      <c r="AA164" s="316"/>
      <c r="AB164" s="162" t="s">
        <v>235</v>
      </c>
      <c r="AC164" s="316"/>
      <c r="AD164" s="166" t="s">
        <v>235</v>
      </c>
      <c r="AE164" s="166" t="s">
        <v>235</v>
      </c>
      <c r="AF164" s="315"/>
      <c r="AG164" s="315"/>
      <c r="AH164" s="315"/>
      <c r="AI164" s="201" t="s">
        <v>235</v>
      </c>
      <c r="AJ164" s="315"/>
      <c r="AK164" s="165" t="s">
        <v>235</v>
      </c>
      <c r="AL164" s="165" t="s">
        <v>235</v>
      </c>
      <c r="AM164" s="165" t="s">
        <v>235</v>
      </c>
      <c r="AN164" s="165" t="s">
        <v>235</v>
      </c>
      <c r="AO164" s="165" t="s">
        <v>235</v>
      </c>
      <c r="AP164" s="165" t="s">
        <v>235</v>
      </c>
      <c r="AQ164" s="165" t="s">
        <v>235</v>
      </c>
      <c r="AR164" s="165" t="s">
        <v>235</v>
      </c>
      <c r="AS164" s="165" t="s">
        <v>235</v>
      </c>
      <c r="AT164" s="316"/>
      <c r="AU164" s="165" t="s">
        <v>235</v>
      </c>
      <c r="AV164" s="316"/>
      <c r="AW164" s="165" t="s">
        <v>235</v>
      </c>
      <c r="AX164" s="165" t="s">
        <v>235</v>
      </c>
      <c r="AY164" s="165" t="s">
        <v>235</v>
      </c>
      <c r="AZ164" s="165" t="s">
        <v>235</v>
      </c>
      <c r="BA164" s="165" t="s">
        <v>235</v>
      </c>
      <c r="BB164" s="165" t="s">
        <v>235</v>
      </c>
      <c r="BC164" s="165" t="s">
        <v>235</v>
      </c>
      <c r="BD164" s="165" t="s">
        <v>235</v>
      </c>
      <c r="BE164" s="165" t="s">
        <v>235</v>
      </c>
      <c r="BF164" s="165" t="s">
        <v>235</v>
      </c>
      <c r="BG164" s="165" t="s">
        <v>235</v>
      </c>
      <c r="BH164" s="165" t="s">
        <v>235</v>
      </c>
      <c r="BI164" s="165" t="s">
        <v>235</v>
      </c>
      <c r="BJ164" s="165" t="s">
        <v>235</v>
      </c>
      <c r="BK164" s="165" t="s">
        <v>235</v>
      </c>
      <c r="BL164" s="165" t="s">
        <v>235</v>
      </c>
      <c r="BM164" s="165" t="s">
        <v>235</v>
      </c>
      <c r="BN164" s="165" t="s">
        <v>235</v>
      </c>
      <c r="BO164" s="165" t="s">
        <v>235</v>
      </c>
      <c r="BP164" s="165" t="s">
        <v>235</v>
      </c>
      <c r="BQ164" s="165" t="s">
        <v>235</v>
      </c>
      <c r="BR164" s="165" t="s">
        <v>235</v>
      </c>
      <c r="BS164" s="165" t="s">
        <v>235</v>
      </c>
      <c r="BT164" s="165" t="s">
        <v>235</v>
      </c>
      <c r="BU164" s="165" t="s">
        <v>235</v>
      </c>
      <c r="BV164" s="165" t="s">
        <v>235</v>
      </c>
      <c r="BW164" s="285"/>
      <c r="BX164" s="285"/>
      <c r="BY164" s="285"/>
      <c r="BZ164" s="285"/>
      <c r="CA164" s="285"/>
      <c r="CB164" s="285"/>
      <c r="CC164" s="285"/>
      <c r="CD164" s="285"/>
      <c r="CE164" s="285"/>
      <c r="CF164" s="285"/>
      <c r="CG164" s="285"/>
      <c r="CH164" s="285"/>
      <c r="CI164" s="285"/>
      <c r="CJ164" s="285"/>
      <c r="CK164" s="285"/>
      <c r="CL164" s="285"/>
      <c r="CM164" s="269"/>
      <c r="CN164" s="269"/>
      <c r="CO164" s="269"/>
      <c r="CP164" s="269"/>
      <c r="CQ164" s="269"/>
      <c r="CR164" s="269"/>
      <c r="CS164" s="329"/>
      <c r="CT164" s="285"/>
      <c r="CU164" s="269"/>
      <c r="CV164" s="332"/>
      <c r="CW164" s="332"/>
      <c r="CX164" s="332"/>
      <c r="CY164" s="332"/>
      <c r="CZ164" s="285"/>
      <c r="DA164" s="285"/>
      <c r="DB164" s="285"/>
      <c r="DC164" s="269"/>
      <c r="DD164" s="269"/>
      <c r="DE164" s="269"/>
      <c r="DF164" s="273"/>
      <c r="DG164" s="269"/>
      <c r="DH164" s="269"/>
      <c r="DI164" s="269"/>
      <c r="DJ164" s="269"/>
      <c r="DK164" s="271"/>
      <c r="DL164" s="271"/>
      <c r="DM164" s="271"/>
      <c r="DN164" s="271"/>
      <c r="DO164" s="271"/>
      <c r="DP164" s="271"/>
      <c r="DQ164" s="271"/>
      <c r="DR164" s="176" t="s">
        <v>235</v>
      </c>
      <c r="DS164" s="176" t="s">
        <v>235</v>
      </c>
      <c r="DT164" s="176" t="s">
        <v>235</v>
      </c>
      <c r="DU164" s="176" t="s">
        <v>235</v>
      </c>
      <c r="DV164" s="176" t="s">
        <v>235</v>
      </c>
      <c r="DW164" s="271"/>
      <c r="DX164" s="176" t="s">
        <v>235</v>
      </c>
      <c r="DY164" s="271"/>
      <c r="DZ164" s="176" t="s">
        <v>235</v>
      </c>
      <c r="EA164" s="176" t="s">
        <v>235</v>
      </c>
      <c r="EB164" s="176" t="s">
        <v>235</v>
      </c>
      <c r="EC164" s="176" t="s">
        <v>235</v>
      </c>
      <c r="ED164" s="176" t="s">
        <v>235</v>
      </c>
      <c r="EE164" s="176" t="s">
        <v>235</v>
      </c>
      <c r="EF164" s="176" t="s">
        <v>235</v>
      </c>
      <c r="EG164" s="176" t="s">
        <v>235</v>
      </c>
      <c r="EH164" s="176" t="s">
        <v>235</v>
      </c>
      <c r="EI164" s="176" t="s">
        <v>235</v>
      </c>
      <c r="EJ164" s="176" t="s">
        <v>235</v>
      </c>
      <c r="EK164" s="176" t="s">
        <v>235</v>
      </c>
      <c r="EL164" s="176" t="s">
        <v>235</v>
      </c>
      <c r="EM164" s="176" t="s">
        <v>235</v>
      </c>
      <c r="EN164" s="176" t="s">
        <v>235</v>
      </c>
      <c r="EO164" s="176" t="s">
        <v>235</v>
      </c>
      <c r="EP164" s="176" t="s">
        <v>235</v>
      </c>
      <c r="EQ164" s="176" t="s">
        <v>235</v>
      </c>
      <c r="ER164" s="176" t="s">
        <v>235</v>
      </c>
      <c r="ES164" s="176" t="s">
        <v>235</v>
      </c>
      <c r="ET164" s="176" t="s">
        <v>235</v>
      </c>
      <c r="EU164" s="176" t="s">
        <v>235</v>
      </c>
      <c r="EV164" s="176" t="s">
        <v>235</v>
      </c>
      <c r="EW164" s="176" t="s">
        <v>235</v>
      </c>
      <c r="EX164" s="176" t="s">
        <v>235</v>
      </c>
      <c r="EY164" s="176" t="s">
        <v>235</v>
      </c>
      <c r="EZ164" s="176" t="s">
        <v>235</v>
      </c>
      <c r="FA164" s="176" t="s">
        <v>235</v>
      </c>
      <c r="FB164" s="176" t="s">
        <v>235</v>
      </c>
      <c r="FC164" s="176" t="s">
        <v>235</v>
      </c>
      <c r="FD164" s="176" t="s">
        <v>235</v>
      </c>
      <c r="FE164" s="176" t="s">
        <v>235</v>
      </c>
      <c r="FF164" s="176" t="s">
        <v>235</v>
      </c>
      <c r="FG164" s="176" t="s">
        <v>235</v>
      </c>
      <c r="FH164" s="176" t="s">
        <v>235</v>
      </c>
    </row>
    <row r="165" spans="1:164" ht="18" customHeight="1" x14ac:dyDescent="0.3">
      <c r="A165" s="318"/>
      <c r="B165" s="283"/>
      <c r="C165" s="320"/>
      <c r="D165" s="320"/>
      <c r="E165" s="286"/>
      <c r="F165" s="323"/>
      <c r="G165" s="323"/>
      <c r="H165" s="320"/>
      <c r="I165" s="320"/>
      <c r="J165" s="320"/>
      <c r="K165" s="326"/>
      <c r="L165" s="327"/>
      <c r="M165" s="327"/>
      <c r="N165" s="327"/>
      <c r="O165" s="327"/>
      <c r="P165" s="320"/>
      <c r="Q165" s="327"/>
      <c r="R165" s="161" t="s">
        <v>235</v>
      </c>
      <c r="S165" s="161" t="s">
        <v>235</v>
      </c>
      <c r="T165" s="161" t="s">
        <v>235</v>
      </c>
      <c r="U165" s="161" t="s">
        <v>235</v>
      </c>
      <c r="V165" s="162" t="s">
        <v>235</v>
      </c>
      <c r="W165" s="271"/>
      <c r="X165" s="165" t="s">
        <v>235</v>
      </c>
      <c r="Y165" s="271"/>
      <c r="Z165" s="162" t="s">
        <v>235</v>
      </c>
      <c r="AA165" s="316"/>
      <c r="AB165" s="162" t="s">
        <v>235</v>
      </c>
      <c r="AC165" s="316"/>
      <c r="AD165" s="166" t="s">
        <v>235</v>
      </c>
      <c r="AE165" s="166" t="s">
        <v>235</v>
      </c>
      <c r="AF165" s="315"/>
      <c r="AG165" s="315"/>
      <c r="AH165" s="315"/>
      <c r="AI165" s="201" t="s">
        <v>235</v>
      </c>
      <c r="AJ165" s="315"/>
      <c r="AK165" s="165" t="s">
        <v>235</v>
      </c>
      <c r="AL165" s="165" t="s">
        <v>235</v>
      </c>
      <c r="AM165" s="165" t="s">
        <v>235</v>
      </c>
      <c r="AN165" s="165" t="s">
        <v>235</v>
      </c>
      <c r="AO165" s="165" t="s">
        <v>235</v>
      </c>
      <c r="AP165" s="165" t="s">
        <v>235</v>
      </c>
      <c r="AQ165" s="165" t="s">
        <v>235</v>
      </c>
      <c r="AR165" s="165" t="s">
        <v>235</v>
      </c>
      <c r="AS165" s="165" t="s">
        <v>235</v>
      </c>
      <c r="AT165" s="316"/>
      <c r="AU165" s="165" t="s">
        <v>235</v>
      </c>
      <c r="AV165" s="316"/>
      <c r="AW165" s="165" t="s">
        <v>235</v>
      </c>
      <c r="AX165" s="165" t="s">
        <v>235</v>
      </c>
      <c r="AY165" s="165" t="s">
        <v>235</v>
      </c>
      <c r="AZ165" s="165" t="s">
        <v>235</v>
      </c>
      <c r="BA165" s="165" t="s">
        <v>235</v>
      </c>
      <c r="BB165" s="165" t="s">
        <v>235</v>
      </c>
      <c r="BC165" s="165" t="s">
        <v>235</v>
      </c>
      <c r="BD165" s="165" t="s">
        <v>235</v>
      </c>
      <c r="BE165" s="165" t="s">
        <v>235</v>
      </c>
      <c r="BF165" s="165" t="s">
        <v>235</v>
      </c>
      <c r="BG165" s="165" t="s">
        <v>235</v>
      </c>
      <c r="BH165" s="165" t="s">
        <v>235</v>
      </c>
      <c r="BI165" s="165" t="s">
        <v>235</v>
      </c>
      <c r="BJ165" s="165" t="s">
        <v>235</v>
      </c>
      <c r="BK165" s="165" t="s">
        <v>235</v>
      </c>
      <c r="BL165" s="165" t="s">
        <v>235</v>
      </c>
      <c r="BM165" s="165" t="s">
        <v>235</v>
      </c>
      <c r="BN165" s="165" t="s">
        <v>235</v>
      </c>
      <c r="BO165" s="165" t="s">
        <v>235</v>
      </c>
      <c r="BP165" s="165" t="s">
        <v>235</v>
      </c>
      <c r="BQ165" s="165" t="s">
        <v>235</v>
      </c>
      <c r="BR165" s="165" t="s">
        <v>235</v>
      </c>
      <c r="BS165" s="165" t="s">
        <v>235</v>
      </c>
      <c r="BT165" s="165" t="s">
        <v>235</v>
      </c>
      <c r="BU165" s="165" t="s">
        <v>235</v>
      </c>
      <c r="BV165" s="165" t="s">
        <v>235</v>
      </c>
      <c r="BW165" s="285"/>
      <c r="BX165" s="285"/>
      <c r="BY165" s="285"/>
      <c r="BZ165" s="285"/>
      <c r="CA165" s="285"/>
      <c r="CB165" s="285"/>
      <c r="CC165" s="285"/>
      <c r="CD165" s="285"/>
      <c r="CE165" s="285"/>
      <c r="CF165" s="285"/>
      <c r="CG165" s="285"/>
      <c r="CH165" s="285"/>
      <c r="CI165" s="285"/>
      <c r="CJ165" s="285"/>
      <c r="CK165" s="285"/>
      <c r="CL165" s="285"/>
      <c r="CM165" s="327"/>
      <c r="CN165" s="327"/>
      <c r="CO165" s="327"/>
      <c r="CP165" s="327"/>
      <c r="CQ165" s="327"/>
      <c r="CR165" s="327"/>
      <c r="CS165" s="330"/>
      <c r="CT165" s="320"/>
      <c r="CU165" s="327"/>
      <c r="CV165" s="333"/>
      <c r="CW165" s="333"/>
      <c r="CX165" s="333"/>
      <c r="CY165" s="527"/>
      <c r="CZ165" s="285"/>
      <c r="DA165" s="285"/>
      <c r="DB165" s="285"/>
      <c r="DC165" s="269"/>
      <c r="DD165" s="269"/>
      <c r="DE165" s="269"/>
      <c r="DF165" s="273"/>
      <c r="DG165" s="269"/>
      <c r="DH165" s="269"/>
      <c r="DI165" s="269"/>
      <c r="DJ165" s="269"/>
      <c r="DK165" s="271"/>
      <c r="DL165" s="271"/>
      <c r="DM165" s="271"/>
      <c r="DN165" s="271"/>
      <c r="DO165" s="271"/>
      <c r="DP165" s="271"/>
      <c r="DQ165" s="271"/>
      <c r="DR165" s="176" t="s">
        <v>235</v>
      </c>
      <c r="DS165" s="176" t="s">
        <v>235</v>
      </c>
      <c r="DT165" s="176" t="s">
        <v>235</v>
      </c>
      <c r="DU165" s="176" t="s">
        <v>235</v>
      </c>
      <c r="DV165" s="176" t="s">
        <v>235</v>
      </c>
      <c r="DW165" s="271"/>
      <c r="DX165" s="176" t="s">
        <v>235</v>
      </c>
      <c r="DY165" s="271"/>
      <c r="DZ165" s="176" t="s">
        <v>235</v>
      </c>
      <c r="EA165" s="176" t="s">
        <v>235</v>
      </c>
      <c r="EB165" s="176" t="s">
        <v>235</v>
      </c>
      <c r="EC165" s="176" t="s">
        <v>235</v>
      </c>
      <c r="ED165" s="176" t="s">
        <v>235</v>
      </c>
      <c r="EE165" s="176" t="s">
        <v>235</v>
      </c>
      <c r="EF165" s="176" t="s">
        <v>235</v>
      </c>
      <c r="EG165" s="176" t="s">
        <v>235</v>
      </c>
      <c r="EH165" s="176" t="s">
        <v>235</v>
      </c>
      <c r="EI165" s="176" t="s">
        <v>235</v>
      </c>
      <c r="EJ165" s="176" t="s">
        <v>235</v>
      </c>
      <c r="EK165" s="176" t="s">
        <v>235</v>
      </c>
      <c r="EL165" s="176" t="s">
        <v>235</v>
      </c>
      <c r="EM165" s="176" t="s">
        <v>235</v>
      </c>
      <c r="EN165" s="176" t="s">
        <v>235</v>
      </c>
      <c r="EO165" s="176" t="s">
        <v>235</v>
      </c>
      <c r="EP165" s="176" t="s">
        <v>235</v>
      </c>
      <c r="EQ165" s="176" t="s">
        <v>235</v>
      </c>
      <c r="ER165" s="176" t="s">
        <v>235</v>
      </c>
      <c r="ES165" s="176" t="s">
        <v>235</v>
      </c>
      <c r="ET165" s="176" t="s">
        <v>235</v>
      </c>
      <c r="EU165" s="176" t="s">
        <v>235</v>
      </c>
      <c r="EV165" s="176" t="s">
        <v>235</v>
      </c>
      <c r="EW165" s="176" t="s">
        <v>235</v>
      </c>
      <c r="EX165" s="176" t="s">
        <v>235</v>
      </c>
      <c r="EY165" s="176" t="s">
        <v>235</v>
      </c>
      <c r="EZ165" s="176" t="s">
        <v>235</v>
      </c>
      <c r="FA165" s="176" t="s">
        <v>235</v>
      </c>
      <c r="FB165" s="176" t="s">
        <v>235</v>
      </c>
      <c r="FC165" s="176" t="s">
        <v>235</v>
      </c>
      <c r="FD165" s="176" t="s">
        <v>235</v>
      </c>
      <c r="FE165" s="176" t="s">
        <v>235</v>
      </c>
      <c r="FF165" s="176" t="s">
        <v>235</v>
      </c>
      <c r="FG165" s="176" t="s">
        <v>235</v>
      </c>
      <c r="FH165" s="176" t="s">
        <v>235</v>
      </c>
    </row>
    <row r="166" spans="1:164" ht="18" customHeight="1" x14ac:dyDescent="0.3">
      <c r="A166" s="281">
        <v>71</v>
      </c>
      <c r="B166" s="281">
        <v>75</v>
      </c>
      <c r="C166" s="284" t="s">
        <v>217</v>
      </c>
      <c r="D166" s="284" t="s">
        <v>587</v>
      </c>
      <c r="E166" s="284" t="s">
        <v>437</v>
      </c>
      <c r="F166" s="321" t="s">
        <v>588</v>
      </c>
      <c r="G166" s="321" t="s">
        <v>589</v>
      </c>
      <c r="H166" s="284" t="s">
        <v>565</v>
      </c>
      <c r="I166" s="284" t="s">
        <v>722</v>
      </c>
      <c r="J166" s="284" t="s">
        <v>231</v>
      </c>
      <c r="K166" s="324" t="s">
        <v>590</v>
      </c>
      <c r="L166" s="272" t="s">
        <v>225</v>
      </c>
      <c r="M166" s="284" t="s">
        <v>591</v>
      </c>
      <c r="N166" s="272" t="s">
        <v>358</v>
      </c>
      <c r="O166" s="272" t="s">
        <v>231</v>
      </c>
      <c r="P166" s="284" t="s">
        <v>373</v>
      </c>
      <c r="Q166" s="272">
        <v>2</v>
      </c>
      <c r="R166" s="146" t="s">
        <v>558</v>
      </c>
      <c r="S166" s="146" t="s">
        <v>231</v>
      </c>
      <c r="T166" s="146" t="s">
        <v>231</v>
      </c>
      <c r="U166" s="146" t="s">
        <v>231</v>
      </c>
      <c r="V166" s="162" t="s">
        <v>231</v>
      </c>
      <c r="W166" s="270" t="s">
        <v>231</v>
      </c>
      <c r="X166" s="165" t="s">
        <v>231</v>
      </c>
      <c r="Y166" s="270" t="s">
        <v>231</v>
      </c>
      <c r="Z166" s="162" t="s">
        <v>231</v>
      </c>
      <c r="AA166" s="315" t="s">
        <v>231</v>
      </c>
      <c r="AB166" s="162" t="s">
        <v>231</v>
      </c>
      <c r="AC166" s="315" t="s">
        <v>231</v>
      </c>
      <c r="AD166" s="166" t="s">
        <v>231</v>
      </c>
      <c r="AE166" s="166" t="s">
        <v>231</v>
      </c>
      <c r="AF166" s="315" t="s">
        <v>231</v>
      </c>
      <c r="AG166" s="315" t="s">
        <v>231</v>
      </c>
      <c r="AH166" s="315" t="s">
        <v>231</v>
      </c>
      <c r="AI166" s="201" t="s">
        <v>231</v>
      </c>
      <c r="AJ166" s="315" t="s">
        <v>231</v>
      </c>
      <c r="AK166" s="165" t="s">
        <v>231</v>
      </c>
      <c r="AL166" s="165" t="s">
        <v>231</v>
      </c>
      <c r="AM166" s="165" t="s">
        <v>231</v>
      </c>
      <c r="AN166" s="165" t="s">
        <v>231</v>
      </c>
      <c r="AO166" s="165" t="s">
        <v>231</v>
      </c>
      <c r="AP166" s="165" t="s">
        <v>231</v>
      </c>
      <c r="AQ166" s="165" t="s">
        <v>231</v>
      </c>
      <c r="AR166" s="165" t="s">
        <v>231</v>
      </c>
      <c r="AS166" s="165" t="s">
        <v>231</v>
      </c>
      <c r="AT166" s="315" t="s">
        <v>231</v>
      </c>
      <c r="AU166" s="165" t="s">
        <v>231</v>
      </c>
      <c r="AV166" s="315" t="s">
        <v>231</v>
      </c>
      <c r="AW166" s="165" t="s">
        <v>231</v>
      </c>
      <c r="AX166" s="165" t="s">
        <v>231</v>
      </c>
      <c r="AY166" s="165" t="s">
        <v>231</v>
      </c>
      <c r="AZ166" s="165" t="s">
        <v>231</v>
      </c>
      <c r="BA166" s="165" t="s">
        <v>231</v>
      </c>
      <c r="BB166" s="165" t="s">
        <v>231</v>
      </c>
      <c r="BC166" s="165" t="s">
        <v>231</v>
      </c>
      <c r="BD166" s="165" t="s">
        <v>231</v>
      </c>
      <c r="BE166" s="165" t="s">
        <v>231</v>
      </c>
      <c r="BF166" s="165" t="s">
        <v>231</v>
      </c>
      <c r="BG166" s="165" t="s">
        <v>231</v>
      </c>
      <c r="BH166" s="165" t="s">
        <v>231</v>
      </c>
      <c r="BI166" s="165" t="s">
        <v>231</v>
      </c>
      <c r="BJ166" s="165" t="s">
        <v>231</v>
      </c>
      <c r="BK166" s="165" t="s">
        <v>231</v>
      </c>
      <c r="BL166" s="165" t="s">
        <v>231</v>
      </c>
      <c r="BM166" s="165" t="s">
        <v>231</v>
      </c>
      <c r="BN166" s="165" t="s">
        <v>231</v>
      </c>
      <c r="BO166" s="165" t="s">
        <v>231</v>
      </c>
      <c r="BP166" s="165" t="s">
        <v>231</v>
      </c>
      <c r="BQ166" s="165" t="s">
        <v>231</v>
      </c>
      <c r="BR166" s="165" t="s">
        <v>231</v>
      </c>
      <c r="BS166" s="165" t="s">
        <v>231</v>
      </c>
      <c r="BT166" s="165" t="s">
        <v>231</v>
      </c>
      <c r="BU166" s="165" t="s">
        <v>231</v>
      </c>
      <c r="BV166" s="165" t="s">
        <v>231</v>
      </c>
      <c r="BW166" s="284" t="s">
        <v>231</v>
      </c>
      <c r="BX166" s="284" t="s">
        <v>231</v>
      </c>
      <c r="BY166" s="284" t="s">
        <v>231</v>
      </c>
      <c r="BZ166" s="284" t="s">
        <v>231</v>
      </c>
      <c r="CA166" s="284" t="s">
        <v>231</v>
      </c>
      <c r="CB166" s="284" t="s">
        <v>231</v>
      </c>
      <c r="CC166" s="284" t="s">
        <v>231</v>
      </c>
      <c r="CD166" s="284" t="s">
        <v>231</v>
      </c>
      <c r="CE166" s="284" t="s">
        <v>231</v>
      </c>
      <c r="CF166" s="284" t="s">
        <v>231</v>
      </c>
      <c r="CG166" s="284" t="s">
        <v>231</v>
      </c>
      <c r="CH166" s="284" t="s">
        <v>231</v>
      </c>
      <c r="CI166" s="284" t="s">
        <v>231</v>
      </c>
      <c r="CJ166" s="284" t="s">
        <v>231</v>
      </c>
      <c r="CK166" s="284" t="s">
        <v>231</v>
      </c>
      <c r="CL166" s="284" t="s">
        <v>231</v>
      </c>
      <c r="CM166" s="268" t="s">
        <v>568</v>
      </c>
      <c r="CN166" s="268">
        <v>2018</v>
      </c>
      <c r="CO166" s="268" t="s">
        <v>435</v>
      </c>
      <c r="CP166" s="268" t="s">
        <v>408</v>
      </c>
      <c r="CQ166" s="268" t="s">
        <v>435</v>
      </c>
      <c r="CR166" s="268" t="s">
        <v>435</v>
      </c>
      <c r="CS166" s="328" t="s">
        <v>592</v>
      </c>
      <c r="CT166" s="292" t="s">
        <v>231</v>
      </c>
      <c r="CU166" s="268" t="s">
        <v>593</v>
      </c>
      <c r="CV166" s="250" t="s">
        <v>617</v>
      </c>
      <c r="CW166" s="244" t="s">
        <v>231</v>
      </c>
      <c r="CX166" s="244" t="s">
        <v>231</v>
      </c>
      <c r="CY166" s="244" t="s">
        <v>231</v>
      </c>
      <c r="CZ166" s="274" t="s">
        <v>594</v>
      </c>
      <c r="DA166" s="274" t="s">
        <v>594</v>
      </c>
      <c r="DB166" s="274" t="s">
        <v>594</v>
      </c>
      <c r="DC166" s="268" t="s">
        <v>231</v>
      </c>
      <c r="DD166" s="268" t="s">
        <v>231</v>
      </c>
      <c r="DE166" s="268" t="s">
        <v>231</v>
      </c>
      <c r="DF166" s="272" t="s">
        <v>231</v>
      </c>
      <c r="DG166" s="268" t="s">
        <v>231</v>
      </c>
      <c r="DH166" s="268" t="s">
        <v>231</v>
      </c>
      <c r="DI166" s="268" t="s">
        <v>231</v>
      </c>
      <c r="DJ166" s="268" t="s">
        <v>231</v>
      </c>
      <c r="DK166" s="270" t="s">
        <v>231</v>
      </c>
      <c r="DL166" s="270" t="s">
        <v>231</v>
      </c>
      <c r="DM166" s="270" t="s">
        <v>231</v>
      </c>
      <c r="DN166" s="270" t="s">
        <v>231</v>
      </c>
      <c r="DO166" s="270" t="s">
        <v>231</v>
      </c>
      <c r="DP166" s="270" t="s">
        <v>231</v>
      </c>
      <c r="DQ166" s="270" t="s">
        <v>231</v>
      </c>
      <c r="DR166" s="176" t="s">
        <v>231</v>
      </c>
      <c r="DS166" s="176" t="s">
        <v>231</v>
      </c>
      <c r="DT166" s="176" t="s">
        <v>231</v>
      </c>
      <c r="DU166" s="176" t="s">
        <v>231</v>
      </c>
      <c r="DV166" s="176" t="s">
        <v>231</v>
      </c>
      <c r="DW166" s="270" t="s">
        <v>231</v>
      </c>
      <c r="DX166" s="176" t="s">
        <v>231</v>
      </c>
      <c r="DY166" s="270" t="s">
        <v>231</v>
      </c>
      <c r="DZ166" s="176" t="s">
        <v>231</v>
      </c>
      <c r="EA166" s="176" t="s">
        <v>231</v>
      </c>
      <c r="EB166" s="176" t="s">
        <v>231</v>
      </c>
      <c r="EC166" s="176" t="s">
        <v>231</v>
      </c>
      <c r="ED166" s="176" t="s">
        <v>231</v>
      </c>
      <c r="EE166" s="176" t="s">
        <v>231</v>
      </c>
      <c r="EF166" s="176" t="s">
        <v>231</v>
      </c>
      <c r="EG166" s="176" t="s">
        <v>231</v>
      </c>
      <c r="EH166" s="176" t="s">
        <v>231</v>
      </c>
      <c r="EI166" s="176" t="s">
        <v>231</v>
      </c>
      <c r="EJ166" s="176" t="s">
        <v>231</v>
      </c>
      <c r="EK166" s="176" t="s">
        <v>231</v>
      </c>
      <c r="EL166" s="176" t="s">
        <v>231</v>
      </c>
      <c r="EM166" s="176" t="s">
        <v>231</v>
      </c>
      <c r="EN166" s="176" t="s">
        <v>231</v>
      </c>
      <c r="EO166" s="176" t="s">
        <v>231</v>
      </c>
      <c r="EP166" s="176" t="s">
        <v>231</v>
      </c>
      <c r="EQ166" s="176" t="s">
        <v>231</v>
      </c>
      <c r="ER166" s="176" t="s">
        <v>231</v>
      </c>
      <c r="ES166" s="176" t="s">
        <v>231</v>
      </c>
      <c r="ET166" s="176" t="s">
        <v>231</v>
      </c>
      <c r="EU166" s="176" t="s">
        <v>231</v>
      </c>
      <c r="EV166" s="176" t="s">
        <v>231</v>
      </c>
      <c r="EW166" s="176" t="s">
        <v>231</v>
      </c>
      <c r="EX166" s="176" t="s">
        <v>231</v>
      </c>
      <c r="EY166" s="176" t="s">
        <v>231</v>
      </c>
      <c r="EZ166" s="176" t="s">
        <v>231</v>
      </c>
      <c r="FA166" s="176" t="s">
        <v>231</v>
      </c>
      <c r="FB166" s="176" t="s">
        <v>231</v>
      </c>
      <c r="FC166" s="176" t="s">
        <v>231</v>
      </c>
      <c r="FD166" s="176" t="s">
        <v>231</v>
      </c>
      <c r="FE166" s="176" t="s">
        <v>231</v>
      </c>
      <c r="FF166" s="176" t="s">
        <v>231</v>
      </c>
      <c r="FG166" s="176" t="s">
        <v>231</v>
      </c>
      <c r="FH166" s="176" t="s">
        <v>231</v>
      </c>
    </row>
    <row r="167" spans="1:164" ht="18" customHeight="1" x14ac:dyDescent="0.3">
      <c r="A167" s="317"/>
      <c r="B167" s="282"/>
      <c r="C167" s="285"/>
      <c r="D167" s="285"/>
      <c r="E167" s="285"/>
      <c r="F167" s="322"/>
      <c r="G167" s="322"/>
      <c r="H167" s="285"/>
      <c r="I167" s="285"/>
      <c r="J167" s="285"/>
      <c r="K167" s="325"/>
      <c r="L167" s="269"/>
      <c r="M167" s="285"/>
      <c r="N167" s="269"/>
      <c r="O167" s="269"/>
      <c r="P167" s="285"/>
      <c r="Q167" s="269"/>
      <c r="R167" s="146" t="s">
        <v>370</v>
      </c>
      <c r="S167" s="146" t="s">
        <v>231</v>
      </c>
      <c r="T167" s="146" t="s">
        <v>231</v>
      </c>
      <c r="U167" s="146" t="s">
        <v>231</v>
      </c>
      <c r="V167" s="162" t="s">
        <v>231</v>
      </c>
      <c r="W167" s="271"/>
      <c r="X167" s="165" t="s">
        <v>231</v>
      </c>
      <c r="Y167" s="271"/>
      <c r="Z167" s="162" t="s">
        <v>231</v>
      </c>
      <c r="AA167" s="316"/>
      <c r="AB167" s="162" t="s">
        <v>231</v>
      </c>
      <c r="AC167" s="316"/>
      <c r="AD167" s="166" t="s">
        <v>231</v>
      </c>
      <c r="AE167" s="166" t="s">
        <v>231</v>
      </c>
      <c r="AF167" s="315"/>
      <c r="AG167" s="315"/>
      <c r="AH167" s="315"/>
      <c r="AI167" s="201" t="s">
        <v>231</v>
      </c>
      <c r="AJ167" s="315"/>
      <c r="AK167" s="165" t="s">
        <v>231</v>
      </c>
      <c r="AL167" s="165" t="s">
        <v>231</v>
      </c>
      <c r="AM167" s="165" t="s">
        <v>231</v>
      </c>
      <c r="AN167" s="165" t="s">
        <v>231</v>
      </c>
      <c r="AO167" s="165" t="s">
        <v>231</v>
      </c>
      <c r="AP167" s="165" t="s">
        <v>231</v>
      </c>
      <c r="AQ167" s="165" t="s">
        <v>231</v>
      </c>
      <c r="AR167" s="165" t="s">
        <v>231</v>
      </c>
      <c r="AS167" s="165" t="s">
        <v>231</v>
      </c>
      <c r="AT167" s="316"/>
      <c r="AU167" s="165" t="s">
        <v>231</v>
      </c>
      <c r="AV167" s="316"/>
      <c r="AW167" s="165" t="s">
        <v>231</v>
      </c>
      <c r="AX167" s="165" t="s">
        <v>231</v>
      </c>
      <c r="AY167" s="165" t="s">
        <v>231</v>
      </c>
      <c r="AZ167" s="165" t="s">
        <v>231</v>
      </c>
      <c r="BA167" s="165" t="s">
        <v>231</v>
      </c>
      <c r="BB167" s="165" t="s">
        <v>231</v>
      </c>
      <c r="BC167" s="165" t="s">
        <v>231</v>
      </c>
      <c r="BD167" s="165" t="s">
        <v>231</v>
      </c>
      <c r="BE167" s="165" t="s">
        <v>231</v>
      </c>
      <c r="BF167" s="165" t="s">
        <v>231</v>
      </c>
      <c r="BG167" s="165" t="s">
        <v>231</v>
      </c>
      <c r="BH167" s="165" t="s">
        <v>231</v>
      </c>
      <c r="BI167" s="165" t="s">
        <v>231</v>
      </c>
      <c r="BJ167" s="165" t="s">
        <v>231</v>
      </c>
      <c r="BK167" s="165" t="s">
        <v>231</v>
      </c>
      <c r="BL167" s="165" t="s">
        <v>231</v>
      </c>
      <c r="BM167" s="165" t="s">
        <v>231</v>
      </c>
      <c r="BN167" s="165" t="s">
        <v>231</v>
      </c>
      <c r="BO167" s="165" t="s">
        <v>231</v>
      </c>
      <c r="BP167" s="165" t="s">
        <v>231</v>
      </c>
      <c r="BQ167" s="165" t="s">
        <v>231</v>
      </c>
      <c r="BR167" s="165" t="s">
        <v>231</v>
      </c>
      <c r="BS167" s="165" t="s">
        <v>231</v>
      </c>
      <c r="BT167" s="165" t="s">
        <v>231</v>
      </c>
      <c r="BU167" s="165" t="s">
        <v>231</v>
      </c>
      <c r="BV167" s="165" t="s">
        <v>231</v>
      </c>
      <c r="BW167" s="285"/>
      <c r="BX167" s="285"/>
      <c r="BY167" s="285"/>
      <c r="BZ167" s="285"/>
      <c r="CA167" s="285"/>
      <c r="CB167" s="285"/>
      <c r="CC167" s="285"/>
      <c r="CD167" s="285"/>
      <c r="CE167" s="285"/>
      <c r="CF167" s="285"/>
      <c r="CG167" s="285"/>
      <c r="CH167" s="285"/>
      <c r="CI167" s="285"/>
      <c r="CJ167" s="285"/>
      <c r="CK167" s="285"/>
      <c r="CL167" s="285"/>
      <c r="CM167" s="269"/>
      <c r="CN167" s="269"/>
      <c r="CO167" s="269"/>
      <c r="CP167" s="269"/>
      <c r="CQ167" s="269"/>
      <c r="CR167" s="269"/>
      <c r="CS167" s="329"/>
      <c r="CT167" s="285"/>
      <c r="CU167" s="269"/>
      <c r="CV167" s="251"/>
      <c r="CW167" s="332"/>
      <c r="CX167" s="332"/>
      <c r="CY167" s="332"/>
      <c r="CZ167" s="287"/>
      <c r="DA167" s="287"/>
      <c r="DB167" s="287"/>
      <c r="DC167" s="269"/>
      <c r="DD167" s="269"/>
      <c r="DE167" s="269"/>
      <c r="DF167" s="273"/>
      <c r="DG167" s="269"/>
      <c r="DH167" s="269"/>
      <c r="DI167" s="269"/>
      <c r="DJ167" s="269"/>
      <c r="DK167" s="271"/>
      <c r="DL167" s="271"/>
      <c r="DM167" s="271"/>
      <c r="DN167" s="271"/>
      <c r="DO167" s="271"/>
      <c r="DP167" s="271"/>
      <c r="DQ167" s="271"/>
      <c r="DR167" s="176" t="s">
        <v>231</v>
      </c>
      <c r="DS167" s="176" t="s">
        <v>231</v>
      </c>
      <c r="DT167" s="176" t="s">
        <v>231</v>
      </c>
      <c r="DU167" s="176" t="s">
        <v>231</v>
      </c>
      <c r="DV167" s="176" t="s">
        <v>231</v>
      </c>
      <c r="DW167" s="271"/>
      <c r="DX167" s="176" t="s">
        <v>231</v>
      </c>
      <c r="DY167" s="271"/>
      <c r="DZ167" s="176" t="s">
        <v>231</v>
      </c>
      <c r="EA167" s="176" t="s">
        <v>231</v>
      </c>
      <c r="EB167" s="176" t="s">
        <v>231</v>
      </c>
      <c r="EC167" s="176" t="s">
        <v>231</v>
      </c>
      <c r="ED167" s="176" t="s">
        <v>231</v>
      </c>
      <c r="EE167" s="176" t="s">
        <v>231</v>
      </c>
      <c r="EF167" s="176" t="s">
        <v>231</v>
      </c>
      <c r="EG167" s="176" t="s">
        <v>231</v>
      </c>
      <c r="EH167" s="176" t="s">
        <v>231</v>
      </c>
      <c r="EI167" s="176" t="s">
        <v>231</v>
      </c>
      <c r="EJ167" s="176" t="s">
        <v>231</v>
      </c>
      <c r="EK167" s="176" t="s">
        <v>231</v>
      </c>
      <c r="EL167" s="176" t="s">
        <v>231</v>
      </c>
      <c r="EM167" s="176" t="s">
        <v>231</v>
      </c>
      <c r="EN167" s="176" t="s">
        <v>231</v>
      </c>
      <c r="EO167" s="176" t="s">
        <v>231</v>
      </c>
      <c r="EP167" s="176" t="s">
        <v>231</v>
      </c>
      <c r="EQ167" s="176" t="s">
        <v>231</v>
      </c>
      <c r="ER167" s="176" t="s">
        <v>231</v>
      </c>
      <c r="ES167" s="176" t="s">
        <v>231</v>
      </c>
      <c r="ET167" s="176" t="s">
        <v>231</v>
      </c>
      <c r="EU167" s="176" t="s">
        <v>231</v>
      </c>
      <c r="EV167" s="176" t="s">
        <v>231</v>
      </c>
      <c r="EW167" s="176" t="s">
        <v>231</v>
      </c>
      <c r="EX167" s="176" t="s">
        <v>231</v>
      </c>
      <c r="EY167" s="176" t="s">
        <v>231</v>
      </c>
      <c r="EZ167" s="176" t="s">
        <v>231</v>
      </c>
      <c r="FA167" s="176" t="s">
        <v>231</v>
      </c>
      <c r="FB167" s="176" t="s">
        <v>231</v>
      </c>
      <c r="FC167" s="176" t="s">
        <v>231</v>
      </c>
      <c r="FD167" s="176" t="s">
        <v>231</v>
      </c>
      <c r="FE167" s="176" t="s">
        <v>231</v>
      </c>
      <c r="FF167" s="176" t="s">
        <v>231</v>
      </c>
      <c r="FG167" s="176" t="s">
        <v>231</v>
      </c>
      <c r="FH167" s="176" t="s">
        <v>231</v>
      </c>
    </row>
    <row r="168" spans="1:164" ht="18" customHeight="1" x14ac:dyDescent="0.3">
      <c r="A168" s="317"/>
      <c r="B168" s="282"/>
      <c r="C168" s="285"/>
      <c r="D168" s="285"/>
      <c r="E168" s="285"/>
      <c r="F168" s="322"/>
      <c r="G168" s="322"/>
      <c r="H168" s="285"/>
      <c r="I168" s="285"/>
      <c r="J168" s="285"/>
      <c r="K168" s="325"/>
      <c r="L168" s="269"/>
      <c r="M168" s="285"/>
      <c r="N168" s="269"/>
      <c r="O168" s="269"/>
      <c r="P168" s="285"/>
      <c r="Q168" s="269"/>
      <c r="R168" s="146" t="s">
        <v>235</v>
      </c>
      <c r="S168" s="146" t="s">
        <v>235</v>
      </c>
      <c r="T168" s="146" t="s">
        <v>235</v>
      </c>
      <c r="U168" s="146" t="s">
        <v>235</v>
      </c>
      <c r="V168" s="162" t="s">
        <v>235</v>
      </c>
      <c r="W168" s="271"/>
      <c r="X168" s="165" t="s">
        <v>235</v>
      </c>
      <c r="Y168" s="271"/>
      <c r="Z168" s="162" t="s">
        <v>235</v>
      </c>
      <c r="AA168" s="316"/>
      <c r="AB168" s="162" t="s">
        <v>235</v>
      </c>
      <c r="AC168" s="316"/>
      <c r="AD168" s="166" t="s">
        <v>235</v>
      </c>
      <c r="AE168" s="166" t="s">
        <v>235</v>
      </c>
      <c r="AF168" s="315"/>
      <c r="AG168" s="315"/>
      <c r="AH168" s="315"/>
      <c r="AI168" s="201" t="s">
        <v>235</v>
      </c>
      <c r="AJ168" s="315"/>
      <c r="AK168" s="165" t="s">
        <v>235</v>
      </c>
      <c r="AL168" s="165" t="s">
        <v>235</v>
      </c>
      <c r="AM168" s="165" t="s">
        <v>235</v>
      </c>
      <c r="AN168" s="165" t="s">
        <v>235</v>
      </c>
      <c r="AO168" s="165" t="s">
        <v>235</v>
      </c>
      <c r="AP168" s="165" t="s">
        <v>235</v>
      </c>
      <c r="AQ168" s="165" t="s">
        <v>235</v>
      </c>
      <c r="AR168" s="165" t="s">
        <v>235</v>
      </c>
      <c r="AS168" s="165" t="s">
        <v>235</v>
      </c>
      <c r="AT168" s="316"/>
      <c r="AU168" s="165" t="s">
        <v>235</v>
      </c>
      <c r="AV168" s="316"/>
      <c r="AW168" s="165" t="s">
        <v>235</v>
      </c>
      <c r="AX168" s="165" t="s">
        <v>235</v>
      </c>
      <c r="AY168" s="165" t="s">
        <v>235</v>
      </c>
      <c r="AZ168" s="165" t="s">
        <v>235</v>
      </c>
      <c r="BA168" s="165" t="s">
        <v>235</v>
      </c>
      <c r="BB168" s="165" t="s">
        <v>235</v>
      </c>
      <c r="BC168" s="165" t="s">
        <v>235</v>
      </c>
      <c r="BD168" s="165" t="s">
        <v>235</v>
      </c>
      <c r="BE168" s="165" t="s">
        <v>235</v>
      </c>
      <c r="BF168" s="165" t="s">
        <v>235</v>
      </c>
      <c r="BG168" s="165" t="s">
        <v>235</v>
      </c>
      <c r="BH168" s="165" t="s">
        <v>235</v>
      </c>
      <c r="BI168" s="165" t="s">
        <v>235</v>
      </c>
      <c r="BJ168" s="165" t="s">
        <v>235</v>
      </c>
      <c r="BK168" s="165" t="s">
        <v>235</v>
      </c>
      <c r="BL168" s="165" t="s">
        <v>235</v>
      </c>
      <c r="BM168" s="165" t="s">
        <v>235</v>
      </c>
      <c r="BN168" s="165" t="s">
        <v>235</v>
      </c>
      <c r="BO168" s="165" t="s">
        <v>235</v>
      </c>
      <c r="BP168" s="165" t="s">
        <v>235</v>
      </c>
      <c r="BQ168" s="165" t="s">
        <v>235</v>
      </c>
      <c r="BR168" s="165" t="s">
        <v>235</v>
      </c>
      <c r="BS168" s="165" t="s">
        <v>235</v>
      </c>
      <c r="BT168" s="165" t="s">
        <v>235</v>
      </c>
      <c r="BU168" s="165" t="s">
        <v>235</v>
      </c>
      <c r="BV168" s="165" t="s">
        <v>235</v>
      </c>
      <c r="BW168" s="285"/>
      <c r="BX168" s="285"/>
      <c r="BY168" s="285"/>
      <c r="BZ168" s="285"/>
      <c r="CA168" s="285"/>
      <c r="CB168" s="285"/>
      <c r="CC168" s="285"/>
      <c r="CD168" s="285"/>
      <c r="CE168" s="285"/>
      <c r="CF168" s="285"/>
      <c r="CG168" s="285"/>
      <c r="CH168" s="285"/>
      <c r="CI168" s="285"/>
      <c r="CJ168" s="285"/>
      <c r="CK168" s="285"/>
      <c r="CL168" s="285"/>
      <c r="CM168" s="269"/>
      <c r="CN168" s="269"/>
      <c r="CO168" s="269"/>
      <c r="CP168" s="269"/>
      <c r="CQ168" s="269"/>
      <c r="CR168" s="269"/>
      <c r="CS168" s="329"/>
      <c r="CT168" s="285"/>
      <c r="CU168" s="269"/>
      <c r="CV168" s="251"/>
      <c r="CW168" s="332"/>
      <c r="CX168" s="332"/>
      <c r="CY168" s="332"/>
      <c r="CZ168" s="287"/>
      <c r="DA168" s="287"/>
      <c r="DB168" s="287"/>
      <c r="DC168" s="269"/>
      <c r="DD168" s="269"/>
      <c r="DE168" s="269"/>
      <c r="DF168" s="273"/>
      <c r="DG168" s="269"/>
      <c r="DH168" s="269"/>
      <c r="DI168" s="269"/>
      <c r="DJ168" s="269"/>
      <c r="DK168" s="271"/>
      <c r="DL168" s="271"/>
      <c r="DM168" s="271"/>
      <c r="DN168" s="271"/>
      <c r="DO168" s="271"/>
      <c r="DP168" s="271"/>
      <c r="DQ168" s="271"/>
      <c r="DR168" s="176" t="s">
        <v>235</v>
      </c>
      <c r="DS168" s="176" t="s">
        <v>235</v>
      </c>
      <c r="DT168" s="176" t="s">
        <v>235</v>
      </c>
      <c r="DU168" s="176" t="s">
        <v>235</v>
      </c>
      <c r="DV168" s="176" t="s">
        <v>235</v>
      </c>
      <c r="DW168" s="271"/>
      <c r="DX168" s="176" t="s">
        <v>235</v>
      </c>
      <c r="DY168" s="271"/>
      <c r="DZ168" s="176" t="s">
        <v>235</v>
      </c>
      <c r="EA168" s="176" t="s">
        <v>235</v>
      </c>
      <c r="EB168" s="176" t="s">
        <v>235</v>
      </c>
      <c r="EC168" s="176" t="s">
        <v>235</v>
      </c>
      <c r="ED168" s="176" t="s">
        <v>235</v>
      </c>
      <c r="EE168" s="176" t="s">
        <v>235</v>
      </c>
      <c r="EF168" s="176" t="s">
        <v>235</v>
      </c>
      <c r="EG168" s="176" t="s">
        <v>235</v>
      </c>
      <c r="EH168" s="176" t="s">
        <v>235</v>
      </c>
      <c r="EI168" s="176" t="s">
        <v>235</v>
      </c>
      <c r="EJ168" s="176" t="s">
        <v>235</v>
      </c>
      <c r="EK168" s="176" t="s">
        <v>235</v>
      </c>
      <c r="EL168" s="176" t="s">
        <v>235</v>
      </c>
      <c r="EM168" s="176" t="s">
        <v>235</v>
      </c>
      <c r="EN168" s="176" t="s">
        <v>235</v>
      </c>
      <c r="EO168" s="176" t="s">
        <v>235</v>
      </c>
      <c r="EP168" s="176" t="s">
        <v>235</v>
      </c>
      <c r="EQ168" s="176" t="s">
        <v>235</v>
      </c>
      <c r="ER168" s="176" t="s">
        <v>235</v>
      </c>
      <c r="ES168" s="176" t="s">
        <v>235</v>
      </c>
      <c r="ET168" s="176" t="s">
        <v>235</v>
      </c>
      <c r="EU168" s="176" t="s">
        <v>235</v>
      </c>
      <c r="EV168" s="176" t="s">
        <v>235</v>
      </c>
      <c r="EW168" s="176" t="s">
        <v>235</v>
      </c>
      <c r="EX168" s="176" t="s">
        <v>235</v>
      </c>
      <c r="EY168" s="176" t="s">
        <v>235</v>
      </c>
      <c r="EZ168" s="176" t="s">
        <v>235</v>
      </c>
      <c r="FA168" s="176" t="s">
        <v>235</v>
      </c>
      <c r="FB168" s="176" t="s">
        <v>235</v>
      </c>
      <c r="FC168" s="176" t="s">
        <v>235</v>
      </c>
      <c r="FD168" s="176" t="s">
        <v>235</v>
      </c>
      <c r="FE168" s="176" t="s">
        <v>235</v>
      </c>
      <c r="FF168" s="176" t="s">
        <v>235</v>
      </c>
      <c r="FG168" s="176" t="s">
        <v>235</v>
      </c>
      <c r="FH168" s="176" t="s">
        <v>235</v>
      </c>
    </row>
    <row r="169" spans="1:164" ht="18" customHeight="1" x14ac:dyDescent="0.3">
      <c r="A169" s="318"/>
      <c r="B169" s="319"/>
      <c r="C169" s="320"/>
      <c r="D169" s="320"/>
      <c r="E169" s="320"/>
      <c r="F169" s="323"/>
      <c r="G169" s="323"/>
      <c r="H169" s="320"/>
      <c r="I169" s="320"/>
      <c r="J169" s="320"/>
      <c r="K169" s="326"/>
      <c r="L169" s="327"/>
      <c r="M169" s="320"/>
      <c r="N169" s="327"/>
      <c r="O169" s="327"/>
      <c r="P169" s="320"/>
      <c r="Q169" s="327"/>
      <c r="R169" s="161" t="s">
        <v>235</v>
      </c>
      <c r="S169" s="161" t="s">
        <v>235</v>
      </c>
      <c r="T169" s="161" t="s">
        <v>235</v>
      </c>
      <c r="U169" s="161" t="s">
        <v>235</v>
      </c>
      <c r="V169" s="162" t="s">
        <v>235</v>
      </c>
      <c r="W169" s="271"/>
      <c r="X169" s="165" t="s">
        <v>235</v>
      </c>
      <c r="Y169" s="271"/>
      <c r="Z169" s="162" t="s">
        <v>235</v>
      </c>
      <c r="AA169" s="316"/>
      <c r="AB169" s="162" t="s">
        <v>235</v>
      </c>
      <c r="AC169" s="316"/>
      <c r="AD169" s="166" t="s">
        <v>235</v>
      </c>
      <c r="AE169" s="166" t="s">
        <v>235</v>
      </c>
      <c r="AF169" s="315"/>
      <c r="AG169" s="315"/>
      <c r="AH169" s="315"/>
      <c r="AI169" s="201" t="s">
        <v>235</v>
      </c>
      <c r="AJ169" s="315"/>
      <c r="AK169" s="165" t="s">
        <v>235</v>
      </c>
      <c r="AL169" s="165" t="s">
        <v>235</v>
      </c>
      <c r="AM169" s="165" t="s">
        <v>235</v>
      </c>
      <c r="AN169" s="165" t="s">
        <v>235</v>
      </c>
      <c r="AO169" s="165" t="s">
        <v>235</v>
      </c>
      <c r="AP169" s="165" t="s">
        <v>235</v>
      </c>
      <c r="AQ169" s="165" t="s">
        <v>235</v>
      </c>
      <c r="AR169" s="165" t="s">
        <v>235</v>
      </c>
      <c r="AS169" s="165" t="s">
        <v>235</v>
      </c>
      <c r="AT169" s="316"/>
      <c r="AU169" s="165" t="s">
        <v>235</v>
      </c>
      <c r="AV169" s="316"/>
      <c r="AW169" s="165" t="s">
        <v>235</v>
      </c>
      <c r="AX169" s="165" t="s">
        <v>235</v>
      </c>
      <c r="AY169" s="165" t="s">
        <v>235</v>
      </c>
      <c r="AZ169" s="165" t="s">
        <v>235</v>
      </c>
      <c r="BA169" s="165" t="s">
        <v>235</v>
      </c>
      <c r="BB169" s="165" t="s">
        <v>235</v>
      </c>
      <c r="BC169" s="165" t="s">
        <v>235</v>
      </c>
      <c r="BD169" s="165" t="s">
        <v>235</v>
      </c>
      <c r="BE169" s="165" t="s">
        <v>235</v>
      </c>
      <c r="BF169" s="165" t="s">
        <v>235</v>
      </c>
      <c r="BG169" s="165" t="s">
        <v>235</v>
      </c>
      <c r="BH169" s="165" t="s">
        <v>235</v>
      </c>
      <c r="BI169" s="165" t="s">
        <v>235</v>
      </c>
      <c r="BJ169" s="165" t="s">
        <v>235</v>
      </c>
      <c r="BK169" s="165" t="s">
        <v>235</v>
      </c>
      <c r="BL169" s="165" t="s">
        <v>235</v>
      </c>
      <c r="BM169" s="165" t="s">
        <v>235</v>
      </c>
      <c r="BN169" s="165" t="s">
        <v>235</v>
      </c>
      <c r="BO169" s="165" t="s">
        <v>235</v>
      </c>
      <c r="BP169" s="165" t="s">
        <v>235</v>
      </c>
      <c r="BQ169" s="165" t="s">
        <v>235</v>
      </c>
      <c r="BR169" s="165" t="s">
        <v>235</v>
      </c>
      <c r="BS169" s="165" t="s">
        <v>235</v>
      </c>
      <c r="BT169" s="165" t="s">
        <v>235</v>
      </c>
      <c r="BU169" s="165" t="s">
        <v>235</v>
      </c>
      <c r="BV169" s="165" t="s">
        <v>235</v>
      </c>
      <c r="BW169" s="285"/>
      <c r="BX169" s="285"/>
      <c r="BY169" s="285"/>
      <c r="BZ169" s="285"/>
      <c r="CA169" s="285"/>
      <c r="CB169" s="285"/>
      <c r="CC169" s="285"/>
      <c r="CD169" s="285"/>
      <c r="CE169" s="285"/>
      <c r="CF169" s="285"/>
      <c r="CG169" s="285"/>
      <c r="CH169" s="285"/>
      <c r="CI169" s="285"/>
      <c r="CJ169" s="285"/>
      <c r="CK169" s="285"/>
      <c r="CL169" s="285"/>
      <c r="CM169" s="327"/>
      <c r="CN169" s="327"/>
      <c r="CO169" s="327"/>
      <c r="CP169" s="327"/>
      <c r="CQ169" s="327"/>
      <c r="CR169" s="327"/>
      <c r="CS169" s="330"/>
      <c r="CT169" s="320"/>
      <c r="CU169" s="327"/>
      <c r="CV169" s="252"/>
      <c r="CW169" s="333"/>
      <c r="CX169" s="333"/>
      <c r="CY169" s="333"/>
      <c r="CZ169" s="331"/>
      <c r="DA169" s="331"/>
      <c r="DB169" s="331"/>
      <c r="DC169" s="269"/>
      <c r="DD169" s="269"/>
      <c r="DE169" s="269"/>
      <c r="DF169" s="273"/>
      <c r="DG169" s="269"/>
      <c r="DH169" s="269"/>
      <c r="DI169" s="269"/>
      <c r="DJ169" s="269"/>
      <c r="DK169" s="271"/>
      <c r="DL169" s="271"/>
      <c r="DM169" s="271"/>
      <c r="DN169" s="271"/>
      <c r="DO169" s="271"/>
      <c r="DP169" s="271"/>
      <c r="DQ169" s="271"/>
      <c r="DR169" s="176" t="s">
        <v>235</v>
      </c>
      <c r="DS169" s="176" t="s">
        <v>235</v>
      </c>
      <c r="DT169" s="176" t="s">
        <v>235</v>
      </c>
      <c r="DU169" s="176" t="s">
        <v>235</v>
      </c>
      <c r="DV169" s="176" t="s">
        <v>235</v>
      </c>
      <c r="DW169" s="271"/>
      <c r="DX169" s="176" t="s">
        <v>235</v>
      </c>
      <c r="DY169" s="271"/>
      <c r="DZ169" s="176" t="s">
        <v>235</v>
      </c>
      <c r="EA169" s="176" t="s">
        <v>235</v>
      </c>
      <c r="EB169" s="176" t="s">
        <v>235</v>
      </c>
      <c r="EC169" s="176" t="s">
        <v>235</v>
      </c>
      <c r="ED169" s="176" t="s">
        <v>235</v>
      </c>
      <c r="EE169" s="176" t="s">
        <v>235</v>
      </c>
      <c r="EF169" s="176" t="s">
        <v>235</v>
      </c>
      <c r="EG169" s="176" t="s">
        <v>235</v>
      </c>
      <c r="EH169" s="176" t="s">
        <v>235</v>
      </c>
      <c r="EI169" s="176" t="s">
        <v>235</v>
      </c>
      <c r="EJ169" s="176" t="s">
        <v>235</v>
      </c>
      <c r="EK169" s="176" t="s">
        <v>235</v>
      </c>
      <c r="EL169" s="176" t="s">
        <v>235</v>
      </c>
      <c r="EM169" s="176" t="s">
        <v>235</v>
      </c>
      <c r="EN169" s="176" t="s">
        <v>235</v>
      </c>
      <c r="EO169" s="176" t="s">
        <v>235</v>
      </c>
      <c r="EP169" s="176" t="s">
        <v>235</v>
      </c>
      <c r="EQ169" s="176" t="s">
        <v>235</v>
      </c>
      <c r="ER169" s="176" t="s">
        <v>235</v>
      </c>
      <c r="ES169" s="176" t="s">
        <v>235</v>
      </c>
      <c r="ET169" s="176" t="s">
        <v>235</v>
      </c>
      <c r="EU169" s="176" t="s">
        <v>235</v>
      </c>
      <c r="EV169" s="176" t="s">
        <v>235</v>
      </c>
      <c r="EW169" s="176" t="s">
        <v>235</v>
      </c>
      <c r="EX169" s="176" t="s">
        <v>235</v>
      </c>
      <c r="EY169" s="176" t="s">
        <v>235</v>
      </c>
      <c r="EZ169" s="176" t="s">
        <v>235</v>
      </c>
      <c r="FA169" s="176" t="s">
        <v>235</v>
      </c>
      <c r="FB169" s="176" t="s">
        <v>235</v>
      </c>
      <c r="FC169" s="176" t="s">
        <v>235</v>
      </c>
      <c r="FD169" s="176" t="s">
        <v>235</v>
      </c>
      <c r="FE169" s="176" t="s">
        <v>235</v>
      </c>
      <c r="FF169" s="176" t="s">
        <v>235</v>
      </c>
      <c r="FG169" s="176" t="s">
        <v>235</v>
      </c>
      <c r="FH169" s="176" t="s">
        <v>235</v>
      </c>
    </row>
    <row r="170" spans="1:164" ht="47.4" customHeight="1" x14ac:dyDescent="0.3">
      <c r="A170" s="368">
        <v>63</v>
      </c>
      <c r="B170" s="369">
        <v>66</v>
      </c>
      <c r="C170" s="267" t="s">
        <v>217</v>
      </c>
      <c r="D170" s="267" t="s">
        <v>623</v>
      </c>
      <c r="E170" s="216" t="s">
        <v>624</v>
      </c>
      <c r="F170" s="216" t="s">
        <v>625</v>
      </c>
      <c r="G170" s="216" t="s">
        <v>626</v>
      </c>
      <c r="H170" s="216" t="s">
        <v>627</v>
      </c>
      <c r="I170" s="216" t="s">
        <v>628</v>
      </c>
      <c r="J170" s="267" t="s">
        <v>231</v>
      </c>
      <c r="K170" s="367" t="s">
        <v>629</v>
      </c>
      <c r="L170" s="216" t="s">
        <v>225</v>
      </c>
      <c r="M170" s="216" t="s">
        <v>630</v>
      </c>
      <c r="N170" s="216" t="s">
        <v>561</v>
      </c>
      <c r="O170" s="216" t="s">
        <v>631</v>
      </c>
      <c r="P170" s="216" t="s">
        <v>274</v>
      </c>
      <c r="Q170" s="216">
        <v>2</v>
      </c>
      <c r="R170" s="184" t="s">
        <v>359</v>
      </c>
      <c r="S170" s="184" t="s">
        <v>632</v>
      </c>
      <c r="T170" s="184" t="s">
        <v>632</v>
      </c>
      <c r="U170" s="184" t="s">
        <v>632</v>
      </c>
      <c r="V170" s="184">
        <v>139</v>
      </c>
      <c r="W170" s="267">
        <v>235</v>
      </c>
      <c r="X170" s="184" t="s">
        <v>231</v>
      </c>
      <c r="Y170" s="267" t="s">
        <v>231</v>
      </c>
      <c r="Z170" s="184" t="s">
        <v>231</v>
      </c>
      <c r="AA170" s="267" t="s">
        <v>231</v>
      </c>
      <c r="AB170" s="184" t="s">
        <v>231</v>
      </c>
      <c r="AC170" s="267" t="s">
        <v>231</v>
      </c>
      <c r="AD170" s="184" t="s">
        <v>633</v>
      </c>
      <c r="AE170" s="198" t="s">
        <v>633</v>
      </c>
      <c r="AF170" s="267" t="s">
        <v>235</v>
      </c>
      <c r="AG170" s="267" t="s">
        <v>235</v>
      </c>
      <c r="AH170" s="267" t="s">
        <v>235</v>
      </c>
      <c r="AI170" s="202" t="s">
        <v>235</v>
      </c>
      <c r="AJ170" s="267" t="s">
        <v>235</v>
      </c>
      <c r="AK170" s="184" t="s">
        <v>235</v>
      </c>
      <c r="AL170" s="184" t="s">
        <v>235</v>
      </c>
      <c r="AM170" s="184" t="s">
        <v>235</v>
      </c>
      <c r="AN170" s="184" t="s">
        <v>235</v>
      </c>
      <c r="AO170" s="184" t="s">
        <v>235</v>
      </c>
      <c r="AP170" s="184" t="s">
        <v>235</v>
      </c>
      <c r="AQ170" s="184" t="s">
        <v>235</v>
      </c>
      <c r="AR170" s="184" t="s">
        <v>235</v>
      </c>
      <c r="AS170" s="184" t="s">
        <v>235</v>
      </c>
      <c r="AT170" s="184" t="s">
        <v>235</v>
      </c>
      <c r="AU170" s="184" t="s">
        <v>235</v>
      </c>
      <c r="AV170" s="267" t="s">
        <v>235</v>
      </c>
      <c r="AW170" s="184" t="s">
        <v>235</v>
      </c>
      <c r="AX170" s="184" t="s">
        <v>235</v>
      </c>
      <c r="AY170" s="184" t="s">
        <v>235</v>
      </c>
      <c r="AZ170" s="184" t="s">
        <v>235</v>
      </c>
      <c r="BA170" s="184" t="s">
        <v>235</v>
      </c>
      <c r="BB170" s="184" t="s">
        <v>235</v>
      </c>
      <c r="BC170" s="184" t="s">
        <v>235</v>
      </c>
      <c r="BD170" s="184" t="s">
        <v>235</v>
      </c>
      <c r="BE170" s="184" t="s">
        <v>235</v>
      </c>
      <c r="BF170" s="184" t="s">
        <v>235</v>
      </c>
      <c r="BG170" s="184" t="s">
        <v>235</v>
      </c>
      <c r="BH170" s="184" t="s">
        <v>235</v>
      </c>
      <c r="BI170" s="184" t="s">
        <v>235</v>
      </c>
      <c r="BJ170" s="184" t="s">
        <v>235</v>
      </c>
      <c r="BK170" s="184" t="s">
        <v>235</v>
      </c>
      <c r="BL170" s="184" t="s">
        <v>235</v>
      </c>
      <c r="BM170" s="184" t="s">
        <v>235</v>
      </c>
      <c r="BN170" s="184" t="s">
        <v>235</v>
      </c>
      <c r="BO170" s="184" t="s">
        <v>235</v>
      </c>
      <c r="BP170" s="184" t="s">
        <v>235</v>
      </c>
      <c r="BQ170" s="184" t="s">
        <v>235</v>
      </c>
      <c r="BR170" s="184" t="s">
        <v>235</v>
      </c>
      <c r="BS170" s="184" t="s">
        <v>235</v>
      </c>
      <c r="BT170" s="184" t="s">
        <v>235</v>
      </c>
      <c r="BU170" s="184" t="s">
        <v>235</v>
      </c>
      <c r="BV170" s="184" t="s">
        <v>235</v>
      </c>
      <c r="BW170" s="267" t="s">
        <v>235</v>
      </c>
      <c r="BX170" s="267" t="s">
        <v>235</v>
      </c>
      <c r="BY170" s="267" t="s">
        <v>235</v>
      </c>
      <c r="BZ170" s="267" t="s">
        <v>235</v>
      </c>
      <c r="CA170" s="267" t="s">
        <v>235</v>
      </c>
      <c r="CB170" s="267" t="s">
        <v>235</v>
      </c>
      <c r="CC170" s="267" t="s">
        <v>235</v>
      </c>
      <c r="CD170" s="267" t="s">
        <v>235</v>
      </c>
      <c r="CE170" s="267" t="s">
        <v>235</v>
      </c>
      <c r="CF170" s="267" t="s">
        <v>235</v>
      </c>
      <c r="CG170" s="267" t="s">
        <v>235</v>
      </c>
      <c r="CH170" s="267" t="s">
        <v>235</v>
      </c>
      <c r="CI170" s="267" t="s">
        <v>235</v>
      </c>
      <c r="CJ170" s="267" t="s">
        <v>235</v>
      </c>
      <c r="CK170" s="267" t="s">
        <v>235</v>
      </c>
      <c r="CL170" s="267" t="s">
        <v>235</v>
      </c>
      <c r="CM170" s="267" t="s">
        <v>235</v>
      </c>
      <c r="CN170" s="267" t="s">
        <v>235</v>
      </c>
      <c r="CO170" s="267" t="s">
        <v>235</v>
      </c>
      <c r="CP170" s="267" t="s">
        <v>235</v>
      </c>
      <c r="CQ170" s="267" t="s">
        <v>235</v>
      </c>
      <c r="CR170" s="267" t="s">
        <v>235</v>
      </c>
      <c r="CS170" s="267" t="s">
        <v>235</v>
      </c>
      <c r="CT170" s="267" t="s">
        <v>235</v>
      </c>
      <c r="CU170" s="267" t="s">
        <v>235</v>
      </c>
      <c r="CV170" s="267" t="s">
        <v>235</v>
      </c>
      <c r="CW170" s="267" t="s">
        <v>235</v>
      </c>
      <c r="CX170" s="267" t="s">
        <v>235</v>
      </c>
      <c r="CY170" s="267" t="s">
        <v>235</v>
      </c>
      <c r="CZ170" s="267" t="s">
        <v>235</v>
      </c>
      <c r="DA170" s="267" t="s">
        <v>235</v>
      </c>
      <c r="DB170" s="267" t="s">
        <v>235</v>
      </c>
      <c r="DC170" s="267" t="s">
        <v>235</v>
      </c>
      <c r="DD170" s="267" t="s">
        <v>235</v>
      </c>
      <c r="DE170" s="267" t="s">
        <v>235</v>
      </c>
      <c r="DF170" s="267" t="s">
        <v>235</v>
      </c>
      <c r="DG170" s="267" t="s">
        <v>235</v>
      </c>
      <c r="DH170" s="267" t="s">
        <v>235</v>
      </c>
      <c r="DI170" s="267" t="s">
        <v>235</v>
      </c>
      <c r="DJ170" s="267" t="s">
        <v>235</v>
      </c>
      <c r="DK170" s="267" t="s">
        <v>485</v>
      </c>
      <c r="DL170" s="267" t="s">
        <v>634</v>
      </c>
      <c r="DM170" s="267" t="s">
        <v>560</v>
      </c>
      <c r="DN170" s="267" t="s">
        <v>635</v>
      </c>
      <c r="DO170" s="267" t="s">
        <v>635</v>
      </c>
      <c r="DP170" s="267" t="s">
        <v>635</v>
      </c>
      <c r="DQ170" s="216" t="s">
        <v>231</v>
      </c>
      <c r="DR170" s="216" t="s">
        <v>231</v>
      </c>
      <c r="DS170" s="184">
        <v>139</v>
      </c>
      <c r="DT170" s="267">
        <v>235</v>
      </c>
      <c r="DU170" s="186">
        <v>16.7</v>
      </c>
      <c r="DV170" s="186" t="s">
        <v>231</v>
      </c>
      <c r="DW170" s="186" t="s">
        <v>231</v>
      </c>
      <c r="DX170" s="186" t="s">
        <v>231</v>
      </c>
      <c r="DY170" s="186" t="s">
        <v>231</v>
      </c>
      <c r="DZ170" s="186" t="s">
        <v>231</v>
      </c>
      <c r="EA170" s="186" t="s">
        <v>231</v>
      </c>
      <c r="EB170" s="186" t="s">
        <v>231</v>
      </c>
      <c r="EC170" s="186" t="s">
        <v>231</v>
      </c>
      <c r="ED170" s="267" t="s">
        <v>233</v>
      </c>
      <c r="EE170" s="184">
        <v>139</v>
      </c>
      <c r="EF170" s="267">
        <v>235</v>
      </c>
      <c r="EG170" s="184">
        <v>5.2</v>
      </c>
      <c r="EH170" s="184" t="s">
        <v>231</v>
      </c>
      <c r="EI170" s="184" t="s">
        <v>231</v>
      </c>
      <c r="EJ170" s="184" t="s">
        <v>231</v>
      </c>
      <c r="EK170" s="184" t="s">
        <v>231</v>
      </c>
      <c r="EL170" s="186" t="s">
        <v>231</v>
      </c>
      <c r="EM170" s="186" t="s">
        <v>231</v>
      </c>
      <c r="EN170" s="186" t="s">
        <v>231</v>
      </c>
      <c r="EO170" s="186" t="s">
        <v>231</v>
      </c>
      <c r="EP170" s="184" t="s">
        <v>231</v>
      </c>
      <c r="EQ170" s="184" t="s">
        <v>231</v>
      </c>
      <c r="ER170" s="184">
        <v>139</v>
      </c>
      <c r="ES170" s="187">
        <f>49.6/100*ER170</f>
        <v>68.944000000000003</v>
      </c>
      <c r="ET170" s="184" t="s">
        <v>231</v>
      </c>
      <c r="EU170" s="184" t="s">
        <v>231</v>
      </c>
      <c r="EV170" s="184" t="s">
        <v>231</v>
      </c>
      <c r="EW170" s="184" t="s">
        <v>231</v>
      </c>
      <c r="EX170" s="184" t="s">
        <v>231</v>
      </c>
      <c r="EY170" s="184" t="s">
        <v>231</v>
      </c>
      <c r="EZ170" s="184" t="s">
        <v>231</v>
      </c>
      <c r="FA170" s="184" t="s">
        <v>231</v>
      </c>
      <c r="FB170" s="184" t="s">
        <v>231</v>
      </c>
      <c r="FC170" s="184" t="s">
        <v>231</v>
      </c>
      <c r="FD170" s="184" t="s">
        <v>231</v>
      </c>
      <c r="FE170" s="184" t="s">
        <v>231</v>
      </c>
      <c r="FF170" s="184" t="s">
        <v>231</v>
      </c>
      <c r="FG170" s="184" t="s">
        <v>231</v>
      </c>
      <c r="FH170" s="184" t="s">
        <v>231</v>
      </c>
    </row>
    <row r="171" spans="1:164" ht="16.5" customHeight="1" x14ac:dyDescent="0.3">
      <c r="A171" s="368"/>
      <c r="B171" s="370"/>
      <c r="C171" s="267"/>
      <c r="D171" s="267"/>
      <c r="E171" s="217"/>
      <c r="F171" s="217"/>
      <c r="G171" s="217"/>
      <c r="H171" s="217"/>
      <c r="I171" s="217"/>
      <c r="J171" s="267"/>
      <c r="K171" s="267"/>
      <c r="L171" s="217"/>
      <c r="M171" s="217"/>
      <c r="N171" s="217"/>
      <c r="O171" s="217"/>
      <c r="P171" s="217"/>
      <c r="Q171" s="217"/>
      <c r="R171" s="184" t="s">
        <v>431</v>
      </c>
      <c r="S171" s="184" t="s">
        <v>632</v>
      </c>
      <c r="T171" s="184" t="s">
        <v>632</v>
      </c>
      <c r="U171" s="184" t="s">
        <v>632</v>
      </c>
      <c r="V171" s="184">
        <v>96</v>
      </c>
      <c r="W171" s="267"/>
      <c r="X171" s="184" t="s">
        <v>231</v>
      </c>
      <c r="Y171" s="267"/>
      <c r="Z171" s="184" t="s">
        <v>231</v>
      </c>
      <c r="AA171" s="267"/>
      <c r="AB171" s="184" t="s">
        <v>231</v>
      </c>
      <c r="AC171" s="267"/>
      <c r="AD171" s="184" t="s">
        <v>636</v>
      </c>
      <c r="AE171" s="198" t="s">
        <v>636</v>
      </c>
      <c r="AF171" s="267"/>
      <c r="AG171" s="267"/>
      <c r="AH171" s="267"/>
      <c r="AI171" s="202" t="s">
        <v>235</v>
      </c>
      <c r="AJ171" s="267"/>
      <c r="AK171" s="184" t="s">
        <v>235</v>
      </c>
      <c r="AL171" s="184" t="s">
        <v>235</v>
      </c>
      <c r="AM171" s="184" t="s">
        <v>235</v>
      </c>
      <c r="AN171" s="184" t="s">
        <v>235</v>
      </c>
      <c r="AO171" s="184" t="s">
        <v>235</v>
      </c>
      <c r="AP171" s="184" t="s">
        <v>235</v>
      </c>
      <c r="AQ171" s="184" t="s">
        <v>235</v>
      </c>
      <c r="AR171" s="184" t="s">
        <v>235</v>
      </c>
      <c r="AS171" s="184" t="s">
        <v>235</v>
      </c>
      <c r="AT171" s="184" t="s">
        <v>235</v>
      </c>
      <c r="AU171" s="184" t="s">
        <v>235</v>
      </c>
      <c r="AV171" s="267"/>
      <c r="AW171" s="184" t="s">
        <v>235</v>
      </c>
      <c r="AX171" s="184" t="s">
        <v>235</v>
      </c>
      <c r="AY171" s="184" t="s">
        <v>235</v>
      </c>
      <c r="AZ171" s="184" t="s">
        <v>235</v>
      </c>
      <c r="BA171" s="184" t="s">
        <v>235</v>
      </c>
      <c r="BB171" s="184" t="s">
        <v>235</v>
      </c>
      <c r="BC171" s="184" t="s">
        <v>235</v>
      </c>
      <c r="BD171" s="184" t="s">
        <v>235</v>
      </c>
      <c r="BE171" s="184" t="s">
        <v>235</v>
      </c>
      <c r="BF171" s="184" t="s">
        <v>235</v>
      </c>
      <c r="BG171" s="184" t="s">
        <v>235</v>
      </c>
      <c r="BH171" s="184" t="s">
        <v>235</v>
      </c>
      <c r="BI171" s="184" t="s">
        <v>235</v>
      </c>
      <c r="BJ171" s="184" t="s">
        <v>235</v>
      </c>
      <c r="BK171" s="184" t="s">
        <v>235</v>
      </c>
      <c r="BL171" s="184" t="s">
        <v>235</v>
      </c>
      <c r="BM171" s="184" t="s">
        <v>235</v>
      </c>
      <c r="BN171" s="184" t="s">
        <v>235</v>
      </c>
      <c r="BO171" s="184" t="s">
        <v>235</v>
      </c>
      <c r="BP171" s="184" t="s">
        <v>235</v>
      </c>
      <c r="BQ171" s="184" t="s">
        <v>235</v>
      </c>
      <c r="BR171" s="184" t="s">
        <v>235</v>
      </c>
      <c r="BS171" s="184" t="s">
        <v>235</v>
      </c>
      <c r="BT171" s="184" t="s">
        <v>235</v>
      </c>
      <c r="BU171" s="184" t="s">
        <v>235</v>
      </c>
      <c r="BV171" s="184" t="s">
        <v>235</v>
      </c>
      <c r="BW171" s="267"/>
      <c r="BX171" s="267"/>
      <c r="BY171" s="267"/>
      <c r="BZ171" s="267"/>
      <c r="CA171" s="267"/>
      <c r="CB171" s="267"/>
      <c r="CC171" s="267"/>
      <c r="CD171" s="267"/>
      <c r="CE171" s="267"/>
      <c r="CF171" s="267"/>
      <c r="CG171" s="267"/>
      <c r="CH171" s="267"/>
      <c r="CI171" s="267"/>
      <c r="CJ171" s="267"/>
      <c r="CK171" s="267"/>
      <c r="CL171" s="267"/>
      <c r="CM171" s="267"/>
      <c r="CN171" s="267"/>
      <c r="CO171" s="267"/>
      <c r="CP171" s="267"/>
      <c r="CQ171" s="267"/>
      <c r="CR171" s="267"/>
      <c r="CS171" s="267"/>
      <c r="CT171" s="267"/>
      <c r="CU171" s="267"/>
      <c r="CV171" s="267"/>
      <c r="CW171" s="267"/>
      <c r="CX171" s="267"/>
      <c r="CY171" s="267"/>
      <c r="CZ171" s="267"/>
      <c r="DA171" s="267"/>
      <c r="DB171" s="267"/>
      <c r="DC171" s="267"/>
      <c r="DD171" s="267"/>
      <c r="DE171" s="267"/>
      <c r="DF171" s="267"/>
      <c r="DG171" s="267"/>
      <c r="DH171" s="267"/>
      <c r="DI171" s="267"/>
      <c r="DJ171" s="267"/>
      <c r="DK171" s="267"/>
      <c r="DL171" s="267"/>
      <c r="DM171" s="267"/>
      <c r="DN171" s="267"/>
      <c r="DO171" s="267"/>
      <c r="DP171" s="267"/>
      <c r="DQ171" s="217"/>
      <c r="DR171" s="217"/>
      <c r="DS171" s="184">
        <v>96</v>
      </c>
      <c r="DT171" s="267"/>
      <c r="DU171" s="186">
        <v>42.84</v>
      </c>
      <c r="DV171" s="186" t="s">
        <v>231</v>
      </c>
      <c r="DW171" s="186" t="s">
        <v>231</v>
      </c>
      <c r="DX171" s="186" t="s">
        <v>231</v>
      </c>
      <c r="DY171" s="186" t="s">
        <v>231</v>
      </c>
      <c r="DZ171" s="186" t="s">
        <v>231</v>
      </c>
      <c r="EA171" s="186" t="s">
        <v>231</v>
      </c>
      <c r="EB171" s="186" t="s">
        <v>231</v>
      </c>
      <c r="EC171" s="186" t="s">
        <v>231</v>
      </c>
      <c r="ED171" s="267"/>
      <c r="EE171" s="184">
        <v>96</v>
      </c>
      <c r="EF171" s="267"/>
      <c r="EG171" s="184">
        <v>10.49</v>
      </c>
      <c r="EH171" s="184" t="s">
        <v>231</v>
      </c>
      <c r="EI171" s="184" t="s">
        <v>231</v>
      </c>
      <c r="EJ171" s="184" t="s">
        <v>231</v>
      </c>
      <c r="EK171" s="184" t="s">
        <v>231</v>
      </c>
      <c r="EL171" s="186" t="s">
        <v>231</v>
      </c>
      <c r="EM171" s="186" t="s">
        <v>231</v>
      </c>
      <c r="EN171" s="186" t="s">
        <v>231</v>
      </c>
      <c r="EO171" s="186" t="s">
        <v>231</v>
      </c>
      <c r="EP171" s="184" t="s">
        <v>231</v>
      </c>
      <c r="EQ171" s="184" t="s">
        <v>231</v>
      </c>
      <c r="ER171" s="184">
        <v>96</v>
      </c>
      <c r="ES171" s="188">
        <f>0.671*ER171</f>
        <v>64.415999999999997</v>
      </c>
      <c r="ET171" s="184" t="s">
        <v>231</v>
      </c>
      <c r="EU171" s="184" t="s">
        <v>231</v>
      </c>
      <c r="EV171" s="184" t="s">
        <v>231</v>
      </c>
      <c r="EW171" s="184" t="s">
        <v>231</v>
      </c>
      <c r="EX171" s="184" t="s">
        <v>231</v>
      </c>
      <c r="EY171" s="184" t="s">
        <v>231</v>
      </c>
      <c r="EZ171" s="184" t="s">
        <v>231</v>
      </c>
      <c r="FA171" s="184" t="s">
        <v>231</v>
      </c>
      <c r="FB171" s="184" t="s">
        <v>231</v>
      </c>
      <c r="FC171" s="184" t="s">
        <v>231</v>
      </c>
      <c r="FD171" s="184" t="s">
        <v>231</v>
      </c>
      <c r="FE171" s="184" t="s">
        <v>231</v>
      </c>
      <c r="FF171" s="184" t="s">
        <v>231</v>
      </c>
      <c r="FG171" s="184" t="s">
        <v>231</v>
      </c>
      <c r="FH171" s="184" t="s">
        <v>231</v>
      </c>
    </row>
    <row r="172" spans="1:164" ht="16.5" customHeight="1" x14ac:dyDescent="0.3">
      <c r="A172" s="368"/>
      <c r="B172" s="370"/>
      <c r="C172" s="267"/>
      <c r="D172" s="267"/>
      <c r="E172" s="217"/>
      <c r="F172" s="217"/>
      <c r="G172" s="217"/>
      <c r="H172" s="217"/>
      <c r="I172" s="217"/>
      <c r="J172" s="267"/>
      <c r="K172" s="267"/>
      <c r="L172" s="217"/>
      <c r="M172" s="217"/>
      <c r="N172" s="217"/>
      <c r="O172" s="217"/>
      <c r="P172" s="217"/>
      <c r="Q172" s="217"/>
      <c r="R172" s="184" t="s">
        <v>235</v>
      </c>
      <c r="S172" s="184" t="s">
        <v>235</v>
      </c>
      <c r="T172" s="184" t="s">
        <v>235</v>
      </c>
      <c r="U172" s="184" t="s">
        <v>235</v>
      </c>
      <c r="V172" s="184" t="s">
        <v>235</v>
      </c>
      <c r="W172" s="267"/>
      <c r="X172" s="184" t="s">
        <v>235</v>
      </c>
      <c r="Y172" s="267"/>
      <c r="Z172" s="184" t="s">
        <v>235</v>
      </c>
      <c r="AA172" s="267"/>
      <c r="AB172" s="184" t="s">
        <v>235</v>
      </c>
      <c r="AC172" s="267"/>
      <c r="AD172" s="184" t="s">
        <v>235</v>
      </c>
      <c r="AE172" s="198" t="s">
        <v>235</v>
      </c>
      <c r="AF172" s="267"/>
      <c r="AG172" s="267"/>
      <c r="AH172" s="267"/>
      <c r="AI172" s="202" t="s">
        <v>235</v>
      </c>
      <c r="AJ172" s="267"/>
      <c r="AK172" s="184" t="s">
        <v>235</v>
      </c>
      <c r="AL172" s="184" t="s">
        <v>235</v>
      </c>
      <c r="AM172" s="184" t="s">
        <v>235</v>
      </c>
      <c r="AN172" s="184" t="s">
        <v>235</v>
      </c>
      <c r="AO172" s="184" t="s">
        <v>235</v>
      </c>
      <c r="AP172" s="184" t="s">
        <v>235</v>
      </c>
      <c r="AQ172" s="184" t="s">
        <v>235</v>
      </c>
      <c r="AR172" s="184" t="s">
        <v>235</v>
      </c>
      <c r="AS172" s="184" t="s">
        <v>235</v>
      </c>
      <c r="AT172" s="184" t="s">
        <v>235</v>
      </c>
      <c r="AU172" s="184" t="s">
        <v>235</v>
      </c>
      <c r="AV172" s="267"/>
      <c r="AW172" s="184" t="s">
        <v>235</v>
      </c>
      <c r="AX172" s="184" t="s">
        <v>235</v>
      </c>
      <c r="AY172" s="184" t="s">
        <v>235</v>
      </c>
      <c r="AZ172" s="184" t="s">
        <v>235</v>
      </c>
      <c r="BA172" s="184" t="s">
        <v>235</v>
      </c>
      <c r="BB172" s="184" t="s">
        <v>235</v>
      </c>
      <c r="BC172" s="184" t="s">
        <v>235</v>
      </c>
      <c r="BD172" s="184" t="s">
        <v>235</v>
      </c>
      <c r="BE172" s="184" t="s">
        <v>235</v>
      </c>
      <c r="BF172" s="184" t="s">
        <v>235</v>
      </c>
      <c r="BG172" s="184" t="s">
        <v>235</v>
      </c>
      <c r="BH172" s="184" t="s">
        <v>235</v>
      </c>
      <c r="BI172" s="184" t="s">
        <v>235</v>
      </c>
      <c r="BJ172" s="184" t="s">
        <v>235</v>
      </c>
      <c r="BK172" s="184" t="s">
        <v>235</v>
      </c>
      <c r="BL172" s="184" t="s">
        <v>235</v>
      </c>
      <c r="BM172" s="184" t="s">
        <v>235</v>
      </c>
      <c r="BN172" s="184" t="s">
        <v>235</v>
      </c>
      <c r="BO172" s="184" t="s">
        <v>235</v>
      </c>
      <c r="BP172" s="184" t="s">
        <v>235</v>
      </c>
      <c r="BQ172" s="184" t="s">
        <v>235</v>
      </c>
      <c r="BR172" s="184" t="s">
        <v>235</v>
      </c>
      <c r="BS172" s="184" t="s">
        <v>235</v>
      </c>
      <c r="BT172" s="184" t="s">
        <v>235</v>
      </c>
      <c r="BU172" s="184" t="s">
        <v>235</v>
      </c>
      <c r="BV172" s="184" t="s">
        <v>235</v>
      </c>
      <c r="BW172" s="267"/>
      <c r="BX172" s="267"/>
      <c r="BY172" s="267"/>
      <c r="BZ172" s="267"/>
      <c r="CA172" s="267"/>
      <c r="CB172" s="267"/>
      <c r="CC172" s="267"/>
      <c r="CD172" s="267"/>
      <c r="CE172" s="267"/>
      <c r="CF172" s="267"/>
      <c r="CG172" s="267"/>
      <c r="CH172" s="267"/>
      <c r="CI172" s="267"/>
      <c r="CJ172" s="267"/>
      <c r="CK172" s="267"/>
      <c r="CL172" s="267"/>
      <c r="CM172" s="267"/>
      <c r="CN172" s="267"/>
      <c r="CO172" s="267"/>
      <c r="CP172" s="267"/>
      <c r="CQ172" s="267"/>
      <c r="CR172" s="267"/>
      <c r="CS172" s="267"/>
      <c r="CT172" s="267"/>
      <c r="CU172" s="267"/>
      <c r="CV172" s="267"/>
      <c r="CW172" s="267"/>
      <c r="CX172" s="267"/>
      <c r="CY172" s="267"/>
      <c r="CZ172" s="267"/>
      <c r="DA172" s="267"/>
      <c r="DB172" s="267"/>
      <c r="DC172" s="267"/>
      <c r="DD172" s="267"/>
      <c r="DE172" s="267"/>
      <c r="DF172" s="267"/>
      <c r="DG172" s="267"/>
      <c r="DH172" s="267"/>
      <c r="DI172" s="267"/>
      <c r="DJ172" s="267"/>
      <c r="DK172" s="267"/>
      <c r="DL172" s="267"/>
      <c r="DM172" s="267"/>
      <c r="DN172" s="267"/>
      <c r="DO172" s="267"/>
      <c r="DP172" s="267"/>
      <c r="DQ172" s="217"/>
      <c r="DR172" s="217"/>
      <c r="DS172" s="184" t="s">
        <v>235</v>
      </c>
      <c r="DT172" s="267"/>
      <c r="DU172" s="184" t="s">
        <v>235</v>
      </c>
      <c r="DV172" s="184" t="s">
        <v>235</v>
      </c>
      <c r="DW172" s="184" t="s">
        <v>235</v>
      </c>
      <c r="DX172" s="184" t="s">
        <v>235</v>
      </c>
      <c r="DY172" s="184" t="s">
        <v>235</v>
      </c>
      <c r="DZ172" s="184" t="s">
        <v>235</v>
      </c>
      <c r="EA172" s="184" t="s">
        <v>235</v>
      </c>
      <c r="EB172" s="184" t="s">
        <v>235</v>
      </c>
      <c r="EC172" s="184" t="s">
        <v>235</v>
      </c>
      <c r="ED172" s="267"/>
      <c r="EE172" s="184" t="s">
        <v>235</v>
      </c>
      <c r="EF172" s="267"/>
      <c r="EG172" s="184" t="s">
        <v>235</v>
      </c>
      <c r="EH172" s="184" t="s">
        <v>235</v>
      </c>
      <c r="EI172" s="184" t="s">
        <v>235</v>
      </c>
      <c r="EJ172" s="184" t="s">
        <v>235</v>
      </c>
      <c r="EK172" s="184" t="s">
        <v>235</v>
      </c>
      <c r="EL172" s="184" t="s">
        <v>235</v>
      </c>
      <c r="EM172" s="184" t="s">
        <v>235</v>
      </c>
      <c r="EN172" s="184" t="s">
        <v>235</v>
      </c>
      <c r="EO172" s="184" t="s">
        <v>235</v>
      </c>
      <c r="EP172" s="184" t="s">
        <v>235</v>
      </c>
      <c r="EQ172" s="184" t="s">
        <v>235</v>
      </c>
      <c r="ER172" s="184" t="s">
        <v>235</v>
      </c>
      <c r="ES172" s="184" t="s">
        <v>235</v>
      </c>
      <c r="ET172" s="184" t="s">
        <v>235</v>
      </c>
      <c r="EU172" s="184" t="s">
        <v>235</v>
      </c>
      <c r="EV172" s="184" t="s">
        <v>235</v>
      </c>
      <c r="EW172" s="184" t="s">
        <v>235</v>
      </c>
      <c r="EX172" s="184" t="s">
        <v>235</v>
      </c>
      <c r="EY172" s="184" t="s">
        <v>235</v>
      </c>
      <c r="EZ172" s="184" t="s">
        <v>235</v>
      </c>
      <c r="FA172" s="184" t="s">
        <v>235</v>
      </c>
      <c r="FB172" s="184" t="s">
        <v>235</v>
      </c>
      <c r="FC172" s="184" t="s">
        <v>235</v>
      </c>
      <c r="FD172" s="184" t="s">
        <v>235</v>
      </c>
      <c r="FE172" s="184" t="s">
        <v>235</v>
      </c>
      <c r="FF172" s="184" t="s">
        <v>235</v>
      </c>
      <c r="FG172" s="184" t="s">
        <v>235</v>
      </c>
      <c r="FH172" s="184" t="s">
        <v>235</v>
      </c>
    </row>
    <row r="173" spans="1:164" ht="16.5" customHeight="1" x14ac:dyDescent="0.3">
      <c r="A173" s="368"/>
      <c r="B173" s="371"/>
      <c r="C173" s="267"/>
      <c r="D173" s="267"/>
      <c r="E173" s="218"/>
      <c r="F173" s="218"/>
      <c r="G173" s="218"/>
      <c r="H173" s="218"/>
      <c r="I173" s="218"/>
      <c r="J173" s="267"/>
      <c r="K173" s="267"/>
      <c r="L173" s="218"/>
      <c r="M173" s="218"/>
      <c r="N173" s="218"/>
      <c r="O173" s="218"/>
      <c r="P173" s="218"/>
      <c r="Q173" s="218"/>
      <c r="R173" s="184" t="s">
        <v>235</v>
      </c>
      <c r="S173" s="184" t="s">
        <v>235</v>
      </c>
      <c r="T173" s="184" t="s">
        <v>235</v>
      </c>
      <c r="U173" s="184" t="s">
        <v>235</v>
      </c>
      <c r="V173" s="184" t="s">
        <v>235</v>
      </c>
      <c r="W173" s="267"/>
      <c r="X173" s="184" t="s">
        <v>235</v>
      </c>
      <c r="Y173" s="267"/>
      <c r="Z173" s="184" t="s">
        <v>235</v>
      </c>
      <c r="AA173" s="267"/>
      <c r="AB173" s="184" t="s">
        <v>235</v>
      </c>
      <c r="AC173" s="267"/>
      <c r="AD173" s="184" t="s">
        <v>235</v>
      </c>
      <c r="AE173" s="198" t="s">
        <v>235</v>
      </c>
      <c r="AF173" s="267"/>
      <c r="AG173" s="267"/>
      <c r="AH173" s="267"/>
      <c r="AI173" s="202" t="s">
        <v>235</v>
      </c>
      <c r="AJ173" s="267"/>
      <c r="AK173" s="184" t="s">
        <v>235</v>
      </c>
      <c r="AL173" s="184" t="s">
        <v>235</v>
      </c>
      <c r="AM173" s="184" t="s">
        <v>235</v>
      </c>
      <c r="AN173" s="184" t="s">
        <v>235</v>
      </c>
      <c r="AO173" s="184" t="s">
        <v>235</v>
      </c>
      <c r="AP173" s="184" t="s">
        <v>235</v>
      </c>
      <c r="AQ173" s="184" t="s">
        <v>235</v>
      </c>
      <c r="AR173" s="184" t="s">
        <v>235</v>
      </c>
      <c r="AS173" s="184" t="s">
        <v>235</v>
      </c>
      <c r="AT173" s="184" t="s">
        <v>235</v>
      </c>
      <c r="AU173" s="184" t="s">
        <v>235</v>
      </c>
      <c r="AV173" s="267"/>
      <c r="AW173" s="184" t="s">
        <v>235</v>
      </c>
      <c r="AX173" s="184" t="s">
        <v>235</v>
      </c>
      <c r="AY173" s="184" t="s">
        <v>235</v>
      </c>
      <c r="AZ173" s="184" t="s">
        <v>235</v>
      </c>
      <c r="BA173" s="184" t="s">
        <v>235</v>
      </c>
      <c r="BB173" s="184" t="s">
        <v>235</v>
      </c>
      <c r="BC173" s="184" t="s">
        <v>235</v>
      </c>
      <c r="BD173" s="184" t="s">
        <v>235</v>
      </c>
      <c r="BE173" s="184" t="s">
        <v>235</v>
      </c>
      <c r="BF173" s="184" t="s">
        <v>235</v>
      </c>
      <c r="BG173" s="184" t="s">
        <v>235</v>
      </c>
      <c r="BH173" s="184" t="s">
        <v>235</v>
      </c>
      <c r="BI173" s="184" t="s">
        <v>235</v>
      </c>
      <c r="BJ173" s="184" t="s">
        <v>235</v>
      </c>
      <c r="BK173" s="184" t="s">
        <v>235</v>
      </c>
      <c r="BL173" s="184" t="s">
        <v>235</v>
      </c>
      <c r="BM173" s="184" t="s">
        <v>235</v>
      </c>
      <c r="BN173" s="184" t="s">
        <v>235</v>
      </c>
      <c r="BO173" s="184" t="s">
        <v>235</v>
      </c>
      <c r="BP173" s="184" t="s">
        <v>235</v>
      </c>
      <c r="BQ173" s="184" t="s">
        <v>235</v>
      </c>
      <c r="BR173" s="184" t="s">
        <v>235</v>
      </c>
      <c r="BS173" s="184" t="s">
        <v>235</v>
      </c>
      <c r="BT173" s="184" t="s">
        <v>235</v>
      </c>
      <c r="BU173" s="184" t="s">
        <v>235</v>
      </c>
      <c r="BV173" s="184" t="s">
        <v>235</v>
      </c>
      <c r="BW173" s="267"/>
      <c r="BX173" s="267"/>
      <c r="BY173" s="267"/>
      <c r="BZ173" s="267"/>
      <c r="CA173" s="267"/>
      <c r="CB173" s="267"/>
      <c r="CC173" s="267"/>
      <c r="CD173" s="267"/>
      <c r="CE173" s="267"/>
      <c r="CF173" s="267"/>
      <c r="CG173" s="267"/>
      <c r="CH173" s="267"/>
      <c r="CI173" s="267"/>
      <c r="CJ173" s="267"/>
      <c r="CK173" s="267"/>
      <c r="CL173" s="267"/>
      <c r="CM173" s="267"/>
      <c r="CN173" s="267"/>
      <c r="CO173" s="267"/>
      <c r="CP173" s="267"/>
      <c r="CQ173" s="267"/>
      <c r="CR173" s="267"/>
      <c r="CS173" s="267"/>
      <c r="CT173" s="267"/>
      <c r="CU173" s="267"/>
      <c r="CV173" s="267"/>
      <c r="CW173" s="267"/>
      <c r="CX173" s="267"/>
      <c r="CY173" s="267"/>
      <c r="CZ173" s="267"/>
      <c r="DA173" s="267"/>
      <c r="DB173" s="267"/>
      <c r="DC173" s="267"/>
      <c r="DD173" s="267"/>
      <c r="DE173" s="267"/>
      <c r="DF173" s="267"/>
      <c r="DG173" s="267"/>
      <c r="DH173" s="267"/>
      <c r="DI173" s="267"/>
      <c r="DJ173" s="267"/>
      <c r="DK173" s="267"/>
      <c r="DL173" s="267"/>
      <c r="DM173" s="267"/>
      <c r="DN173" s="267"/>
      <c r="DO173" s="267"/>
      <c r="DP173" s="267"/>
      <c r="DQ173" s="218"/>
      <c r="DR173" s="218"/>
      <c r="DS173" s="184" t="s">
        <v>235</v>
      </c>
      <c r="DT173" s="267"/>
      <c r="DU173" s="184" t="s">
        <v>235</v>
      </c>
      <c r="DV173" s="184" t="s">
        <v>235</v>
      </c>
      <c r="DW173" s="184" t="s">
        <v>235</v>
      </c>
      <c r="DX173" s="184" t="s">
        <v>235</v>
      </c>
      <c r="DY173" s="184" t="s">
        <v>235</v>
      </c>
      <c r="DZ173" s="184" t="s">
        <v>235</v>
      </c>
      <c r="EA173" s="184" t="s">
        <v>235</v>
      </c>
      <c r="EB173" s="184" t="s">
        <v>235</v>
      </c>
      <c r="EC173" s="184" t="s">
        <v>235</v>
      </c>
      <c r="ED173" s="267"/>
      <c r="EE173" s="184" t="s">
        <v>235</v>
      </c>
      <c r="EF173" s="267"/>
      <c r="EG173" s="184" t="s">
        <v>235</v>
      </c>
      <c r="EH173" s="184" t="s">
        <v>235</v>
      </c>
      <c r="EI173" s="184" t="s">
        <v>235</v>
      </c>
      <c r="EJ173" s="184" t="s">
        <v>235</v>
      </c>
      <c r="EK173" s="184" t="s">
        <v>235</v>
      </c>
      <c r="EL173" s="184" t="s">
        <v>235</v>
      </c>
      <c r="EM173" s="184" t="s">
        <v>235</v>
      </c>
      <c r="EN173" s="184" t="s">
        <v>235</v>
      </c>
      <c r="EO173" s="184" t="s">
        <v>235</v>
      </c>
      <c r="EP173" s="184" t="s">
        <v>235</v>
      </c>
      <c r="EQ173" s="184" t="s">
        <v>235</v>
      </c>
      <c r="ER173" s="184" t="s">
        <v>235</v>
      </c>
      <c r="ES173" s="184" t="s">
        <v>235</v>
      </c>
      <c r="ET173" s="184" t="s">
        <v>235</v>
      </c>
      <c r="EU173" s="184" t="s">
        <v>235</v>
      </c>
      <c r="EV173" s="184" t="s">
        <v>235</v>
      </c>
      <c r="EW173" s="184" t="s">
        <v>235</v>
      </c>
      <c r="EX173" s="184" t="s">
        <v>235</v>
      </c>
      <c r="EY173" s="184" t="s">
        <v>235</v>
      </c>
      <c r="EZ173" s="184" t="s">
        <v>235</v>
      </c>
      <c r="FA173" s="184" t="s">
        <v>235</v>
      </c>
      <c r="FB173" s="184" t="s">
        <v>235</v>
      </c>
      <c r="FC173" s="184" t="s">
        <v>235</v>
      </c>
      <c r="FD173" s="184" t="s">
        <v>235</v>
      </c>
      <c r="FE173" s="184" t="s">
        <v>235</v>
      </c>
      <c r="FF173" s="184" t="s">
        <v>235</v>
      </c>
      <c r="FG173" s="184" t="s">
        <v>235</v>
      </c>
      <c r="FH173" s="184" t="s">
        <v>235</v>
      </c>
    </row>
    <row r="174" spans="1:164" ht="16.5" customHeight="1" x14ac:dyDescent="0.3">
      <c r="A174" s="368">
        <v>63</v>
      </c>
      <c r="B174" s="369">
        <v>66</v>
      </c>
      <c r="C174" s="372" t="s">
        <v>319</v>
      </c>
      <c r="D174" s="267" t="s">
        <v>623</v>
      </c>
      <c r="E174" s="216" t="s">
        <v>624</v>
      </c>
      <c r="F174" s="216" t="s">
        <v>625</v>
      </c>
      <c r="G174" s="216" t="s">
        <v>626</v>
      </c>
      <c r="H174" s="216" t="s">
        <v>627</v>
      </c>
      <c r="I174" s="216" t="s">
        <v>628</v>
      </c>
      <c r="J174" s="267" t="s">
        <v>231</v>
      </c>
      <c r="K174" s="367" t="s">
        <v>629</v>
      </c>
      <c r="L174" s="216" t="s">
        <v>225</v>
      </c>
      <c r="M174" s="216" t="s">
        <v>630</v>
      </c>
      <c r="N174" s="216" t="s">
        <v>561</v>
      </c>
      <c r="O174" s="216" t="s">
        <v>631</v>
      </c>
      <c r="P174" s="216" t="s">
        <v>274</v>
      </c>
      <c r="Q174" s="216">
        <v>2</v>
      </c>
      <c r="R174" s="184" t="s">
        <v>359</v>
      </c>
      <c r="S174" s="184" t="s">
        <v>637</v>
      </c>
      <c r="T174" s="184" t="s">
        <v>637</v>
      </c>
      <c r="U174" s="184" t="s">
        <v>637</v>
      </c>
      <c r="V174" s="184" t="s">
        <v>231</v>
      </c>
      <c r="W174" s="267" t="s">
        <v>231</v>
      </c>
      <c r="X174" s="184" t="s">
        <v>231</v>
      </c>
      <c r="Y174" s="267" t="s">
        <v>231</v>
      </c>
      <c r="Z174" s="184" t="s">
        <v>231</v>
      </c>
      <c r="AA174" s="267" t="s">
        <v>231</v>
      </c>
      <c r="AB174" s="184" t="s">
        <v>231</v>
      </c>
      <c r="AC174" s="267" t="s">
        <v>231</v>
      </c>
      <c r="AD174" s="184" t="s">
        <v>231</v>
      </c>
      <c r="AE174" s="198" t="s">
        <v>231</v>
      </c>
      <c r="AF174" s="267" t="s">
        <v>235</v>
      </c>
      <c r="AG174" s="267" t="s">
        <v>235</v>
      </c>
      <c r="AH174" s="267" t="s">
        <v>235</v>
      </c>
      <c r="AI174" s="202" t="s">
        <v>235</v>
      </c>
      <c r="AJ174" s="216" t="s">
        <v>235</v>
      </c>
      <c r="AK174" s="184" t="s">
        <v>235</v>
      </c>
      <c r="AL174" s="184" t="s">
        <v>235</v>
      </c>
      <c r="AM174" s="184" t="s">
        <v>235</v>
      </c>
      <c r="AN174" s="184" t="s">
        <v>235</v>
      </c>
      <c r="AO174" s="184" t="s">
        <v>235</v>
      </c>
      <c r="AP174" s="184" t="s">
        <v>235</v>
      </c>
      <c r="AQ174" s="184" t="s">
        <v>235</v>
      </c>
      <c r="AR174" s="184" t="s">
        <v>235</v>
      </c>
      <c r="AS174" s="184" t="s">
        <v>235</v>
      </c>
      <c r="AT174" s="184" t="s">
        <v>235</v>
      </c>
      <c r="AU174" s="184" t="s">
        <v>235</v>
      </c>
      <c r="AV174" s="216" t="s">
        <v>235</v>
      </c>
      <c r="AW174" s="184" t="s">
        <v>235</v>
      </c>
      <c r="AX174" s="184" t="s">
        <v>235</v>
      </c>
      <c r="AY174" s="184" t="s">
        <v>235</v>
      </c>
      <c r="AZ174" s="184" t="s">
        <v>235</v>
      </c>
      <c r="BA174" s="184" t="s">
        <v>235</v>
      </c>
      <c r="BB174" s="184" t="s">
        <v>235</v>
      </c>
      <c r="BC174" s="184" t="s">
        <v>235</v>
      </c>
      <c r="BD174" s="184" t="s">
        <v>235</v>
      </c>
      <c r="BE174" s="184" t="s">
        <v>235</v>
      </c>
      <c r="BF174" s="184" t="s">
        <v>235</v>
      </c>
      <c r="BG174" s="184" t="s">
        <v>235</v>
      </c>
      <c r="BH174" s="184" t="s">
        <v>235</v>
      </c>
      <c r="BI174" s="184" t="s">
        <v>235</v>
      </c>
      <c r="BJ174" s="184" t="s">
        <v>235</v>
      </c>
      <c r="BK174" s="184" t="s">
        <v>235</v>
      </c>
      <c r="BL174" s="184" t="s">
        <v>235</v>
      </c>
      <c r="BM174" s="184" t="s">
        <v>235</v>
      </c>
      <c r="BN174" s="184" t="s">
        <v>235</v>
      </c>
      <c r="BO174" s="184" t="s">
        <v>235</v>
      </c>
      <c r="BP174" s="184" t="s">
        <v>235</v>
      </c>
      <c r="BQ174" s="184" t="s">
        <v>235</v>
      </c>
      <c r="BR174" s="184" t="s">
        <v>235</v>
      </c>
      <c r="BS174" s="184" t="s">
        <v>235</v>
      </c>
      <c r="BT174" s="184" t="s">
        <v>235</v>
      </c>
      <c r="BU174" s="184" t="s">
        <v>235</v>
      </c>
      <c r="BV174" s="184" t="s">
        <v>235</v>
      </c>
      <c r="BW174" s="216" t="s">
        <v>235</v>
      </c>
      <c r="BX174" s="216" t="s">
        <v>235</v>
      </c>
      <c r="BY174" s="216" t="s">
        <v>235</v>
      </c>
      <c r="BZ174" s="216" t="s">
        <v>235</v>
      </c>
      <c r="CA174" s="216" t="s">
        <v>235</v>
      </c>
      <c r="CB174" s="216" t="s">
        <v>235</v>
      </c>
      <c r="CC174" s="216" t="s">
        <v>235</v>
      </c>
      <c r="CD174" s="216" t="s">
        <v>235</v>
      </c>
      <c r="CE174" s="216" t="s">
        <v>235</v>
      </c>
      <c r="CF174" s="216" t="s">
        <v>235</v>
      </c>
      <c r="CG174" s="216" t="s">
        <v>235</v>
      </c>
      <c r="CH174" s="216" t="s">
        <v>235</v>
      </c>
      <c r="CI174" s="216" t="s">
        <v>235</v>
      </c>
      <c r="CJ174" s="216" t="s">
        <v>235</v>
      </c>
      <c r="CK174" s="216" t="s">
        <v>235</v>
      </c>
      <c r="CL174" s="216" t="s">
        <v>235</v>
      </c>
      <c r="CM174" s="216" t="s">
        <v>235</v>
      </c>
      <c r="CN174" s="216" t="s">
        <v>235</v>
      </c>
      <c r="CO174" s="216" t="s">
        <v>235</v>
      </c>
      <c r="CP174" s="216" t="s">
        <v>235</v>
      </c>
      <c r="CQ174" s="216" t="s">
        <v>235</v>
      </c>
      <c r="CR174" s="216" t="s">
        <v>235</v>
      </c>
      <c r="CS174" s="216" t="s">
        <v>235</v>
      </c>
      <c r="CT174" s="216" t="s">
        <v>235</v>
      </c>
      <c r="CU174" s="216" t="s">
        <v>235</v>
      </c>
      <c r="CV174" s="216" t="s">
        <v>235</v>
      </c>
      <c r="CW174" s="216" t="s">
        <v>235</v>
      </c>
      <c r="CX174" s="216" t="s">
        <v>235</v>
      </c>
      <c r="CY174" s="216" t="s">
        <v>235</v>
      </c>
      <c r="CZ174" s="216" t="s">
        <v>235</v>
      </c>
      <c r="DA174" s="216" t="s">
        <v>235</v>
      </c>
      <c r="DB174" s="216" t="s">
        <v>235</v>
      </c>
      <c r="DC174" s="216" t="s">
        <v>235</v>
      </c>
      <c r="DD174" s="216" t="s">
        <v>235</v>
      </c>
      <c r="DE174" s="216" t="s">
        <v>235</v>
      </c>
      <c r="DF174" s="216" t="s">
        <v>235</v>
      </c>
      <c r="DG174" s="216" t="s">
        <v>235</v>
      </c>
      <c r="DH174" s="216" t="s">
        <v>235</v>
      </c>
      <c r="DI174" s="216" t="s">
        <v>235</v>
      </c>
      <c r="DJ174" s="216" t="s">
        <v>235</v>
      </c>
      <c r="DK174" s="267" t="s">
        <v>485</v>
      </c>
      <c r="DL174" s="267" t="s">
        <v>634</v>
      </c>
      <c r="DM174" s="267" t="s">
        <v>560</v>
      </c>
      <c r="DN174" s="267" t="s">
        <v>635</v>
      </c>
      <c r="DO174" s="267" t="s">
        <v>635</v>
      </c>
      <c r="DP174" s="267" t="s">
        <v>635</v>
      </c>
      <c r="DQ174" s="216" t="s">
        <v>231</v>
      </c>
      <c r="DR174" s="216" t="s">
        <v>231</v>
      </c>
      <c r="DS174" s="186" t="s">
        <v>231</v>
      </c>
      <c r="DT174" s="267" t="s">
        <v>231</v>
      </c>
      <c r="DU174" s="186">
        <v>34</v>
      </c>
      <c r="DV174" s="186" t="s">
        <v>231</v>
      </c>
      <c r="DW174" s="186" t="s">
        <v>231</v>
      </c>
      <c r="DX174" s="186" t="s">
        <v>231</v>
      </c>
      <c r="DY174" s="186" t="s">
        <v>231</v>
      </c>
      <c r="DZ174" s="186" t="s">
        <v>231</v>
      </c>
      <c r="EA174" s="186" t="s">
        <v>231</v>
      </c>
      <c r="EB174" s="186" t="s">
        <v>231</v>
      </c>
      <c r="EC174" s="186" t="s">
        <v>231</v>
      </c>
      <c r="ED174" s="267" t="s">
        <v>233</v>
      </c>
      <c r="EE174" s="186" t="s">
        <v>231</v>
      </c>
      <c r="EF174" s="267" t="s">
        <v>231</v>
      </c>
      <c r="EG174" s="184">
        <v>7.92</v>
      </c>
      <c r="EH174" s="184" t="s">
        <v>231</v>
      </c>
      <c r="EI174" s="184" t="s">
        <v>231</v>
      </c>
      <c r="EJ174" s="184" t="s">
        <v>231</v>
      </c>
      <c r="EK174" s="184" t="s">
        <v>231</v>
      </c>
      <c r="EL174" s="186" t="s">
        <v>231</v>
      </c>
      <c r="EM174" s="186" t="s">
        <v>231</v>
      </c>
      <c r="EN174" s="186" t="s">
        <v>231</v>
      </c>
      <c r="EO174" s="186" t="s">
        <v>231</v>
      </c>
      <c r="EP174" s="184" t="s">
        <v>231</v>
      </c>
      <c r="EQ174" s="184" t="s">
        <v>231</v>
      </c>
      <c r="ER174" s="184" t="s">
        <v>231</v>
      </c>
      <c r="ES174" s="184" t="s">
        <v>231</v>
      </c>
      <c r="ET174" s="184" t="s">
        <v>231</v>
      </c>
      <c r="EU174" s="184" t="s">
        <v>231</v>
      </c>
      <c r="EV174" s="184" t="s">
        <v>231</v>
      </c>
      <c r="EW174" s="184" t="s">
        <v>231</v>
      </c>
      <c r="EX174" s="184" t="s">
        <v>231</v>
      </c>
      <c r="EY174" s="184" t="s">
        <v>231</v>
      </c>
      <c r="EZ174" s="184" t="s">
        <v>231</v>
      </c>
      <c r="FA174" s="184" t="s">
        <v>231</v>
      </c>
      <c r="FB174" s="184" t="s">
        <v>231</v>
      </c>
      <c r="FC174" s="184" t="s">
        <v>231</v>
      </c>
      <c r="FD174" s="184" t="s">
        <v>231</v>
      </c>
      <c r="FE174" s="184" t="s">
        <v>231</v>
      </c>
      <c r="FF174" s="184" t="s">
        <v>231</v>
      </c>
      <c r="FG174" s="184" t="s">
        <v>231</v>
      </c>
      <c r="FH174" s="184" t="s">
        <v>231</v>
      </c>
    </row>
    <row r="175" spans="1:164" ht="16.5" customHeight="1" x14ac:dyDescent="0.3">
      <c r="A175" s="368"/>
      <c r="B175" s="370"/>
      <c r="C175" s="372"/>
      <c r="D175" s="267"/>
      <c r="E175" s="217"/>
      <c r="F175" s="217"/>
      <c r="G175" s="217"/>
      <c r="H175" s="217"/>
      <c r="I175" s="217"/>
      <c r="J175" s="267"/>
      <c r="K175" s="267"/>
      <c r="L175" s="217"/>
      <c r="M175" s="217"/>
      <c r="N175" s="217"/>
      <c r="O175" s="217"/>
      <c r="P175" s="217"/>
      <c r="Q175" s="217"/>
      <c r="R175" s="184" t="s">
        <v>431</v>
      </c>
      <c r="S175" s="184" t="s">
        <v>637</v>
      </c>
      <c r="T175" s="184" t="s">
        <v>637</v>
      </c>
      <c r="U175" s="184" t="s">
        <v>637</v>
      </c>
      <c r="V175" s="184" t="s">
        <v>231</v>
      </c>
      <c r="W175" s="267"/>
      <c r="X175" s="184" t="s">
        <v>231</v>
      </c>
      <c r="Y175" s="267"/>
      <c r="Z175" s="184" t="s">
        <v>231</v>
      </c>
      <c r="AA175" s="267"/>
      <c r="AB175" s="184" t="s">
        <v>231</v>
      </c>
      <c r="AC175" s="267"/>
      <c r="AD175" s="184" t="s">
        <v>231</v>
      </c>
      <c r="AE175" s="198" t="s">
        <v>231</v>
      </c>
      <c r="AF175" s="267"/>
      <c r="AG175" s="267"/>
      <c r="AH175" s="267"/>
      <c r="AI175" s="202" t="s">
        <v>235</v>
      </c>
      <c r="AJ175" s="217"/>
      <c r="AK175" s="184" t="s">
        <v>235</v>
      </c>
      <c r="AL175" s="184" t="s">
        <v>235</v>
      </c>
      <c r="AM175" s="184" t="s">
        <v>235</v>
      </c>
      <c r="AN175" s="184" t="s">
        <v>235</v>
      </c>
      <c r="AO175" s="184" t="s">
        <v>235</v>
      </c>
      <c r="AP175" s="184" t="s">
        <v>235</v>
      </c>
      <c r="AQ175" s="184" t="s">
        <v>235</v>
      </c>
      <c r="AR175" s="184" t="s">
        <v>235</v>
      </c>
      <c r="AS175" s="184" t="s">
        <v>235</v>
      </c>
      <c r="AT175" s="184" t="s">
        <v>235</v>
      </c>
      <c r="AU175" s="184" t="s">
        <v>235</v>
      </c>
      <c r="AV175" s="217"/>
      <c r="AW175" s="184" t="s">
        <v>235</v>
      </c>
      <c r="AX175" s="184" t="s">
        <v>235</v>
      </c>
      <c r="AY175" s="184" t="s">
        <v>235</v>
      </c>
      <c r="AZ175" s="184" t="s">
        <v>235</v>
      </c>
      <c r="BA175" s="184" t="s">
        <v>235</v>
      </c>
      <c r="BB175" s="184" t="s">
        <v>235</v>
      </c>
      <c r="BC175" s="184" t="s">
        <v>235</v>
      </c>
      <c r="BD175" s="184" t="s">
        <v>235</v>
      </c>
      <c r="BE175" s="184" t="s">
        <v>235</v>
      </c>
      <c r="BF175" s="184" t="s">
        <v>235</v>
      </c>
      <c r="BG175" s="184" t="s">
        <v>235</v>
      </c>
      <c r="BH175" s="184" t="s">
        <v>235</v>
      </c>
      <c r="BI175" s="184" t="s">
        <v>235</v>
      </c>
      <c r="BJ175" s="184" t="s">
        <v>235</v>
      </c>
      <c r="BK175" s="184" t="s">
        <v>235</v>
      </c>
      <c r="BL175" s="184" t="s">
        <v>235</v>
      </c>
      <c r="BM175" s="184" t="s">
        <v>235</v>
      </c>
      <c r="BN175" s="184" t="s">
        <v>235</v>
      </c>
      <c r="BO175" s="184" t="s">
        <v>235</v>
      </c>
      <c r="BP175" s="184" t="s">
        <v>235</v>
      </c>
      <c r="BQ175" s="184" t="s">
        <v>235</v>
      </c>
      <c r="BR175" s="184" t="s">
        <v>235</v>
      </c>
      <c r="BS175" s="184" t="s">
        <v>235</v>
      </c>
      <c r="BT175" s="184" t="s">
        <v>235</v>
      </c>
      <c r="BU175" s="184" t="s">
        <v>235</v>
      </c>
      <c r="BV175" s="184" t="s">
        <v>235</v>
      </c>
      <c r="BW175" s="217"/>
      <c r="BX175" s="217"/>
      <c r="BY175" s="217"/>
      <c r="BZ175" s="217"/>
      <c r="CA175" s="217"/>
      <c r="CB175" s="217"/>
      <c r="CC175" s="217"/>
      <c r="CD175" s="217"/>
      <c r="CE175" s="217"/>
      <c r="CF175" s="217"/>
      <c r="CG175" s="217"/>
      <c r="CH175" s="217"/>
      <c r="CI175" s="217"/>
      <c r="CJ175" s="217"/>
      <c r="CK175" s="217"/>
      <c r="CL175" s="217"/>
      <c r="CM175" s="217"/>
      <c r="CN175" s="217"/>
      <c r="CO175" s="217"/>
      <c r="CP175" s="217"/>
      <c r="CQ175" s="217"/>
      <c r="CR175" s="217"/>
      <c r="CS175" s="217"/>
      <c r="CT175" s="217"/>
      <c r="CU175" s="217"/>
      <c r="CV175" s="217"/>
      <c r="CW175" s="217"/>
      <c r="CX175" s="217"/>
      <c r="CY175" s="217"/>
      <c r="CZ175" s="217"/>
      <c r="DA175" s="217"/>
      <c r="DB175" s="217"/>
      <c r="DC175" s="217"/>
      <c r="DD175" s="217"/>
      <c r="DE175" s="217"/>
      <c r="DF175" s="217"/>
      <c r="DG175" s="217"/>
      <c r="DH175" s="217"/>
      <c r="DI175" s="217"/>
      <c r="DJ175" s="217"/>
      <c r="DK175" s="267"/>
      <c r="DL175" s="267"/>
      <c r="DM175" s="267"/>
      <c r="DN175" s="267"/>
      <c r="DO175" s="267"/>
      <c r="DP175" s="267"/>
      <c r="DQ175" s="217"/>
      <c r="DR175" s="217"/>
      <c r="DS175" s="186" t="s">
        <v>231</v>
      </c>
      <c r="DT175" s="267"/>
      <c r="DU175" s="186">
        <v>42.84</v>
      </c>
      <c r="DV175" s="186" t="s">
        <v>231</v>
      </c>
      <c r="DW175" s="186" t="s">
        <v>231</v>
      </c>
      <c r="DX175" s="186" t="s">
        <v>231</v>
      </c>
      <c r="DY175" s="186" t="s">
        <v>231</v>
      </c>
      <c r="DZ175" s="186" t="s">
        <v>231</v>
      </c>
      <c r="EA175" s="186" t="s">
        <v>231</v>
      </c>
      <c r="EB175" s="186" t="s">
        <v>231</v>
      </c>
      <c r="EC175" s="186" t="s">
        <v>231</v>
      </c>
      <c r="ED175" s="267"/>
      <c r="EE175" s="186" t="s">
        <v>231</v>
      </c>
      <c r="EF175" s="267"/>
      <c r="EG175" s="184">
        <v>11.21</v>
      </c>
      <c r="EH175" s="184" t="s">
        <v>231</v>
      </c>
      <c r="EI175" s="184" t="s">
        <v>231</v>
      </c>
      <c r="EJ175" s="184" t="s">
        <v>231</v>
      </c>
      <c r="EK175" s="184" t="s">
        <v>231</v>
      </c>
      <c r="EL175" s="186" t="s">
        <v>231</v>
      </c>
      <c r="EM175" s="186" t="s">
        <v>231</v>
      </c>
      <c r="EN175" s="186" t="s">
        <v>231</v>
      </c>
      <c r="EO175" s="186" t="s">
        <v>231</v>
      </c>
      <c r="EP175" s="184" t="s">
        <v>231</v>
      </c>
      <c r="EQ175" s="184" t="s">
        <v>231</v>
      </c>
      <c r="ER175" s="184" t="s">
        <v>231</v>
      </c>
      <c r="ES175" s="184" t="s">
        <v>231</v>
      </c>
      <c r="ET175" s="184" t="s">
        <v>231</v>
      </c>
      <c r="EU175" s="184" t="s">
        <v>231</v>
      </c>
      <c r="EV175" s="184" t="s">
        <v>231</v>
      </c>
      <c r="EW175" s="184" t="s">
        <v>231</v>
      </c>
      <c r="EX175" s="184" t="s">
        <v>231</v>
      </c>
      <c r="EY175" s="184" t="s">
        <v>231</v>
      </c>
      <c r="EZ175" s="184" t="s">
        <v>231</v>
      </c>
      <c r="FA175" s="184" t="s">
        <v>231</v>
      </c>
      <c r="FB175" s="184" t="s">
        <v>231</v>
      </c>
      <c r="FC175" s="184" t="s">
        <v>231</v>
      </c>
      <c r="FD175" s="184" t="s">
        <v>231</v>
      </c>
      <c r="FE175" s="184" t="s">
        <v>231</v>
      </c>
      <c r="FF175" s="184" t="s">
        <v>231</v>
      </c>
      <c r="FG175" s="184" t="s">
        <v>231</v>
      </c>
      <c r="FH175" s="184" t="s">
        <v>231</v>
      </c>
    </row>
    <row r="176" spans="1:164" ht="16.5" customHeight="1" x14ac:dyDescent="0.3">
      <c r="A176" s="368"/>
      <c r="B176" s="370"/>
      <c r="C176" s="372"/>
      <c r="D176" s="267"/>
      <c r="E176" s="217"/>
      <c r="F176" s="217"/>
      <c r="G176" s="217"/>
      <c r="H176" s="217"/>
      <c r="I176" s="217"/>
      <c r="J176" s="267"/>
      <c r="K176" s="267"/>
      <c r="L176" s="217"/>
      <c r="M176" s="217"/>
      <c r="N176" s="217"/>
      <c r="O176" s="217"/>
      <c r="P176" s="217"/>
      <c r="Q176" s="217"/>
      <c r="R176" s="184" t="s">
        <v>235</v>
      </c>
      <c r="S176" s="184" t="s">
        <v>235</v>
      </c>
      <c r="T176" s="184" t="s">
        <v>235</v>
      </c>
      <c r="U176" s="184" t="s">
        <v>235</v>
      </c>
      <c r="V176" s="184" t="s">
        <v>235</v>
      </c>
      <c r="W176" s="267"/>
      <c r="X176" s="184" t="s">
        <v>235</v>
      </c>
      <c r="Y176" s="267"/>
      <c r="Z176" s="184" t="s">
        <v>235</v>
      </c>
      <c r="AA176" s="267"/>
      <c r="AB176" s="184" t="s">
        <v>235</v>
      </c>
      <c r="AC176" s="267"/>
      <c r="AD176" s="184" t="s">
        <v>235</v>
      </c>
      <c r="AE176" s="198" t="s">
        <v>235</v>
      </c>
      <c r="AF176" s="267"/>
      <c r="AG176" s="267"/>
      <c r="AH176" s="267"/>
      <c r="AI176" s="202" t="s">
        <v>235</v>
      </c>
      <c r="AJ176" s="217"/>
      <c r="AK176" s="184" t="s">
        <v>235</v>
      </c>
      <c r="AL176" s="184" t="s">
        <v>235</v>
      </c>
      <c r="AM176" s="184" t="s">
        <v>235</v>
      </c>
      <c r="AN176" s="184" t="s">
        <v>235</v>
      </c>
      <c r="AO176" s="184" t="s">
        <v>235</v>
      </c>
      <c r="AP176" s="184" t="s">
        <v>235</v>
      </c>
      <c r="AQ176" s="184" t="s">
        <v>235</v>
      </c>
      <c r="AR176" s="184" t="s">
        <v>235</v>
      </c>
      <c r="AS176" s="184" t="s">
        <v>235</v>
      </c>
      <c r="AT176" s="184" t="s">
        <v>235</v>
      </c>
      <c r="AU176" s="184" t="s">
        <v>235</v>
      </c>
      <c r="AV176" s="217"/>
      <c r="AW176" s="184" t="s">
        <v>235</v>
      </c>
      <c r="AX176" s="184" t="s">
        <v>235</v>
      </c>
      <c r="AY176" s="184" t="s">
        <v>235</v>
      </c>
      <c r="AZ176" s="184" t="s">
        <v>235</v>
      </c>
      <c r="BA176" s="184" t="s">
        <v>235</v>
      </c>
      <c r="BB176" s="184" t="s">
        <v>235</v>
      </c>
      <c r="BC176" s="184" t="s">
        <v>235</v>
      </c>
      <c r="BD176" s="184" t="s">
        <v>235</v>
      </c>
      <c r="BE176" s="184" t="s">
        <v>235</v>
      </c>
      <c r="BF176" s="184" t="s">
        <v>235</v>
      </c>
      <c r="BG176" s="184" t="s">
        <v>235</v>
      </c>
      <c r="BH176" s="184" t="s">
        <v>235</v>
      </c>
      <c r="BI176" s="184" t="s">
        <v>235</v>
      </c>
      <c r="BJ176" s="184" t="s">
        <v>235</v>
      </c>
      <c r="BK176" s="184" t="s">
        <v>235</v>
      </c>
      <c r="BL176" s="184" t="s">
        <v>235</v>
      </c>
      <c r="BM176" s="184" t="s">
        <v>235</v>
      </c>
      <c r="BN176" s="184" t="s">
        <v>235</v>
      </c>
      <c r="BO176" s="184" t="s">
        <v>235</v>
      </c>
      <c r="BP176" s="184" t="s">
        <v>235</v>
      </c>
      <c r="BQ176" s="184" t="s">
        <v>235</v>
      </c>
      <c r="BR176" s="184" t="s">
        <v>235</v>
      </c>
      <c r="BS176" s="184" t="s">
        <v>235</v>
      </c>
      <c r="BT176" s="184" t="s">
        <v>235</v>
      </c>
      <c r="BU176" s="184" t="s">
        <v>235</v>
      </c>
      <c r="BV176" s="184" t="s">
        <v>235</v>
      </c>
      <c r="BW176" s="217"/>
      <c r="BX176" s="217"/>
      <c r="BY176" s="217"/>
      <c r="BZ176" s="217"/>
      <c r="CA176" s="217"/>
      <c r="CB176" s="217"/>
      <c r="CC176" s="217"/>
      <c r="CD176" s="217"/>
      <c r="CE176" s="217"/>
      <c r="CF176" s="217"/>
      <c r="CG176" s="217"/>
      <c r="CH176" s="217"/>
      <c r="CI176" s="217"/>
      <c r="CJ176" s="217"/>
      <c r="CK176" s="217"/>
      <c r="CL176" s="217"/>
      <c r="CM176" s="217"/>
      <c r="CN176" s="217"/>
      <c r="CO176" s="217"/>
      <c r="CP176" s="217"/>
      <c r="CQ176" s="217"/>
      <c r="CR176" s="217"/>
      <c r="CS176" s="217"/>
      <c r="CT176" s="217"/>
      <c r="CU176" s="217"/>
      <c r="CV176" s="217"/>
      <c r="CW176" s="217"/>
      <c r="CX176" s="217"/>
      <c r="CY176" s="217"/>
      <c r="CZ176" s="217"/>
      <c r="DA176" s="217"/>
      <c r="DB176" s="217"/>
      <c r="DC176" s="217"/>
      <c r="DD176" s="217"/>
      <c r="DE176" s="217"/>
      <c r="DF176" s="217"/>
      <c r="DG176" s="217"/>
      <c r="DH176" s="217"/>
      <c r="DI176" s="217"/>
      <c r="DJ176" s="217"/>
      <c r="DK176" s="267"/>
      <c r="DL176" s="267"/>
      <c r="DM176" s="267"/>
      <c r="DN176" s="267"/>
      <c r="DO176" s="267"/>
      <c r="DP176" s="267"/>
      <c r="DQ176" s="217"/>
      <c r="DR176" s="217"/>
      <c r="DS176" s="184" t="s">
        <v>235</v>
      </c>
      <c r="DT176" s="267"/>
      <c r="DU176" s="184" t="s">
        <v>235</v>
      </c>
      <c r="DV176" s="184" t="s">
        <v>235</v>
      </c>
      <c r="DW176" s="184" t="s">
        <v>235</v>
      </c>
      <c r="DX176" s="184" t="s">
        <v>235</v>
      </c>
      <c r="DY176" s="184" t="s">
        <v>235</v>
      </c>
      <c r="DZ176" s="184" t="s">
        <v>235</v>
      </c>
      <c r="EA176" s="184" t="s">
        <v>235</v>
      </c>
      <c r="EB176" s="184" t="s">
        <v>235</v>
      </c>
      <c r="EC176" s="184" t="s">
        <v>235</v>
      </c>
      <c r="ED176" s="267"/>
      <c r="EE176" s="184" t="s">
        <v>235</v>
      </c>
      <c r="EF176" s="267"/>
      <c r="EG176" s="184" t="s">
        <v>235</v>
      </c>
      <c r="EH176" s="184" t="s">
        <v>235</v>
      </c>
      <c r="EI176" s="184" t="s">
        <v>235</v>
      </c>
      <c r="EJ176" s="184" t="s">
        <v>235</v>
      </c>
      <c r="EK176" s="184" t="s">
        <v>235</v>
      </c>
      <c r="EL176" s="184" t="s">
        <v>235</v>
      </c>
      <c r="EM176" s="184" t="s">
        <v>235</v>
      </c>
      <c r="EN176" s="184" t="s">
        <v>235</v>
      </c>
      <c r="EO176" s="184" t="s">
        <v>235</v>
      </c>
      <c r="EP176" s="184" t="s">
        <v>235</v>
      </c>
      <c r="EQ176" s="184" t="s">
        <v>235</v>
      </c>
      <c r="ER176" s="184" t="s">
        <v>235</v>
      </c>
      <c r="ES176" s="184" t="s">
        <v>235</v>
      </c>
      <c r="ET176" s="184" t="s">
        <v>235</v>
      </c>
      <c r="EU176" s="184" t="s">
        <v>235</v>
      </c>
      <c r="EV176" s="184" t="s">
        <v>235</v>
      </c>
      <c r="EW176" s="184" t="s">
        <v>235</v>
      </c>
      <c r="EX176" s="184" t="s">
        <v>235</v>
      </c>
      <c r="EY176" s="184" t="s">
        <v>235</v>
      </c>
      <c r="EZ176" s="184" t="s">
        <v>235</v>
      </c>
      <c r="FA176" s="184" t="s">
        <v>235</v>
      </c>
      <c r="FB176" s="184" t="s">
        <v>235</v>
      </c>
      <c r="FC176" s="184" t="s">
        <v>235</v>
      </c>
      <c r="FD176" s="184" t="s">
        <v>235</v>
      </c>
      <c r="FE176" s="184" t="s">
        <v>235</v>
      </c>
      <c r="FF176" s="184" t="s">
        <v>235</v>
      </c>
      <c r="FG176" s="184" t="s">
        <v>235</v>
      </c>
      <c r="FH176" s="184" t="s">
        <v>235</v>
      </c>
    </row>
    <row r="177" spans="1:164" ht="16.5" customHeight="1" x14ac:dyDescent="0.3">
      <c r="A177" s="368"/>
      <c r="B177" s="371"/>
      <c r="C177" s="372"/>
      <c r="D177" s="267"/>
      <c r="E177" s="218"/>
      <c r="F177" s="218"/>
      <c r="G177" s="218"/>
      <c r="H177" s="218"/>
      <c r="I177" s="218"/>
      <c r="J177" s="267"/>
      <c r="K177" s="267"/>
      <c r="L177" s="218"/>
      <c r="M177" s="218"/>
      <c r="N177" s="218"/>
      <c r="O177" s="218"/>
      <c r="P177" s="218"/>
      <c r="Q177" s="218"/>
      <c r="R177" s="184" t="s">
        <v>235</v>
      </c>
      <c r="S177" s="184" t="s">
        <v>235</v>
      </c>
      <c r="T177" s="184" t="s">
        <v>235</v>
      </c>
      <c r="U177" s="184" t="s">
        <v>235</v>
      </c>
      <c r="V177" s="184" t="s">
        <v>235</v>
      </c>
      <c r="W177" s="267"/>
      <c r="X177" s="184" t="s">
        <v>235</v>
      </c>
      <c r="Y177" s="267"/>
      <c r="Z177" s="184" t="s">
        <v>235</v>
      </c>
      <c r="AA177" s="267"/>
      <c r="AB177" s="184" t="s">
        <v>235</v>
      </c>
      <c r="AC177" s="267"/>
      <c r="AD177" s="184" t="s">
        <v>235</v>
      </c>
      <c r="AE177" s="198" t="s">
        <v>235</v>
      </c>
      <c r="AF177" s="267"/>
      <c r="AG177" s="267"/>
      <c r="AH177" s="267"/>
      <c r="AI177" s="202" t="s">
        <v>235</v>
      </c>
      <c r="AJ177" s="218"/>
      <c r="AK177" s="184" t="s">
        <v>235</v>
      </c>
      <c r="AL177" s="184" t="s">
        <v>235</v>
      </c>
      <c r="AM177" s="184" t="s">
        <v>235</v>
      </c>
      <c r="AN177" s="184" t="s">
        <v>235</v>
      </c>
      <c r="AO177" s="184" t="s">
        <v>235</v>
      </c>
      <c r="AP177" s="184" t="s">
        <v>235</v>
      </c>
      <c r="AQ177" s="184" t="s">
        <v>235</v>
      </c>
      <c r="AR177" s="184" t="s">
        <v>235</v>
      </c>
      <c r="AS177" s="184" t="s">
        <v>235</v>
      </c>
      <c r="AT177" s="184" t="s">
        <v>235</v>
      </c>
      <c r="AU177" s="184" t="s">
        <v>235</v>
      </c>
      <c r="AV177" s="218"/>
      <c r="AW177" s="184" t="s">
        <v>235</v>
      </c>
      <c r="AX177" s="184" t="s">
        <v>235</v>
      </c>
      <c r="AY177" s="184" t="s">
        <v>235</v>
      </c>
      <c r="AZ177" s="184" t="s">
        <v>235</v>
      </c>
      <c r="BA177" s="184" t="s">
        <v>235</v>
      </c>
      <c r="BB177" s="184" t="s">
        <v>235</v>
      </c>
      <c r="BC177" s="184" t="s">
        <v>235</v>
      </c>
      <c r="BD177" s="184" t="s">
        <v>235</v>
      </c>
      <c r="BE177" s="184" t="s">
        <v>235</v>
      </c>
      <c r="BF177" s="184" t="s">
        <v>235</v>
      </c>
      <c r="BG177" s="184" t="s">
        <v>235</v>
      </c>
      <c r="BH177" s="184" t="s">
        <v>235</v>
      </c>
      <c r="BI177" s="184" t="s">
        <v>235</v>
      </c>
      <c r="BJ177" s="184" t="s">
        <v>235</v>
      </c>
      <c r="BK177" s="184" t="s">
        <v>235</v>
      </c>
      <c r="BL177" s="184" t="s">
        <v>235</v>
      </c>
      <c r="BM177" s="184" t="s">
        <v>235</v>
      </c>
      <c r="BN177" s="184" t="s">
        <v>235</v>
      </c>
      <c r="BO177" s="184" t="s">
        <v>235</v>
      </c>
      <c r="BP177" s="184" t="s">
        <v>235</v>
      </c>
      <c r="BQ177" s="184" t="s">
        <v>235</v>
      </c>
      <c r="BR177" s="184" t="s">
        <v>235</v>
      </c>
      <c r="BS177" s="184" t="s">
        <v>235</v>
      </c>
      <c r="BT177" s="184" t="s">
        <v>235</v>
      </c>
      <c r="BU177" s="184" t="s">
        <v>235</v>
      </c>
      <c r="BV177" s="184" t="s">
        <v>235</v>
      </c>
      <c r="BW177" s="218"/>
      <c r="BX177" s="218"/>
      <c r="BY177" s="218"/>
      <c r="BZ177" s="218"/>
      <c r="CA177" s="218"/>
      <c r="CB177" s="218"/>
      <c r="CC177" s="218"/>
      <c r="CD177" s="218"/>
      <c r="CE177" s="218"/>
      <c r="CF177" s="218"/>
      <c r="CG177" s="218"/>
      <c r="CH177" s="218"/>
      <c r="CI177" s="218"/>
      <c r="CJ177" s="218"/>
      <c r="CK177" s="218"/>
      <c r="CL177" s="218"/>
      <c r="CM177" s="218"/>
      <c r="CN177" s="218"/>
      <c r="CO177" s="218"/>
      <c r="CP177" s="218"/>
      <c r="CQ177" s="218"/>
      <c r="CR177" s="218"/>
      <c r="CS177" s="218"/>
      <c r="CT177" s="218"/>
      <c r="CU177" s="218"/>
      <c r="CV177" s="218"/>
      <c r="CW177" s="218"/>
      <c r="CX177" s="218"/>
      <c r="CY177" s="218"/>
      <c r="CZ177" s="218"/>
      <c r="DA177" s="218"/>
      <c r="DB177" s="218"/>
      <c r="DC177" s="218"/>
      <c r="DD177" s="218"/>
      <c r="DE177" s="218"/>
      <c r="DF177" s="218"/>
      <c r="DG177" s="218"/>
      <c r="DH177" s="218"/>
      <c r="DI177" s="218"/>
      <c r="DJ177" s="218"/>
      <c r="DK177" s="267"/>
      <c r="DL177" s="267"/>
      <c r="DM177" s="267"/>
      <c r="DN177" s="267"/>
      <c r="DO177" s="267"/>
      <c r="DP177" s="267"/>
      <c r="DQ177" s="218"/>
      <c r="DR177" s="218"/>
      <c r="DS177" s="184" t="s">
        <v>235</v>
      </c>
      <c r="DT177" s="267"/>
      <c r="DU177" s="184" t="s">
        <v>235</v>
      </c>
      <c r="DV177" s="184" t="s">
        <v>235</v>
      </c>
      <c r="DW177" s="184" t="s">
        <v>235</v>
      </c>
      <c r="DX177" s="184" t="s">
        <v>235</v>
      </c>
      <c r="DY177" s="184" t="s">
        <v>235</v>
      </c>
      <c r="DZ177" s="184" t="s">
        <v>235</v>
      </c>
      <c r="EA177" s="184" t="s">
        <v>235</v>
      </c>
      <c r="EB177" s="184" t="s">
        <v>235</v>
      </c>
      <c r="EC177" s="184" t="s">
        <v>235</v>
      </c>
      <c r="ED177" s="267"/>
      <c r="EE177" s="184" t="s">
        <v>235</v>
      </c>
      <c r="EF177" s="267"/>
      <c r="EG177" s="184" t="s">
        <v>235</v>
      </c>
      <c r="EH177" s="184" t="s">
        <v>235</v>
      </c>
      <c r="EI177" s="184" t="s">
        <v>235</v>
      </c>
      <c r="EJ177" s="184" t="s">
        <v>235</v>
      </c>
      <c r="EK177" s="184" t="s">
        <v>235</v>
      </c>
      <c r="EL177" s="184" t="s">
        <v>235</v>
      </c>
      <c r="EM177" s="184" t="s">
        <v>235</v>
      </c>
      <c r="EN177" s="184" t="s">
        <v>235</v>
      </c>
      <c r="EO177" s="184" t="s">
        <v>235</v>
      </c>
      <c r="EP177" s="184" t="s">
        <v>235</v>
      </c>
      <c r="EQ177" s="184" t="s">
        <v>235</v>
      </c>
      <c r="ER177" s="184" t="s">
        <v>235</v>
      </c>
      <c r="ES177" s="184" t="s">
        <v>235</v>
      </c>
      <c r="ET177" s="184" t="s">
        <v>235</v>
      </c>
      <c r="EU177" s="184" t="s">
        <v>235</v>
      </c>
      <c r="EV177" s="184" t="s">
        <v>235</v>
      </c>
      <c r="EW177" s="184" t="s">
        <v>235</v>
      </c>
      <c r="EX177" s="184" t="s">
        <v>235</v>
      </c>
      <c r="EY177" s="184" t="s">
        <v>235</v>
      </c>
      <c r="EZ177" s="184" t="s">
        <v>235</v>
      </c>
      <c r="FA177" s="184" t="s">
        <v>235</v>
      </c>
      <c r="FB177" s="184" t="s">
        <v>235</v>
      </c>
      <c r="FC177" s="184" t="s">
        <v>235</v>
      </c>
      <c r="FD177" s="184" t="s">
        <v>235</v>
      </c>
      <c r="FE177" s="184" t="s">
        <v>235</v>
      </c>
      <c r="FF177" s="184" t="s">
        <v>235</v>
      </c>
      <c r="FG177" s="184" t="s">
        <v>235</v>
      </c>
      <c r="FH177" s="184" t="s">
        <v>235</v>
      </c>
    </row>
    <row r="178" spans="1:164" ht="16.5" customHeight="1" x14ac:dyDescent="0.3">
      <c r="A178" s="368">
        <v>63</v>
      </c>
      <c r="B178" s="369">
        <v>66</v>
      </c>
      <c r="C178" s="372" t="s">
        <v>238</v>
      </c>
      <c r="D178" s="267" t="s">
        <v>623</v>
      </c>
      <c r="E178" s="216" t="s">
        <v>624</v>
      </c>
      <c r="F178" s="216" t="s">
        <v>625</v>
      </c>
      <c r="G178" s="216" t="s">
        <v>626</v>
      </c>
      <c r="H178" s="216" t="s">
        <v>627</v>
      </c>
      <c r="I178" s="216" t="s">
        <v>628</v>
      </c>
      <c r="J178" s="267" t="s">
        <v>231</v>
      </c>
      <c r="K178" s="367" t="s">
        <v>629</v>
      </c>
      <c r="L178" s="216" t="s">
        <v>225</v>
      </c>
      <c r="M178" s="216" t="s">
        <v>630</v>
      </c>
      <c r="N178" s="216" t="s">
        <v>561</v>
      </c>
      <c r="O178" s="216" t="s">
        <v>631</v>
      </c>
      <c r="P178" s="216" t="s">
        <v>274</v>
      </c>
      <c r="Q178" s="216">
        <v>2</v>
      </c>
      <c r="R178" s="184" t="s">
        <v>359</v>
      </c>
      <c r="S178" s="184" t="s">
        <v>638</v>
      </c>
      <c r="T178" s="184" t="s">
        <v>638</v>
      </c>
      <c r="U178" s="184" t="s">
        <v>638</v>
      </c>
      <c r="V178" s="184" t="s">
        <v>231</v>
      </c>
      <c r="W178" s="267" t="s">
        <v>231</v>
      </c>
      <c r="X178" s="184" t="s">
        <v>231</v>
      </c>
      <c r="Y178" s="267" t="s">
        <v>231</v>
      </c>
      <c r="Z178" s="184" t="s">
        <v>231</v>
      </c>
      <c r="AA178" s="267" t="s">
        <v>231</v>
      </c>
      <c r="AB178" s="184" t="s">
        <v>231</v>
      </c>
      <c r="AC178" s="267" t="s">
        <v>231</v>
      </c>
      <c r="AD178" s="184" t="s">
        <v>231</v>
      </c>
      <c r="AE178" s="198" t="s">
        <v>231</v>
      </c>
      <c r="AF178" s="267" t="s">
        <v>235</v>
      </c>
      <c r="AG178" s="267" t="s">
        <v>235</v>
      </c>
      <c r="AH178" s="267" t="s">
        <v>235</v>
      </c>
      <c r="AI178" s="202" t="s">
        <v>235</v>
      </c>
      <c r="AJ178" s="267" t="s">
        <v>235</v>
      </c>
      <c r="AK178" s="184" t="s">
        <v>235</v>
      </c>
      <c r="AL178" s="184" t="s">
        <v>235</v>
      </c>
      <c r="AM178" s="184" t="s">
        <v>235</v>
      </c>
      <c r="AN178" s="184" t="s">
        <v>235</v>
      </c>
      <c r="AO178" s="184" t="s">
        <v>235</v>
      </c>
      <c r="AP178" s="184" t="s">
        <v>235</v>
      </c>
      <c r="AQ178" s="184" t="s">
        <v>235</v>
      </c>
      <c r="AR178" s="184" t="s">
        <v>235</v>
      </c>
      <c r="AS178" s="184" t="s">
        <v>235</v>
      </c>
      <c r="AT178" s="184" t="s">
        <v>235</v>
      </c>
      <c r="AU178" s="184" t="s">
        <v>235</v>
      </c>
      <c r="AV178" s="267" t="s">
        <v>235</v>
      </c>
      <c r="AW178" s="184" t="s">
        <v>235</v>
      </c>
      <c r="AX178" s="184" t="s">
        <v>235</v>
      </c>
      <c r="AY178" s="184" t="s">
        <v>235</v>
      </c>
      <c r="AZ178" s="184" t="s">
        <v>235</v>
      </c>
      <c r="BA178" s="184" t="s">
        <v>235</v>
      </c>
      <c r="BB178" s="184" t="s">
        <v>235</v>
      </c>
      <c r="BC178" s="184" t="s">
        <v>235</v>
      </c>
      <c r="BD178" s="184" t="s">
        <v>235</v>
      </c>
      <c r="BE178" s="184" t="s">
        <v>235</v>
      </c>
      <c r="BF178" s="184" t="s">
        <v>235</v>
      </c>
      <c r="BG178" s="184" t="s">
        <v>235</v>
      </c>
      <c r="BH178" s="184" t="s">
        <v>235</v>
      </c>
      <c r="BI178" s="184" t="s">
        <v>235</v>
      </c>
      <c r="BJ178" s="184" t="s">
        <v>235</v>
      </c>
      <c r="BK178" s="184" t="s">
        <v>235</v>
      </c>
      <c r="BL178" s="184" t="s">
        <v>235</v>
      </c>
      <c r="BM178" s="184" t="s">
        <v>235</v>
      </c>
      <c r="BN178" s="184" t="s">
        <v>235</v>
      </c>
      <c r="BO178" s="184" t="s">
        <v>235</v>
      </c>
      <c r="BP178" s="184" t="s">
        <v>235</v>
      </c>
      <c r="BQ178" s="184" t="s">
        <v>235</v>
      </c>
      <c r="BR178" s="184" t="s">
        <v>235</v>
      </c>
      <c r="BS178" s="184" t="s">
        <v>235</v>
      </c>
      <c r="BT178" s="184" t="s">
        <v>235</v>
      </c>
      <c r="BU178" s="184" t="s">
        <v>235</v>
      </c>
      <c r="BV178" s="184" t="s">
        <v>235</v>
      </c>
      <c r="BW178" s="267" t="s">
        <v>235</v>
      </c>
      <c r="BX178" s="267" t="s">
        <v>235</v>
      </c>
      <c r="BY178" s="267" t="s">
        <v>235</v>
      </c>
      <c r="BZ178" s="267" t="s">
        <v>235</v>
      </c>
      <c r="CA178" s="267" t="s">
        <v>235</v>
      </c>
      <c r="CB178" s="267" t="s">
        <v>235</v>
      </c>
      <c r="CC178" s="267" t="s">
        <v>235</v>
      </c>
      <c r="CD178" s="267" t="s">
        <v>235</v>
      </c>
      <c r="CE178" s="267" t="s">
        <v>235</v>
      </c>
      <c r="CF178" s="267" t="s">
        <v>235</v>
      </c>
      <c r="CG178" s="267" t="s">
        <v>235</v>
      </c>
      <c r="CH178" s="267" t="s">
        <v>235</v>
      </c>
      <c r="CI178" s="267" t="s">
        <v>235</v>
      </c>
      <c r="CJ178" s="267" t="s">
        <v>235</v>
      </c>
      <c r="CK178" s="267" t="s">
        <v>235</v>
      </c>
      <c r="CL178" s="267" t="s">
        <v>235</v>
      </c>
      <c r="CM178" s="267" t="s">
        <v>235</v>
      </c>
      <c r="CN178" s="267" t="s">
        <v>235</v>
      </c>
      <c r="CO178" s="267" t="s">
        <v>235</v>
      </c>
      <c r="CP178" s="267" t="s">
        <v>235</v>
      </c>
      <c r="CQ178" s="267" t="s">
        <v>235</v>
      </c>
      <c r="CR178" s="267" t="s">
        <v>235</v>
      </c>
      <c r="CS178" s="267" t="s">
        <v>235</v>
      </c>
      <c r="CT178" s="267" t="s">
        <v>235</v>
      </c>
      <c r="CU178" s="267" t="s">
        <v>235</v>
      </c>
      <c r="CV178" s="267" t="s">
        <v>235</v>
      </c>
      <c r="CW178" s="267" t="s">
        <v>235</v>
      </c>
      <c r="CX178" s="267" t="s">
        <v>235</v>
      </c>
      <c r="CY178" s="267" t="s">
        <v>235</v>
      </c>
      <c r="CZ178" s="267" t="s">
        <v>235</v>
      </c>
      <c r="DA178" s="267" t="s">
        <v>235</v>
      </c>
      <c r="DB178" s="267" t="s">
        <v>235</v>
      </c>
      <c r="DC178" s="267" t="s">
        <v>235</v>
      </c>
      <c r="DD178" s="267" t="s">
        <v>235</v>
      </c>
      <c r="DE178" s="267" t="s">
        <v>235</v>
      </c>
      <c r="DF178" s="267" t="s">
        <v>235</v>
      </c>
      <c r="DG178" s="267" t="s">
        <v>235</v>
      </c>
      <c r="DH178" s="267" t="s">
        <v>235</v>
      </c>
      <c r="DI178" s="267" t="s">
        <v>235</v>
      </c>
      <c r="DJ178" s="267" t="s">
        <v>235</v>
      </c>
      <c r="DK178" s="267" t="s">
        <v>485</v>
      </c>
      <c r="DL178" s="267" t="s">
        <v>634</v>
      </c>
      <c r="DM178" s="267" t="s">
        <v>560</v>
      </c>
      <c r="DN178" s="267" t="s">
        <v>635</v>
      </c>
      <c r="DO178" s="267" t="s">
        <v>635</v>
      </c>
      <c r="DP178" s="267" t="s">
        <v>635</v>
      </c>
      <c r="DQ178" s="216" t="s">
        <v>231</v>
      </c>
      <c r="DR178" s="216" t="s">
        <v>231</v>
      </c>
      <c r="DS178" s="186" t="s">
        <v>231</v>
      </c>
      <c r="DT178" s="267" t="s">
        <v>231</v>
      </c>
      <c r="DU178" s="186">
        <v>19.690000000000001</v>
      </c>
      <c r="DV178" s="186" t="s">
        <v>231</v>
      </c>
      <c r="DW178" s="186" t="s">
        <v>231</v>
      </c>
      <c r="DX178" s="186" t="s">
        <v>231</v>
      </c>
      <c r="DY178" s="186" t="s">
        <v>231</v>
      </c>
      <c r="DZ178" s="186" t="s">
        <v>231</v>
      </c>
      <c r="EA178" s="186" t="s">
        <v>231</v>
      </c>
      <c r="EB178" s="186" t="s">
        <v>231</v>
      </c>
      <c r="EC178" s="186" t="s">
        <v>231</v>
      </c>
      <c r="ED178" s="267" t="s">
        <v>233</v>
      </c>
      <c r="EE178" s="186" t="s">
        <v>231</v>
      </c>
      <c r="EF178" s="267" t="s">
        <v>231</v>
      </c>
      <c r="EG178" s="184">
        <v>4.8</v>
      </c>
      <c r="EH178" s="184" t="s">
        <v>231</v>
      </c>
      <c r="EI178" s="184" t="s">
        <v>231</v>
      </c>
      <c r="EJ178" s="184" t="s">
        <v>231</v>
      </c>
      <c r="EK178" s="184" t="s">
        <v>231</v>
      </c>
      <c r="EL178" s="186" t="s">
        <v>231</v>
      </c>
      <c r="EM178" s="186" t="s">
        <v>231</v>
      </c>
      <c r="EN178" s="186" t="s">
        <v>231</v>
      </c>
      <c r="EO178" s="186" t="s">
        <v>231</v>
      </c>
      <c r="EP178" s="184" t="s">
        <v>231</v>
      </c>
      <c r="EQ178" s="184" t="s">
        <v>231</v>
      </c>
      <c r="ER178" s="184" t="s">
        <v>231</v>
      </c>
      <c r="ES178" s="184" t="s">
        <v>231</v>
      </c>
      <c r="ET178" s="184" t="s">
        <v>231</v>
      </c>
      <c r="EU178" s="184" t="s">
        <v>231</v>
      </c>
      <c r="EV178" s="184" t="s">
        <v>231</v>
      </c>
      <c r="EW178" s="184" t="s">
        <v>231</v>
      </c>
      <c r="EX178" s="184" t="s">
        <v>231</v>
      </c>
      <c r="EY178" s="184" t="s">
        <v>231</v>
      </c>
      <c r="EZ178" s="184" t="s">
        <v>231</v>
      </c>
      <c r="FA178" s="184" t="s">
        <v>231</v>
      </c>
      <c r="FB178" s="184" t="s">
        <v>231</v>
      </c>
      <c r="FC178" s="184" t="s">
        <v>231</v>
      </c>
      <c r="FD178" s="184" t="s">
        <v>231</v>
      </c>
      <c r="FE178" s="184" t="s">
        <v>231</v>
      </c>
      <c r="FF178" s="184" t="s">
        <v>231</v>
      </c>
      <c r="FG178" s="184" t="s">
        <v>231</v>
      </c>
      <c r="FH178" s="184" t="s">
        <v>231</v>
      </c>
    </row>
    <row r="179" spans="1:164" ht="16.5" customHeight="1" x14ac:dyDescent="0.3">
      <c r="A179" s="368"/>
      <c r="B179" s="370"/>
      <c r="C179" s="372"/>
      <c r="D179" s="267"/>
      <c r="E179" s="217"/>
      <c r="F179" s="217"/>
      <c r="G179" s="217"/>
      <c r="H179" s="217"/>
      <c r="I179" s="217"/>
      <c r="J179" s="267"/>
      <c r="K179" s="267"/>
      <c r="L179" s="217"/>
      <c r="M179" s="217"/>
      <c r="N179" s="217"/>
      <c r="O179" s="217"/>
      <c r="P179" s="217"/>
      <c r="Q179" s="217"/>
      <c r="R179" s="184" t="s">
        <v>431</v>
      </c>
      <c r="S179" s="184" t="s">
        <v>638</v>
      </c>
      <c r="T179" s="184" t="s">
        <v>638</v>
      </c>
      <c r="U179" s="184" t="s">
        <v>638</v>
      </c>
      <c r="V179" s="184" t="s">
        <v>231</v>
      </c>
      <c r="W179" s="267"/>
      <c r="X179" s="184" t="s">
        <v>231</v>
      </c>
      <c r="Y179" s="267"/>
      <c r="Z179" s="184" t="s">
        <v>231</v>
      </c>
      <c r="AA179" s="267"/>
      <c r="AB179" s="184" t="s">
        <v>231</v>
      </c>
      <c r="AC179" s="267"/>
      <c r="AD179" s="184" t="s">
        <v>231</v>
      </c>
      <c r="AE179" s="198" t="s">
        <v>231</v>
      </c>
      <c r="AF179" s="267"/>
      <c r="AG179" s="267"/>
      <c r="AH179" s="267"/>
      <c r="AI179" s="202" t="s">
        <v>235</v>
      </c>
      <c r="AJ179" s="267"/>
      <c r="AK179" s="184" t="s">
        <v>235</v>
      </c>
      <c r="AL179" s="184" t="s">
        <v>235</v>
      </c>
      <c r="AM179" s="184" t="s">
        <v>235</v>
      </c>
      <c r="AN179" s="184" t="s">
        <v>235</v>
      </c>
      <c r="AO179" s="184" t="s">
        <v>235</v>
      </c>
      <c r="AP179" s="184" t="s">
        <v>235</v>
      </c>
      <c r="AQ179" s="184" t="s">
        <v>235</v>
      </c>
      <c r="AR179" s="184" t="s">
        <v>235</v>
      </c>
      <c r="AS179" s="184" t="s">
        <v>235</v>
      </c>
      <c r="AT179" s="184" t="s">
        <v>235</v>
      </c>
      <c r="AU179" s="184" t="s">
        <v>235</v>
      </c>
      <c r="AV179" s="267"/>
      <c r="AW179" s="184" t="s">
        <v>235</v>
      </c>
      <c r="AX179" s="184" t="s">
        <v>235</v>
      </c>
      <c r="AY179" s="184" t="s">
        <v>235</v>
      </c>
      <c r="AZ179" s="184" t="s">
        <v>235</v>
      </c>
      <c r="BA179" s="184" t="s">
        <v>235</v>
      </c>
      <c r="BB179" s="184" t="s">
        <v>235</v>
      </c>
      <c r="BC179" s="184" t="s">
        <v>235</v>
      </c>
      <c r="BD179" s="184" t="s">
        <v>235</v>
      </c>
      <c r="BE179" s="184" t="s">
        <v>235</v>
      </c>
      <c r="BF179" s="184" t="s">
        <v>235</v>
      </c>
      <c r="BG179" s="184" t="s">
        <v>235</v>
      </c>
      <c r="BH179" s="184" t="s">
        <v>235</v>
      </c>
      <c r="BI179" s="184" t="s">
        <v>235</v>
      </c>
      <c r="BJ179" s="184" t="s">
        <v>235</v>
      </c>
      <c r="BK179" s="184" t="s">
        <v>235</v>
      </c>
      <c r="BL179" s="184" t="s">
        <v>235</v>
      </c>
      <c r="BM179" s="184" t="s">
        <v>235</v>
      </c>
      <c r="BN179" s="184" t="s">
        <v>235</v>
      </c>
      <c r="BO179" s="184" t="s">
        <v>235</v>
      </c>
      <c r="BP179" s="184" t="s">
        <v>235</v>
      </c>
      <c r="BQ179" s="184" t="s">
        <v>235</v>
      </c>
      <c r="BR179" s="184" t="s">
        <v>235</v>
      </c>
      <c r="BS179" s="184" t="s">
        <v>235</v>
      </c>
      <c r="BT179" s="184" t="s">
        <v>235</v>
      </c>
      <c r="BU179" s="184" t="s">
        <v>235</v>
      </c>
      <c r="BV179" s="184" t="s">
        <v>235</v>
      </c>
      <c r="BW179" s="267"/>
      <c r="BX179" s="267"/>
      <c r="BY179" s="267"/>
      <c r="BZ179" s="267"/>
      <c r="CA179" s="267"/>
      <c r="CB179" s="267"/>
      <c r="CC179" s="267"/>
      <c r="CD179" s="267"/>
      <c r="CE179" s="267"/>
      <c r="CF179" s="267"/>
      <c r="CG179" s="267"/>
      <c r="CH179" s="267"/>
      <c r="CI179" s="267"/>
      <c r="CJ179" s="267"/>
      <c r="CK179" s="267"/>
      <c r="CL179" s="267"/>
      <c r="CM179" s="267"/>
      <c r="CN179" s="267"/>
      <c r="CO179" s="267"/>
      <c r="CP179" s="267"/>
      <c r="CQ179" s="267"/>
      <c r="CR179" s="267"/>
      <c r="CS179" s="267"/>
      <c r="CT179" s="267"/>
      <c r="CU179" s="267"/>
      <c r="CV179" s="267"/>
      <c r="CW179" s="267"/>
      <c r="CX179" s="267"/>
      <c r="CY179" s="267"/>
      <c r="CZ179" s="267"/>
      <c r="DA179" s="267"/>
      <c r="DB179" s="267"/>
      <c r="DC179" s="267"/>
      <c r="DD179" s="267"/>
      <c r="DE179" s="267"/>
      <c r="DF179" s="267"/>
      <c r="DG179" s="267"/>
      <c r="DH179" s="267"/>
      <c r="DI179" s="267"/>
      <c r="DJ179" s="267"/>
      <c r="DK179" s="267"/>
      <c r="DL179" s="267"/>
      <c r="DM179" s="267"/>
      <c r="DN179" s="267"/>
      <c r="DO179" s="267"/>
      <c r="DP179" s="267"/>
      <c r="DQ179" s="217"/>
      <c r="DR179" s="217"/>
      <c r="DS179" s="186" t="s">
        <v>231</v>
      </c>
      <c r="DT179" s="267"/>
      <c r="DU179" s="186">
        <v>15.52</v>
      </c>
      <c r="DV179" s="186" t="s">
        <v>231</v>
      </c>
      <c r="DW179" s="186" t="s">
        <v>231</v>
      </c>
      <c r="DX179" s="186" t="s">
        <v>231</v>
      </c>
      <c r="DY179" s="186" t="s">
        <v>231</v>
      </c>
      <c r="DZ179" s="186" t="s">
        <v>231</v>
      </c>
      <c r="EA179" s="186" t="s">
        <v>231</v>
      </c>
      <c r="EB179" s="186" t="s">
        <v>231</v>
      </c>
      <c r="EC179" s="186" t="s">
        <v>231</v>
      </c>
      <c r="ED179" s="267"/>
      <c r="EE179" s="186" t="s">
        <v>231</v>
      </c>
      <c r="EF179" s="267"/>
      <c r="EG179" s="184">
        <v>5.61</v>
      </c>
      <c r="EH179" s="184" t="s">
        <v>231</v>
      </c>
      <c r="EI179" s="184" t="s">
        <v>231</v>
      </c>
      <c r="EJ179" s="184" t="s">
        <v>231</v>
      </c>
      <c r="EK179" s="184" t="s">
        <v>231</v>
      </c>
      <c r="EL179" s="186" t="s">
        <v>231</v>
      </c>
      <c r="EM179" s="186" t="s">
        <v>231</v>
      </c>
      <c r="EN179" s="186" t="s">
        <v>231</v>
      </c>
      <c r="EO179" s="186" t="s">
        <v>231</v>
      </c>
      <c r="EP179" s="184" t="s">
        <v>231</v>
      </c>
      <c r="EQ179" s="184" t="s">
        <v>231</v>
      </c>
      <c r="ER179" s="184" t="s">
        <v>231</v>
      </c>
      <c r="ES179" s="184" t="s">
        <v>231</v>
      </c>
      <c r="ET179" s="184" t="s">
        <v>231</v>
      </c>
      <c r="EU179" s="184" t="s">
        <v>231</v>
      </c>
      <c r="EV179" s="184" t="s">
        <v>231</v>
      </c>
      <c r="EW179" s="184" t="s">
        <v>231</v>
      </c>
      <c r="EX179" s="184" t="s">
        <v>231</v>
      </c>
      <c r="EY179" s="184" t="s">
        <v>231</v>
      </c>
      <c r="EZ179" s="184" t="s">
        <v>231</v>
      </c>
      <c r="FA179" s="184" t="s">
        <v>231</v>
      </c>
      <c r="FB179" s="184" t="s">
        <v>231</v>
      </c>
      <c r="FC179" s="184" t="s">
        <v>231</v>
      </c>
      <c r="FD179" s="184" t="s">
        <v>231</v>
      </c>
      <c r="FE179" s="184" t="s">
        <v>231</v>
      </c>
      <c r="FF179" s="184" t="s">
        <v>231</v>
      </c>
      <c r="FG179" s="184" t="s">
        <v>231</v>
      </c>
      <c r="FH179" s="184" t="s">
        <v>231</v>
      </c>
    </row>
    <row r="180" spans="1:164" ht="16.5" customHeight="1" x14ac:dyDescent="0.3">
      <c r="A180" s="368"/>
      <c r="B180" s="370"/>
      <c r="C180" s="372"/>
      <c r="D180" s="267"/>
      <c r="E180" s="217"/>
      <c r="F180" s="217"/>
      <c r="G180" s="217"/>
      <c r="H180" s="217"/>
      <c r="I180" s="217"/>
      <c r="J180" s="267"/>
      <c r="K180" s="267"/>
      <c r="L180" s="217"/>
      <c r="M180" s="217"/>
      <c r="N180" s="217"/>
      <c r="O180" s="217"/>
      <c r="P180" s="217"/>
      <c r="Q180" s="217"/>
      <c r="R180" s="184" t="s">
        <v>235</v>
      </c>
      <c r="S180" s="184" t="s">
        <v>235</v>
      </c>
      <c r="T180" s="184" t="s">
        <v>235</v>
      </c>
      <c r="U180" s="184" t="s">
        <v>235</v>
      </c>
      <c r="V180" s="184" t="s">
        <v>235</v>
      </c>
      <c r="W180" s="267"/>
      <c r="X180" s="184" t="s">
        <v>235</v>
      </c>
      <c r="Y180" s="267"/>
      <c r="Z180" s="184" t="s">
        <v>235</v>
      </c>
      <c r="AA180" s="267"/>
      <c r="AB180" s="184" t="s">
        <v>235</v>
      </c>
      <c r="AC180" s="267"/>
      <c r="AD180" s="184" t="s">
        <v>235</v>
      </c>
      <c r="AE180" s="198" t="s">
        <v>235</v>
      </c>
      <c r="AF180" s="267"/>
      <c r="AG180" s="267"/>
      <c r="AH180" s="267"/>
      <c r="AI180" s="202" t="s">
        <v>235</v>
      </c>
      <c r="AJ180" s="267"/>
      <c r="AK180" s="184" t="s">
        <v>235</v>
      </c>
      <c r="AL180" s="184" t="s">
        <v>235</v>
      </c>
      <c r="AM180" s="184" t="s">
        <v>235</v>
      </c>
      <c r="AN180" s="184" t="s">
        <v>235</v>
      </c>
      <c r="AO180" s="184" t="s">
        <v>235</v>
      </c>
      <c r="AP180" s="184" t="s">
        <v>235</v>
      </c>
      <c r="AQ180" s="184" t="s">
        <v>235</v>
      </c>
      <c r="AR180" s="184" t="s">
        <v>235</v>
      </c>
      <c r="AS180" s="184" t="s">
        <v>235</v>
      </c>
      <c r="AT180" s="184" t="s">
        <v>235</v>
      </c>
      <c r="AU180" s="184" t="s">
        <v>235</v>
      </c>
      <c r="AV180" s="267"/>
      <c r="AW180" s="184" t="s">
        <v>235</v>
      </c>
      <c r="AX180" s="184" t="s">
        <v>235</v>
      </c>
      <c r="AY180" s="184" t="s">
        <v>235</v>
      </c>
      <c r="AZ180" s="184" t="s">
        <v>235</v>
      </c>
      <c r="BA180" s="184" t="s">
        <v>235</v>
      </c>
      <c r="BB180" s="184" t="s">
        <v>235</v>
      </c>
      <c r="BC180" s="184" t="s">
        <v>235</v>
      </c>
      <c r="BD180" s="184" t="s">
        <v>235</v>
      </c>
      <c r="BE180" s="184" t="s">
        <v>235</v>
      </c>
      <c r="BF180" s="184" t="s">
        <v>235</v>
      </c>
      <c r="BG180" s="184" t="s">
        <v>235</v>
      </c>
      <c r="BH180" s="184" t="s">
        <v>235</v>
      </c>
      <c r="BI180" s="184" t="s">
        <v>235</v>
      </c>
      <c r="BJ180" s="184" t="s">
        <v>235</v>
      </c>
      <c r="BK180" s="184" t="s">
        <v>235</v>
      </c>
      <c r="BL180" s="184" t="s">
        <v>235</v>
      </c>
      <c r="BM180" s="184" t="s">
        <v>235</v>
      </c>
      <c r="BN180" s="184" t="s">
        <v>235</v>
      </c>
      <c r="BO180" s="184" t="s">
        <v>235</v>
      </c>
      <c r="BP180" s="184" t="s">
        <v>235</v>
      </c>
      <c r="BQ180" s="184" t="s">
        <v>235</v>
      </c>
      <c r="BR180" s="184" t="s">
        <v>235</v>
      </c>
      <c r="BS180" s="184" t="s">
        <v>235</v>
      </c>
      <c r="BT180" s="184" t="s">
        <v>235</v>
      </c>
      <c r="BU180" s="184" t="s">
        <v>235</v>
      </c>
      <c r="BV180" s="184" t="s">
        <v>235</v>
      </c>
      <c r="BW180" s="267"/>
      <c r="BX180" s="267"/>
      <c r="BY180" s="267"/>
      <c r="BZ180" s="267"/>
      <c r="CA180" s="267"/>
      <c r="CB180" s="267"/>
      <c r="CC180" s="267"/>
      <c r="CD180" s="267"/>
      <c r="CE180" s="267"/>
      <c r="CF180" s="267"/>
      <c r="CG180" s="267"/>
      <c r="CH180" s="267"/>
      <c r="CI180" s="267"/>
      <c r="CJ180" s="267"/>
      <c r="CK180" s="267"/>
      <c r="CL180" s="267"/>
      <c r="CM180" s="267"/>
      <c r="CN180" s="267"/>
      <c r="CO180" s="267"/>
      <c r="CP180" s="267"/>
      <c r="CQ180" s="267"/>
      <c r="CR180" s="267"/>
      <c r="CS180" s="267"/>
      <c r="CT180" s="267"/>
      <c r="CU180" s="267"/>
      <c r="CV180" s="267"/>
      <c r="CW180" s="267"/>
      <c r="CX180" s="267"/>
      <c r="CY180" s="267"/>
      <c r="CZ180" s="267"/>
      <c r="DA180" s="267"/>
      <c r="DB180" s="267"/>
      <c r="DC180" s="267"/>
      <c r="DD180" s="267"/>
      <c r="DE180" s="267"/>
      <c r="DF180" s="267"/>
      <c r="DG180" s="267"/>
      <c r="DH180" s="267"/>
      <c r="DI180" s="267"/>
      <c r="DJ180" s="267"/>
      <c r="DK180" s="267"/>
      <c r="DL180" s="267"/>
      <c r="DM180" s="267"/>
      <c r="DN180" s="267"/>
      <c r="DO180" s="267"/>
      <c r="DP180" s="267"/>
      <c r="DQ180" s="217"/>
      <c r="DR180" s="217"/>
      <c r="DS180" s="184" t="s">
        <v>235</v>
      </c>
      <c r="DT180" s="267"/>
      <c r="DU180" s="184" t="s">
        <v>235</v>
      </c>
      <c r="DV180" s="184" t="s">
        <v>235</v>
      </c>
      <c r="DW180" s="184" t="s">
        <v>235</v>
      </c>
      <c r="DX180" s="184" t="s">
        <v>235</v>
      </c>
      <c r="DY180" s="184" t="s">
        <v>235</v>
      </c>
      <c r="DZ180" s="184" t="s">
        <v>235</v>
      </c>
      <c r="EA180" s="184" t="s">
        <v>235</v>
      </c>
      <c r="EB180" s="184" t="s">
        <v>235</v>
      </c>
      <c r="EC180" s="184" t="s">
        <v>235</v>
      </c>
      <c r="ED180" s="267"/>
      <c r="EE180" s="184" t="s">
        <v>235</v>
      </c>
      <c r="EF180" s="267"/>
      <c r="EG180" s="184" t="s">
        <v>235</v>
      </c>
      <c r="EH180" s="184" t="s">
        <v>235</v>
      </c>
      <c r="EI180" s="184" t="s">
        <v>235</v>
      </c>
      <c r="EJ180" s="184" t="s">
        <v>235</v>
      </c>
      <c r="EK180" s="184" t="s">
        <v>235</v>
      </c>
      <c r="EL180" s="184" t="s">
        <v>235</v>
      </c>
      <c r="EM180" s="184" t="s">
        <v>235</v>
      </c>
      <c r="EN180" s="184" t="s">
        <v>235</v>
      </c>
      <c r="EO180" s="184" t="s">
        <v>235</v>
      </c>
      <c r="EP180" s="184" t="s">
        <v>235</v>
      </c>
      <c r="EQ180" s="184" t="s">
        <v>235</v>
      </c>
      <c r="ER180" s="184" t="s">
        <v>235</v>
      </c>
      <c r="ES180" s="184" t="s">
        <v>235</v>
      </c>
      <c r="ET180" s="184" t="s">
        <v>235</v>
      </c>
      <c r="EU180" s="184" t="s">
        <v>235</v>
      </c>
      <c r="EV180" s="184" t="s">
        <v>235</v>
      </c>
      <c r="EW180" s="184" t="s">
        <v>235</v>
      </c>
      <c r="EX180" s="184" t="s">
        <v>235</v>
      </c>
      <c r="EY180" s="184" t="s">
        <v>235</v>
      </c>
      <c r="EZ180" s="184" t="s">
        <v>235</v>
      </c>
      <c r="FA180" s="184" t="s">
        <v>235</v>
      </c>
      <c r="FB180" s="184" t="s">
        <v>235</v>
      </c>
      <c r="FC180" s="184" t="s">
        <v>235</v>
      </c>
      <c r="FD180" s="184" t="s">
        <v>235</v>
      </c>
      <c r="FE180" s="184" t="s">
        <v>235</v>
      </c>
      <c r="FF180" s="184" t="s">
        <v>235</v>
      </c>
      <c r="FG180" s="184" t="s">
        <v>235</v>
      </c>
      <c r="FH180" s="184" t="s">
        <v>235</v>
      </c>
    </row>
    <row r="181" spans="1:164" ht="16.5" customHeight="1" x14ac:dyDescent="0.3">
      <c r="A181" s="368"/>
      <c r="B181" s="371"/>
      <c r="C181" s="372"/>
      <c r="D181" s="267"/>
      <c r="E181" s="218"/>
      <c r="F181" s="218"/>
      <c r="G181" s="218"/>
      <c r="H181" s="218"/>
      <c r="I181" s="218"/>
      <c r="J181" s="267"/>
      <c r="K181" s="267"/>
      <c r="L181" s="218"/>
      <c r="M181" s="218"/>
      <c r="N181" s="218"/>
      <c r="O181" s="218"/>
      <c r="P181" s="218"/>
      <c r="Q181" s="218"/>
      <c r="R181" s="184" t="s">
        <v>235</v>
      </c>
      <c r="S181" s="184" t="s">
        <v>235</v>
      </c>
      <c r="T181" s="184" t="s">
        <v>235</v>
      </c>
      <c r="U181" s="184" t="s">
        <v>235</v>
      </c>
      <c r="V181" s="184" t="s">
        <v>235</v>
      </c>
      <c r="W181" s="267"/>
      <c r="X181" s="184" t="s">
        <v>235</v>
      </c>
      <c r="Y181" s="267"/>
      <c r="Z181" s="184" t="s">
        <v>235</v>
      </c>
      <c r="AA181" s="267"/>
      <c r="AB181" s="184" t="s">
        <v>235</v>
      </c>
      <c r="AC181" s="267"/>
      <c r="AD181" s="184" t="s">
        <v>235</v>
      </c>
      <c r="AE181" s="198" t="s">
        <v>235</v>
      </c>
      <c r="AF181" s="267"/>
      <c r="AG181" s="267"/>
      <c r="AH181" s="267"/>
      <c r="AI181" s="202" t="s">
        <v>235</v>
      </c>
      <c r="AJ181" s="267"/>
      <c r="AK181" s="184" t="s">
        <v>235</v>
      </c>
      <c r="AL181" s="184" t="s">
        <v>235</v>
      </c>
      <c r="AM181" s="184" t="s">
        <v>235</v>
      </c>
      <c r="AN181" s="184" t="s">
        <v>235</v>
      </c>
      <c r="AO181" s="184" t="s">
        <v>235</v>
      </c>
      <c r="AP181" s="184" t="s">
        <v>235</v>
      </c>
      <c r="AQ181" s="184" t="s">
        <v>235</v>
      </c>
      <c r="AR181" s="184" t="s">
        <v>235</v>
      </c>
      <c r="AS181" s="184" t="s">
        <v>235</v>
      </c>
      <c r="AT181" s="184" t="s">
        <v>235</v>
      </c>
      <c r="AU181" s="184" t="s">
        <v>235</v>
      </c>
      <c r="AV181" s="267"/>
      <c r="AW181" s="184" t="s">
        <v>235</v>
      </c>
      <c r="AX181" s="184" t="s">
        <v>235</v>
      </c>
      <c r="AY181" s="184" t="s">
        <v>235</v>
      </c>
      <c r="AZ181" s="184" t="s">
        <v>235</v>
      </c>
      <c r="BA181" s="184" t="s">
        <v>235</v>
      </c>
      <c r="BB181" s="184" t="s">
        <v>235</v>
      </c>
      <c r="BC181" s="184" t="s">
        <v>235</v>
      </c>
      <c r="BD181" s="184" t="s">
        <v>235</v>
      </c>
      <c r="BE181" s="184" t="s">
        <v>235</v>
      </c>
      <c r="BF181" s="184" t="s">
        <v>235</v>
      </c>
      <c r="BG181" s="184" t="s">
        <v>235</v>
      </c>
      <c r="BH181" s="184" t="s">
        <v>235</v>
      </c>
      <c r="BI181" s="184" t="s">
        <v>235</v>
      </c>
      <c r="BJ181" s="184" t="s">
        <v>235</v>
      </c>
      <c r="BK181" s="184" t="s">
        <v>235</v>
      </c>
      <c r="BL181" s="184" t="s">
        <v>235</v>
      </c>
      <c r="BM181" s="184" t="s">
        <v>235</v>
      </c>
      <c r="BN181" s="184" t="s">
        <v>235</v>
      </c>
      <c r="BO181" s="184" t="s">
        <v>235</v>
      </c>
      <c r="BP181" s="184" t="s">
        <v>235</v>
      </c>
      <c r="BQ181" s="184" t="s">
        <v>235</v>
      </c>
      <c r="BR181" s="184" t="s">
        <v>235</v>
      </c>
      <c r="BS181" s="184" t="s">
        <v>235</v>
      </c>
      <c r="BT181" s="184" t="s">
        <v>235</v>
      </c>
      <c r="BU181" s="184" t="s">
        <v>235</v>
      </c>
      <c r="BV181" s="184" t="s">
        <v>235</v>
      </c>
      <c r="BW181" s="267"/>
      <c r="BX181" s="267"/>
      <c r="BY181" s="267"/>
      <c r="BZ181" s="267"/>
      <c r="CA181" s="267"/>
      <c r="CB181" s="267"/>
      <c r="CC181" s="267"/>
      <c r="CD181" s="267"/>
      <c r="CE181" s="267"/>
      <c r="CF181" s="267"/>
      <c r="CG181" s="267"/>
      <c r="CH181" s="267"/>
      <c r="CI181" s="267"/>
      <c r="CJ181" s="267"/>
      <c r="CK181" s="267"/>
      <c r="CL181" s="267"/>
      <c r="CM181" s="267"/>
      <c r="CN181" s="267"/>
      <c r="CO181" s="267"/>
      <c r="CP181" s="267"/>
      <c r="CQ181" s="267"/>
      <c r="CR181" s="267"/>
      <c r="CS181" s="267"/>
      <c r="CT181" s="267"/>
      <c r="CU181" s="267"/>
      <c r="CV181" s="267"/>
      <c r="CW181" s="267"/>
      <c r="CX181" s="267"/>
      <c r="CY181" s="267"/>
      <c r="CZ181" s="267"/>
      <c r="DA181" s="267"/>
      <c r="DB181" s="267"/>
      <c r="DC181" s="267"/>
      <c r="DD181" s="267"/>
      <c r="DE181" s="267"/>
      <c r="DF181" s="267"/>
      <c r="DG181" s="267"/>
      <c r="DH181" s="267"/>
      <c r="DI181" s="267"/>
      <c r="DJ181" s="267"/>
      <c r="DK181" s="267"/>
      <c r="DL181" s="267"/>
      <c r="DM181" s="267"/>
      <c r="DN181" s="267"/>
      <c r="DO181" s="267"/>
      <c r="DP181" s="267"/>
      <c r="DQ181" s="218"/>
      <c r="DR181" s="218"/>
      <c r="DS181" s="184" t="s">
        <v>235</v>
      </c>
      <c r="DT181" s="267"/>
      <c r="DU181" s="184" t="s">
        <v>235</v>
      </c>
      <c r="DV181" s="184" t="s">
        <v>235</v>
      </c>
      <c r="DW181" s="184" t="s">
        <v>235</v>
      </c>
      <c r="DX181" s="184" t="s">
        <v>235</v>
      </c>
      <c r="DY181" s="184" t="s">
        <v>235</v>
      </c>
      <c r="DZ181" s="184" t="s">
        <v>235</v>
      </c>
      <c r="EA181" s="184" t="s">
        <v>235</v>
      </c>
      <c r="EB181" s="184" t="s">
        <v>235</v>
      </c>
      <c r="EC181" s="184" t="s">
        <v>235</v>
      </c>
      <c r="ED181" s="267"/>
      <c r="EE181" s="184" t="s">
        <v>235</v>
      </c>
      <c r="EF181" s="267"/>
      <c r="EG181" s="184" t="s">
        <v>235</v>
      </c>
      <c r="EH181" s="184" t="s">
        <v>235</v>
      </c>
      <c r="EI181" s="184" t="s">
        <v>235</v>
      </c>
      <c r="EJ181" s="184" t="s">
        <v>235</v>
      </c>
      <c r="EK181" s="184" t="s">
        <v>235</v>
      </c>
      <c r="EL181" s="184" t="s">
        <v>235</v>
      </c>
      <c r="EM181" s="184" t="s">
        <v>235</v>
      </c>
      <c r="EN181" s="184" t="s">
        <v>235</v>
      </c>
      <c r="EO181" s="184" t="s">
        <v>235</v>
      </c>
      <c r="EP181" s="184" t="s">
        <v>235</v>
      </c>
      <c r="EQ181" s="184" t="s">
        <v>235</v>
      </c>
      <c r="ER181" s="184" t="s">
        <v>235</v>
      </c>
      <c r="ES181" s="184" t="s">
        <v>235</v>
      </c>
      <c r="ET181" s="184" t="s">
        <v>235</v>
      </c>
      <c r="EU181" s="184" t="s">
        <v>235</v>
      </c>
      <c r="EV181" s="184" t="s">
        <v>235</v>
      </c>
      <c r="EW181" s="184" t="s">
        <v>235</v>
      </c>
      <c r="EX181" s="184" t="s">
        <v>235</v>
      </c>
      <c r="EY181" s="184" t="s">
        <v>235</v>
      </c>
      <c r="EZ181" s="184" t="s">
        <v>235</v>
      </c>
      <c r="FA181" s="184" t="s">
        <v>235</v>
      </c>
      <c r="FB181" s="184" t="s">
        <v>235</v>
      </c>
      <c r="FC181" s="184" t="s">
        <v>235</v>
      </c>
      <c r="FD181" s="184" t="s">
        <v>235</v>
      </c>
      <c r="FE181" s="184" t="s">
        <v>235</v>
      </c>
      <c r="FF181" s="184" t="s">
        <v>235</v>
      </c>
      <c r="FG181" s="184" t="s">
        <v>235</v>
      </c>
      <c r="FH181" s="184" t="s">
        <v>235</v>
      </c>
    </row>
    <row r="182" spans="1:164" ht="16.5" customHeight="1" x14ac:dyDescent="0.3">
      <c r="A182" s="368">
        <v>63</v>
      </c>
      <c r="B182" s="369">
        <v>66</v>
      </c>
      <c r="C182" s="267" t="s">
        <v>217</v>
      </c>
      <c r="D182" s="267" t="s">
        <v>652</v>
      </c>
      <c r="E182" s="216" t="s">
        <v>624</v>
      </c>
      <c r="F182" s="216" t="s">
        <v>625</v>
      </c>
      <c r="G182" s="216" t="s">
        <v>626</v>
      </c>
      <c r="H182" s="216" t="s">
        <v>627</v>
      </c>
      <c r="I182" s="216" t="s">
        <v>628</v>
      </c>
      <c r="J182" s="267" t="s">
        <v>231</v>
      </c>
      <c r="K182" s="367" t="s">
        <v>629</v>
      </c>
      <c r="L182" s="216" t="s">
        <v>225</v>
      </c>
      <c r="M182" s="216" t="s">
        <v>630</v>
      </c>
      <c r="N182" s="216" t="s">
        <v>561</v>
      </c>
      <c r="O182" s="216" t="s">
        <v>631</v>
      </c>
      <c r="P182" s="216" t="s">
        <v>229</v>
      </c>
      <c r="Q182" s="216">
        <v>2</v>
      </c>
      <c r="R182" s="184" t="s">
        <v>359</v>
      </c>
      <c r="S182" s="184" t="s">
        <v>639</v>
      </c>
      <c r="T182" s="184" t="s">
        <v>639</v>
      </c>
      <c r="U182" s="184" t="s">
        <v>639</v>
      </c>
      <c r="V182" s="184" t="s">
        <v>231</v>
      </c>
      <c r="W182" s="267" t="s">
        <v>231</v>
      </c>
      <c r="X182" s="184" t="s">
        <v>231</v>
      </c>
      <c r="Y182" s="267" t="s">
        <v>231</v>
      </c>
      <c r="Z182" s="184" t="s">
        <v>231</v>
      </c>
      <c r="AA182" s="267" t="s">
        <v>231</v>
      </c>
      <c r="AB182" s="184" t="s">
        <v>231</v>
      </c>
      <c r="AC182" s="267" t="s">
        <v>231</v>
      </c>
      <c r="AD182" s="184" t="s">
        <v>231</v>
      </c>
      <c r="AE182" s="198" t="s">
        <v>231</v>
      </c>
      <c r="AF182" s="267" t="s">
        <v>235</v>
      </c>
      <c r="AG182" s="267" t="s">
        <v>235</v>
      </c>
      <c r="AH182" s="267" t="s">
        <v>235</v>
      </c>
      <c r="AI182" s="202" t="s">
        <v>235</v>
      </c>
      <c r="AJ182" s="216" t="s">
        <v>235</v>
      </c>
      <c r="AK182" s="184" t="s">
        <v>235</v>
      </c>
      <c r="AL182" s="184" t="s">
        <v>235</v>
      </c>
      <c r="AM182" s="184" t="s">
        <v>235</v>
      </c>
      <c r="AN182" s="184" t="s">
        <v>235</v>
      </c>
      <c r="AO182" s="184" t="s">
        <v>235</v>
      </c>
      <c r="AP182" s="184" t="s">
        <v>235</v>
      </c>
      <c r="AQ182" s="184" t="s">
        <v>235</v>
      </c>
      <c r="AR182" s="184" t="s">
        <v>235</v>
      </c>
      <c r="AS182" s="184" t="s">
        <v>235</v>
      </c>
      <c r="AT182" s="184" t="s">
        <v>235</v>
      </c>
      <c r="AU182" s="184" t="s">
        <v>235</v>
      </c>
      <c r="AV182" s="216" t="s">
        <v>235</v>
      </c>
      <c r="AW182" s="184" t="s">
        <v>235</v>
      </c>
      <c r="AX182" s="184" t="s">
        <v>235</v>
      </c>
      <c r="AY182" s="184" t="s">
        <v>235</v>
      </c>
      <c r="AZ182" s="184" t="s">
        <v>235</v>
      </c>
      <c r="BA182" s="184" t="s">
        <v>235</v>
      </c>
      <c r="BB182" s="184" t="s">
        <v>235</v>
      </c>
      <c r="BC182" s="184" t="s">
        <v>235</v>
      </c>
      <c r="BD182" s="184" t="s">
        <v>235</v>
      </c>
      <c r="BE182" s="184" t="s">
        <v>235</v>
      </c>
      <c r="BF182" s="184" t="s">
        <v>235</v>
      </c>
      <c r="BG182" s="184" t="s">
        <v>235</v>
      </c>
      <c r="BH182" s="184" t="s">
        <v>235</v>
      </c>
      <c r="BI182" s="184" t="s">
        <v>235</v>
      </c>
      <c r="BJ182" s="184" t="s">
        <v>235</v>
      </c>
      <c r="BK182" s="184" t="s">
        <v>235</v>
      </c>
      <c r="BL182" s="184" t="s">
        <v>235</v>
      </c>
      <c r="BM182" s="184" t="s">
        <v>235</v>
      </c>
      <c r="BN182" s="184" t="s">
        <v>235</v>
      </c>
      <c r="BO182" s="184" t="s">
        <v>235</v>
      </c>
      <c r="BP182" s="184" t="s">
        <v>235</v>
      </c>
      <c r="BQ182" s="184" t="s">
        <v>235</v>
      </c>
      <c r="BR182" s="184" t="s">
        <v>235</v>
      </c>
      <c r="BS182" s="184" t="s">
        <v>235</v>
      </c>
      <c r="BT182" s="184" t="s">
        <v>235</v>
      </c>
      <c r="BU182" s="184" t="s">
        <v>235</v>
      </c>
      <c r="BV182" s="184" t="s">
        <v>235</v>
      </c>
      <c r="BW182" s="216" t="s">
        <v>235</v>
      </c>
      <c r="BX182" s="216" t="s">
        <v>235</v>
      </c>
      <c r="BY182" s="216" t="s">
        <v>235</v>
      </c>
      <c r="BZ182" s="216" t="s">
        <v>235</v>
      </c>
      <c r="CA182" s="216" t="s">
        <v>235</v>
      </c>
      <c r="CB182" s="216" t="s">
        <v>235</v>
      </c>
      <c r="CC182" s="216" t="s">
        <v>235</v>
      </c>
      <c r="CD182" s="216" t="s">
        <v>235</v>
      </c>
      <c r="CE182" s="216" t="s">
        <v>235</v>
      </c>
      <c r="CF182" s="216" t="s">
        <v>235</v>
      </c>
      <c r="CG182" s="216" t="s">
        <v>235</v>
      </c>
      <c r="CH182" s="216" t="s">
        <v>235</v>
      </c>
      <c r="CI182" s="216" t="s">
        <v>235</v>
      </c>
      <c r="CJ182" s="216" t="s">
        <v>235</v>
      </c>
      <c r="CK182" s="216" t="s">
        <v>235</v>
      </c>
      <c r="CL182" s="216" t="s">
        <v>235</v>
      </c>
      <c r="CM182" s="216" t="s">
        <v>235</v>
      </c>
      <c r="CN182" s="216" t="s">
        <v>235</v>
      </c>
      <c r="CO182" s="216" t="s">
        <v>235</v>
      </c>
      <c r="CP182" s="216" t="s">
        <v>235</v>
      </c>
      <c r="CQ182" s="216" t="s">
        <v>235</v>
      </c>
      <c r="CR182" s="216" t="s">
        <v>235</v>
      </c>
      <c r="CS182" s="216" t="s">
        <v>235</v>
      </c>
      <c r="CT182" s="216" t="s">
        <v>235</v>
      </c>
      <c r="CU182" s="216" t="s">
        <v>235</v>
      </c>
      <c r="CV182" s="216" t="s">
        <v>235</v>
      </c>
      <c r="CW182" s="216" t="s">
        <v>235</v>
      </c>
      <c r="CX182" s="216" t="s">
        <v>235</v>
      </c>
      <c r="CY182" s="216" t="s">
        <v>235</v>
      </c>
      <c r="CZ182" s="216" t="s">
        <v>235</v>
      </c>
      <c r="DA182" s="216" t="s">
        <v>235</v>
      </c>
      <c r="DB182" s="216" t="s">
        <v>235</v>
      </c>
      <c r="DC182" s="216" t="s">
        <v>235</v>
      </c>
      <c r="DD182" s="216" t="s">
        <v>235</v>
      </c>
      <c r="DE182" s="216" t="s">
        <v>235</v>
      </c>
      <c r="DF182" s="216" t="s">
        <v>235</v>
      </c>
      <c r="DG182" s="216" t="s">
        <v>235</v>
      </c>
      <c r="DH182" s="216" t="s">
        <v>235</v>
      </c>
      <c r="DI182" s="216" t="s">
        <v>235</v>
      </c>
      <c r="DJ182" s="216" t="s">
        <v>235</v>
      </c>
      <c r="DK182" s="267" t="s">
        <v>485</v>
      </c>
      <c r="DL182" s="267" t="s">
        <v>634</v>
      </c>
      <c r="DM182" s="267" t="s">
        <v>560</v>
      </c>
      <c r="DN182" s="267" t="s">
        <v>635</v>
      </c>
      <c r="DO182" s="267" t="s">
        <v>635</v>
      </c>
      <c r="DP182" s="267" t="s">
        <v>635</v>
      </c>
      <c r="DQ182" s="216" t="s">
        <v>231</v>
      </c>
      <c r="DR182" s="216" t="s">
        <v>231</v>
      </c>
      <c r="DS182" s="186" t="s">
        <v>231</v>
      </c>
      <c r="DT182" s="267" t="s">
        <v>231</v>
      </c>
      <c r="DU182" s="186">
        <v>12.39</v>
      </c>
      <c r="DV182" s="186" t="s">
        <v>231</v>
      </c>
      <c r="DW182" s="186" t="s">
        <v>231</v>
      </c>
      <c r="DX182" s="186" t="s">
        <v>231</v>
      </c>
      <c r="DY182" s="186" t="s">
        <v>231</v>
      </c>
      <c r="DZ182" s="186" t="s">
        <v>231</v>
      </c>
      <c r="EA182" s="186" t="s">
        <v>231</v>
      </c>
      <c r="EB182" s="186" t="s">
        <v>231</v>
      </c>
      <c r="EC182" s="186" t="s">
        <v>231</v>
      </c>
      <c r="ED182" s="267" t="s">
        <v>233</v>
      </c>
      <c r="EE182" s="186" t="s">
        <v>231</v>
      </c>
      <c r="EF182" s="267" t="s">
        <v>231</v>
      </c>
      <c r="EG182" s="184">
        <v>4.3099999999999996</v>
      </c>
      <c r="EH182" s="184" t="s">
        <v>231</v>
      </c>
      <c r="EI182" s="184" t="s">
        <v>231</v>
      </c>
      <c r="EJ182" s="184" t="s">
        <v>231</v>
      </c>
      <c r="EK182" s="184" t="s">
        <v>231</v>
      </c>
      <c r="EL182" s="186" t="s">
        <v>231</v>
      </c>
      <c r="EM182" s="186" t="s">
        <v>231</v>
      </c>
      <c r="EN182" s="186" t="s">
        <v>231</v>
      </c>
      <c r="EO182" s="186" t="s">
        <v>231</v>
      </c>
      <c r="EP182" s="184" t="s">
        <v>231</v>
      </c>
      <c r="EQ182" s="184" t="s">
        <v>231</v>
      </c>
      <c r="ER182" s="184" t="s">
        <v>231</v>
      </c>
      <c r="ES182" s="184" t="s">
        <v>231</v>
      </c>
      <c r="ET182" s="184" t="s">
        <v>231</v>
      </c>
      <c r="EU182" s="184" t="s">
        <v>231</v>
      </c>
      <c r="EV182" s="184" t="s">
        <v>231</v>
      </c>
      <c r="EW182" s="184" t="s">
        <v>231</v>
      </c>
      <c r="EX182" s="184" t="s">
        <v>231</v>
      </c>
      <c r="EY182" s="184" t="s">
        <v>231</v>
      </c>
      <c r="EZ182" s="184" t="s">
        <v>231</v>
      </c>
      <c r="FA182" s="184" t="s">
        <v>231</v>
      </c>
      <c r="FB182" s="184" t="s">
        <v>231</v>
      </c>
      <c r="FC182" s="184" t="s">
        <v>231</v>
      </c>
      <c r="FD182" s="184" t="s">
        <v>231</v>
      </c>
      <c r="FE182" s="184" t="s">
        <v>231</v>
      </c>
      <c r="FF182" s="184" t="s">
        <v>231</v>
      </c>
      <c r="FG182" s="184" t="s">
        <v>231</v>
      </c>
      <c r="FH182" s="184" t="s">
        <v>231</v>
      </c>
    </row>
    <row r="183" spans="1:164" ht="16.5" customHeight="1" x14ac:dyDescent="0.3">
      <c r="A183" s="368"/>
      <c r="B183" s="370"/>
      <c r="C183" s="267"/>
      <c r="D183" s="267"/>
      <c r="E183" s="217"/>
      <c r="F183" s="217"/>
      <c r="G183" s="217"/>
      <c r="H183" s="217"/>
      <c r="I183" s="217"/>
      <c r="J183" s="267"/>
      <c r="K183" s="267"/>
      <c r="L183" s="217"/>
      <c r="M183" s="217"/>
      <c r="N183" s="217"/>
      <c r="O183" s="217"/>
      <c r="P183" s="217"/>
      <c r="Q183" s="217"/>
      <c r="R183" s="184" t="s">
        <v>431</v>
      </c>
      <c r="S183" s="184" t="s">
        <v>639</v>
      </c>
      <c r="T183" s="184" t="s">
        <v>639</v>
      </c>
      <c r="U183" s="184" t="s">
        <v>639</v>
      </c>
      <c r="V183" s="184" t="s">
        <v>231</v>
      </c>
      <c r="W183" s="267"/>
      <c r="X183" s="184" t="s">
        <v>231</v>
      </c>
      <c r="Y183" s="267"/>
      <c r="Z183" s="184" t="s">
        <v>231</v>
      </c>
      <c r="AA183" s="267"/>
      <c r="AB183" s="184" t="s">
        <v>231</v>
      </c>
      <c r="AC183" s="267"/>
      <c r="AD183" s="184" t="s">
        <v>231</v>
      </c>
      <c r="AE183" s="198" t="s">
        <v>231</v>
      </c>
      <c r="AF183" s="267"/>
      <c r="AG183" s="267"/>
      <c r="AH183" s="267"/>
      <c r="AI183" s="202" t="s">
        <v>235</v>
      </c>
      <c r="AJ183" s="217"/>
      <c r="AK183" s="184" t="s">
        <v>235</v>
      </c>
      <c r="AL183" s="184" t="s">
        <v>235</v>
      </c>
      <c r="AM183" s="184" t="s">
        <v>235</v>
      </c>
      <c r="AN183" s="184" t="s">
        <v>235</v>
      </c>
      <c r="AO183" s="184" t="s">
        <v>235</v>
      </c>
      <c r="AP183" s="184" t="s">
        <v>235</v>
      </c>
      <c r="AQ183" s="184" t="s">
        <v>235</v>
      </c>
      <c r="AR183" s="184" t="s">
        <v>235</v>
      </c>
      <c r="AS183" s="184" t="s">
        <v>235</v>
      </c>
      <c r="AT183" s="184" t="s">
        <v>235</v>
      </c>
      <c r="AU183" s="184" t="s">
        <v>235</v>
      </c>
      <c r="AV183" s="217"/>
      <c r="AW183" s="184" t="s">
        <v>235</v>
      </c>
      <c r="AX183" s="184" t="s">
        <v>235</v>
      </c>
      <c r="AY183" s="184" t="s">
        <v>235</v>
      </c>
      <c r="AZ183" s="184" t="s">
        <v>235</v>
      </c>
      <c r="BA183" s="184" t="s">
        <v>235</v>
      </c>
      <c r="BB183" s="184" t="s">
        <v>235</v>
      </c>
      <c r="BC183" s="184" t="s">
        <v>235</v>
      </c>
      <c r="BD183" s="184" t="s">
        <v>235</v>
      </c>
      <c r="BE183" s="184" t="s">
        <v>235</v>
      </c>
      <c r="BF183" s="184" t="s">
        <v>235</v>
      </c>
      <c r="BG183" s="184" t="s">
        <v>235</v>
      </c>
      <c r="BH183" s="184" t="s">
        <v>235</v>
      </c>
      <c r="BI183" s="184" t="s">
        <v>235</v>
      </c>
      <c r="BJ183" s="184" t="s">
        <v>235</v>
      </c>
      <c r="BK183" s="184" t="s">
        <v>235</v>
      </c>
      <c r="BL183" s="184" t="s">
        <v>235</v>
      </c>
      <c r="BM183" s="184" t="s">
        <v>235</v>
      </c>
      <c r="BN183" s="184" t="s">
        <v>235</v>
      </c>
      <c r="BO183" s="184" t="s">
        <v>235</v>
      </c>
      <c r="BP183" s="184" t="s">
        <v>235</v>
      </c>
      <c r="BQ183" s="184" t="s">
        <v>235</v>
      </c>
      <c r="BR183" s="184" t="s">
        <v>235</v>
      </c>
      <c r="BS183" s="184" t="s">
        <v>235</v>
      </c>
      <c r="BT183" s="184" t="s">
        <v>235</v>
      </c>
      <c r="BU183" s="184" t="s">
        <v>235</v>
      </c>
      <c r="BV183" s="184" t="s">
        <v>235</v>
      </c>
      <c r="BW183" s="217"/>
      <c r="BX183" s="217"/>
      <c r="BY183" s="217"/>
      <c r="BZ183" s="217"/>
      <c r="CA183" s="217"/>
      <c r="CB183" s="217"/>
      <c r="CC183" s="217"/>
      <c r="CD183" s="217"/>
      <c r="CE183" s="217"/>
      <c r="CF183" s="217"/>
      <c r="CG183" s="217"/>
      <c r="CH183" s="217"/>
      <c r="CI183" s="217"/>
      <c r="CJ183" s="217"/>
      <c r="CK183" s="217"/>
      <c r="CL183" s="217"/>
      <c r="CM183" s="217"/>
      <c r="CN183" s="217"/>
      <c r="CO183" s="217"/>
      <c r="CP183" s="217"/>
      <c r="CQ183" s="217"/>
      <c r="CR183" s="217"/>
      <c r="CS183" s="217"/>
      <c r="CT183" s="217"/>
      <c r="CU183" s="217"/>
      <c r="CV183" s="217"/>
      <c r="CW183" s="217"/>
      <c r="CX183" s="217"/>
      <c r="CY183" s="217"/>
      <c r="CZ183" s="217"/>
      <c r="DA183" s="217"/>
      <c r="DB183" s="217"/>
      <c r="DC183" s="217"/>
      <c r="DD183" s="217"/>
      <c r="DE183" s="217"/>
      <c r="DF183" s="217"/>
      <c r="DG183" s="217"/>
      <c r="DH183" s="217"/>
      <c r="DI183" s="217"/>
      <c r="DJ183" s="217"/>
      <c r="DK183" s="267"/>
      <c r="DL183" s="267"/>
      <c r="DM183" s="267"/>
      <c r="DN183" s="267"/>
      <c r="DO183" s="267"/>
      <c r="DP183" s="267"/>
      <c r="DQ183" s="217"/>
      <c r="DR183" s="217"/>
      <c r="DS183" s="186" t="s">
        <v>231</v>
      </c>
      <c r="DT183" s="267"/>
      <c r="DU183" s="186" t="s">
        <v>231</v>
      </c>
      <c r="DV183" s="186" t="s">
        <v>231</v>
      </c>
      <c r="DW183" s="186" t="s">
        <v>231</v>
      </c>
      <c r="DX183" s="186" t="s">
        <v>231</v>
      </c>
      <c r="DY183" s="186" t="s">
        <v>231</v>
      </c>
      <c r="DZ183" s="186" t="s">
        <v>231</v>
      </c>
      <c r="EA183" s="186" t="s">
        <v>231</v>
      </c>
      <c r="EB183" s="186" t="s">
        <v>231</v>
      </c>
      <c r="EC183" s="186" t="s">
        <v>231</v>
      </c>
      <c r="ED183" s="267"/>
      <c r="EE183" s="186" t="s">
        <v>231</v>
      </c>
      <c r="EF183" s="267"/>
      <c r="EG183" s="184" t="s">
        <v>231</v>
      </c>
      <c r="EH183" s="184" t="s">
        <v>231</v>
      </c>
      <c r="EI183" s="184" t="s">
        <v>231</v>
      </c>
      <c r="EJ183" s="184" t="s">
        <v>231</v>
      </c>
      <c r="EK183" s="184" t="s">
        <v>231</v>
      </c>
      <c r="EL183" s="186" t="s">
        <v>231</v>
      </c>
      <c r="EM183" s="186" t="s">
        <v>231</v>
      </c>
      <c r="EN183" s="186" t="s">
        <v>231</v>
      </c>
      <c r="EO183" s="186" t="s">
        <v>231</v>
      </c>
      <c r="EP183" s="184" t="s">
        <v>231</v>
      </c>
      <c r="EQ183" s="184" t="s">
        <v>231</v>
      </c>
      <c r="ER183" s="184" t="s">
        <v>231</v>
      </c>
      <c r="ES183" s="184" t="s">
        <v>231</v>
      </c>
      <c r="ET183" s="184" t="s">
        <v>231</v>
      </c>
      <c r="EU183" s="184" t="s">
        <v>231</v>
      </c>
      <c r="EV183" s="184" t="s">
        <v>231</v>
      </c>
      <c r="EW183" s="184" t="s">
        <v>231</v>
      </c>
      <c r="EX183" s="184" t="s">
        <v>231</v>
      </c>
      <c r="EY183" s="184" t="s">
        <v>231</v>
      </c>
      <c r="EZ183" s="184" t="s">
        <v>231</v>
      </c>
      <c r="FA183" s="184" t="s">
        <v>231</v>
      </c>
      <c r="FB183" s="184" t="s">
        <v>231</v>
      </c>
      <c r="FC183" s="184" t="s">
        <v>231</v>
      </c>
      <c r="FD183" s="184" t="s">
        <v>231</v>
      </c>
      <c r="FE183" s="184" t="s">
        <v>231</v>
      </c>
      <c r="FF183" s="184" t="s">
        <v>231</v>
      </c>
      <c r="FG183" s="184" t="s">
        <v>231</v>
      </c>
      <c r="FH183" s="184" t="s">
        <v>231</v>
      </c>
    </row>
    <row r="184" spans="1:164" ht="16.5" customHeight="1" x14ac:dyDescent="0.3">
      <c r="A184" s="368"/>
      <c r="B184" s="370"/>
      <c r="C184" s="267"/>
      <c r="D184" s="267"/>
      <c r="E184" s="217"/>
      <c r="F184" s="217"/>
      <c r="G184" s="217"/>
      <c r="H184" s="217"/>
      <c r="I184" s="217"/>
      <c r="J184" s="267"/>
      <c r="K184" s="267"/>
      <c r="L184" s="217"/>
      <c r="M184" s="217"/>
      <c r="N184" s="217"/>
      <c r="O184" s="217"/>
      <c r="P184" s="217"/>
      <c r="Q184" s="217"/>
      <c r="R184" s="184" t="s">
        <v>235</v>
      </c>
      <c r="S184" s="184" t="s">
        <v>235</v>
      </c>
      <c r="T184" s="184" t="s">
        <v>235</v>
      </c>
      <c r="U184" s="184" t="s">
        <v>235</v>
      </c>
      <c r="V184" s="184" t="s">
        <v>235</v>
      </c>
      <c r="W184" s="267"/>
      <c r="X184" s="184" t="s">
        <v>235</v>
      </c>
      <c r="Y184" s="267"/>
      <c r="Z184" s="184" t="s">
        <v>235</v>
      </c>
      <c r="AA184" s="267"/>
      <c r="AB184" s="184" t="s">
        <v>235</v>
      </c>
      <c r="AC184" s="267"/>
      <c r="AD184" s="184" t="s">
        <v>235</v>
      </c>
      <c r="AE184" s="198" t="s">
        <v>235</v>
      </c>
      <c r="AF184" s="267"/>
      <c r="AG184" s="267"/>
      <c r="AH184" s="267"/>
      <c r="AI184" s="202" t="s">
        <v>235</v>
      </c>
      <c r="AJ184" s="217"/>
      <c r="AK184" s="184" t="s">
        <v>235</v>
      </c>
      <c r="AL184" s="184" t="s">
        <v>235</v>
      </c>
      <c r="AM184" s="184" t="s">
        <v>235</v>
      </c>
      <c r="AN184" s="184" t="s">
        <v>235</v>
      </c>
      <c r="AO184" s="184" t="s">
        <v>235</v>
      </c>
      <c r="AP184" s="184" t="s">
        <v>235</v>
      </c>
      <c r="AQ184" s="184" t="s">
        <v>235</v>
      </c>
      <c r="AR184" s="184" t="s">
        <v>235</v>
      </c>
      <c r="AS184" s="184" t="s">
        <v>235</v>
      </c>
      <c r="AT184" s="184" t="s">
        <v>235</v>
      </c>
      <c r="AU184" s="184" t="s">
        <v>235</v>
      </c>
      <c r="AV184" s="217"/>
      <c r="AW184" s="184" t="s">
        <v>235</v>
      </c>
      <c r="AX184" s="184" t="s">
        <v>235</v>
      </c>
      <c r="AY184" s="184" t="s">
        <v>235</v>
      </c>
      <c r="AZ184" s="184" t="s">
        <v>235</v>
      </c>
      <c r="BA184" s="184" t="s">
        <v>235</v>
      </c>
      <c r="BB184" s="184" t="s">
        <v>235</v>
      </c>
      <c r="BC184" s="184" t="s">
        <v>235</v>
      </c>
      <c r="BD184" s="184" t="s">
        <v>235</v>
      </c>
      <c r="BE184" s="184" t="s">
        <v>235</v>
      </c>
      <c r="BF184" s="184" t="s">
        <v>235</v>
      </c>
      <c r="BG184" s="184" t="s">
        <v>235</v>
      </c>
      <c r="BH184" s="184" t="s">
        <v>235</v>
      </c>
      <c r="BI184" s="184" t="s">
        <v>235</v>
      </c>
      <c r="BJ184" s="184" t="s">
        <v>235</v>
      </c>
      <c r="BK184" s="184" t="s">
        <v>235</v>
      </c>
      <c r="BL184" s="184" t="s">
        <v>235</v>
      </c>
      <c r="BM184" s="184" t="s">
        <v>235</v>
      </c>
      <c r="BN184" s="184" t="s">
        <v>235</v>
      </c>
      <c r="BO184" s="184" t="s">
        <v>235</v>
      </c>
      <c r="BP184" s="184" t="s">
        <v>235</v>
      </c>
      <c r="BQ184" s="184" t="s">
        <v>235</v>
      </c>
      <c r="BR184" s="184" t="s">
        <v>235</v>
      </c>
      <c r="BS184" s="184" t="s">
        <v>235</v>
      </c>
      <c r="BT184" s="184" t="s">
        <v>235</v>
      </c>
      <c r="BU184" s="184" t="s">
        <v>235</v>
      </c>
      <c r="BV184" s="184" t="s">
        <v>235</v>
      </c>
      <c r="BW184" s="217"/>
      <c r="BX184" s="217"/>
      <c r="BY184" s="217"/>
      <c r="BZ184" s="217"/>
      <c r="CA184" s="217"/>
      <c r="CB184" s="217"/>
      <c r="CC184" s="217"/>
      <c r="CD184" s="217"/>
      <c r="CE184" s="217"/>
      <c r="CF184" s="217"/>
      <c r="CG184" s="217"/>
      <c r="CH184" s="217"/>
      <c r="CI184" s="217"/>
      <c r="CJ184" s="217"/>
      <c r="CK184" s="217"/>
      <c r="CL184" s="217"/>
      <c r="CM184" s="217"/>
      <c r="CN184" s="217"/>
      <c r="CO184" s="217"/>
      <c r="CP184" s="217"/>
      <c r="CQ184" s="217"/>
      <c r="CR184" s="217"/>
      <c r="CS184" s="217"/>
      <c r="CT184" s="217"/>
      <c r="CU184" s="217"/>
      <c r="CV184" s="217"/>
      <c r="CW184" s="217"/>
      <c r="CX184" s="217"/>
      <c r="CY184" s="217"/>
      <c r="CZ184" s="217"/>
      <c r="DA184" s="217"/>
      <c r="DB184" s="217"/>
      <c r="DC184" s="217"/>
      <c r="DD184" s="217"/>
      <c r="DE184" s="217"/>
      <c r="DF184" s="217"/>
      <c r="DG184" s="217"/>
      <c r="DH184" s="217"/>
      <c r="DI184" s="217"/>
      <c r="DJ184" s="217"/>
      <c r="DK184" s="267"/>
      <c r="DL184" s="267"/>
      <c r="DM184" s="267"/>
      <c r="DN184" s="267"/>
      <c r="DO184" s="267"/>
      <c r="DP184" s="267"/>
      <c r="DQ184" s="217"/>
      <c r="DR184" s="217"/>
      <c r="DS184" s="184" t="s">
        <v>235</v>
      </c>
      <c r="DT184" s="267"/>
      <c r="DU184" s="184" t="s">
        <v>235</v>
      </c>
      <c r="DV184" s="184" t="s">
        <v>235</v>
      </c>
      <c r="DW184" s="184" t="s">
        <v>235</v>
      </c>
      <c r="DX184" s="184" t="s">
        <v>235</v>
      </c>
      <c r="DY184" s="184" t="s">
        <v>235</v>
      </c>
      <c r="DZ184" s="184" t="s">
        <v>235</v>
      </c>
      <c r="EA184" s="184" t="s">
        <v>235</v>
      </c>
      <c r="EB184" s="184" t="s">
        <v>235</v>
      </c>
      <c r="EC184" s="184" t="s">
        <v>235</v>
      </c>
      <c r="ED184" s="267"/>
      <c r="EE184" s="184" t="s">
        <v>235</v>
      </c>
      <c r="EF184" s="267"/>
      <c r="EG184" s="184" t="s">
        <v>235</v>
      </c>
      <c r="EH184" s="184" t="s">
        <v>235</v>
      </c>
      <c r="EI184" s="184" t="s">
        <v>235</v>
      </c>
      <c r="EJ184" s="184" t="s">
        <v>235</v>
      </c>
      <c r="EK184" s="184" t="s">
        <v>235</v>
      </c>
      <c r="EL184" s="184" t="s">
        <v>235</v>
      </c>
      <c r="EM184" s="184" t="s">
        <v>235</v>
      </c>
      <c r="EN184" s="184" t="s">
        <v>235</v>
      </c>
      <c r="EO184" s="184" t="s">
        <v>235</v>
      </c>
      <c r="EP184" s="184" t="s">
        <v>235</v>
      </c>
      <c r="EQ184" s="184" t="s">
        <v>235</v>
      </c>
      <c r="ER184" s="184" t="s">
        <v>235</v>
      </c>
      <c r="ES184" s="184" t="s">
        <v>235</v>
      </c>
      <c r="ET184" s="184" t="s">
        <v>235</v>
      </c>
      <c r="EU184" s="184" t="s">
        <v>235</v>
      </c>
      <c r="EV184" s="184" t="s">
        <v>235</v>
      </c>
      <c r="EW184" s="184" t="s">
        <v>235</v>
      </c>
      <c r="EX184" s="184" t="s">
        <v>235</v>
      </c>
      <c r="EY184" s="184" t="s">
        <v>235</v>
      </c>
      <c r="EZ184" s="184" t="s">
        <v>235</v>
      </c>
      <c r="FA184" s="184" t="s">
        <v>235</v>
      </c>
      <c r="FB184" s="184" t="s">
        <v>235</v>
      </c>
      <c r="FC184" s="184" t="s">
        <v>235</v>
      </c>
      <c r="FD184" s="184" t="s">
        <v>235</v>
      </c>
      <c r="FE184" s="184" t="s">
        <v>235</v>
      </c>
      <c r="FF184" s="184" t="s">
        <v>235</v>
      </c>
      <c r="FG184" s="184" t="s">
        <v>235</v>
      </c>
      <c r="FH184" s="184" t="s">
        <v>235</v>
      </c>
    </row>
    <row r="185" spans="1:164" ht="16.5" customHeight="1" x14ac:dyDescent="0.3">
      <c r="A185" s="368"/>
      <c r="B185" s="371"/>
      <c r="C185" s="267"/>
      <c r="D185" s="267"/>
      <c r="E185" s="218"/>
      <c r="F185" s="218"/>
      <c r="G185" s="218"/>
      <c r="H185" s="218"/>
      <c r="I185" s="218"/>
      <c r="J185" s="267"/>
      <c r="K185" s="267"/>
      <c r="L185" s="218"/>
      <c r="M185" s="218"/>
      <c r="N185" s="218"/>
      <c r="O185" s="218"/>
      <c r="P185" s="218"/>
      <c r="Q185" s="218"/>
      <c r="R185" s="184" t="s">
        <v>235</v>
      </c>
      <c r="S185" s="184" t="s">
        <v>235</v>
      </c>
      <c r="T185" s="184" t="s">
        <v>235</v>
      </c>
      <c r="U185" s="184" t="s">
        <v>235</v>
      </c>
      <c r="V185" s="184" t="s">
        <v>235</v>
      </c>
      <c r="W185" s="267"/>
      <c r="X185" s="184" t="s">
        <v>235</v>
      </c>
      <c r="Y185" s="267"/>
      <c r="Z185" s="184" t="s">
        <v>235</v>
      </c>
      <c r="AA185" s="267"/>
      <c r="AB185" s="184" t="s">
        <v>235</v>
      </c>
      <c r="AC185" s="267"/>
      <c r="AD185" s="184" t="s">
        <v>235</v>
      </c>
      <c r="AE185" s="198" t="s">
        <v>235</v>
      </c>
      <c r="AF185" s="267"/>
      <c r="AG185" s="267"/>
      <c r="AH185" s="267"/>
      <c r="AI185" s="202" t="s">
        <v>235</v>
      </c>
      <c r="AJ185" s="218"/>
      <c r="AK185" s="184" t="s">
        <v>235</v>
      </c>
      <c r="AL185" s="184" t="s">
        <v>235</v>
      </c>
      <c r="AM185" s="184" t="s">
        <v>235</v>
      </c>
      <c r="AN185" s="184" t="s">
        <v>235</v>
      </c>
      <c r="AO185" s="184" t="s">
        <v>235</v>
      </c>
      <c r="AP185" s="184" t="s">
        <v>235</v>
      </c>
      <c r="AQ185" s="184" t="s">
        <v>235</v>
      </c>
      <c r="AR185" s="184" t="s">
        <v>235</v>
      </c>
      <c r="AS185" s="184" t="s">
        <v>235</v>
      </c>
      <c r="AT185" s="184" t="s">
        <v>235</v>
      </c>
      <c r="AU185" s="184" t="s">
        <v>235</v>
      </c>
      <c r="AV185" s="218"/>
      <c r="AW185" s="184" t="s">
        <v>235</v>
      </c>
      <c r="AX185" s="184" t="s">
        <v>235</v>
      </c>
      <c r="AY185" s="184" t="s">
        <v>235</v>
      </c>
      <c r="AZ185" s="184" t="s">
        <v>235</v>
      </c>
      <c r="BA185" s="184" t="s">
        <v>235</v>
      </c>
      <c r="BB185" s="184" t="s">
        <v>235</v>
      </c>
      <c r="BC185" s="184" t="s">
        <v>235</v>
      </c>
      <c r="BD185" s="184" t="s">
        <v>235</v>
      </c>
      <c r="BE185" s="184" t="s">
        <v>235</v>
      </c>
      <c r="BF185" s="184" t="s">
        <v>235</v>
      </c>
      <c r="BG185" s="184" t="s">
        <v>235</v>
      </c>
      <c r="BH185" s="184" t="s">
        <v>235</v>
      </c>
      <c r="BI185" s="184" t="s">
        <v>235</v>
      </c>
      <c r="BJ185" s="184" t="s">
        <v>235</v>
      </c>
      <c r="BK185" s="184" t="s">
        <v>235</v>
      </c>
      <c r="BL185" s="184" t="s">
        <v>235</v>
      </c>
      <c r="BM185" s="184" t="s">
        <v>235</v>
      </c>
      <c r="BN185" s="184" t="s">
        <v>235</v>
      </c>
      <c r="BO185" s="184" t="s">
        <v>235</v>
      </c>
      <c r="BP185" s="184" t="s">
        <v>235</v>
      </c>
      <c r="BQ185" s="184" t="s">
        <v>235</v>
      </c>
      <c r="BR185" s="184" t="s">
        <v>235</v>
      </c>
      <c r="BS185" s="184" t="s">
        <v>235</v>
      </c>
      <c r="BT185" s="184" t="s">
        <v>235</v>
      </c>
      <c r="BU185" s="184" t="s">
        <v>235</v>
      </c>
      <c r="BV185" s="184" t="s">
        <v>235</v>
      </c>
      <c r="BW185" s="218"/>
      <c r="BX185" s="218"/>
      <c r="BY185" s="218"/>
      <c r="BZ185" s="218"/>
      <c r="CA185" s="218"/>
      <c r="CB185" s="218"/>
      <c r="CC185" s="218"/>
      <c r="CD185" s="218"/>
      <c r="CE185" s="218"/>
      <c r="CF185" s="218"/>
      <c r="CG185" s="218"/>
      <c r="CH185" s="218"/>
      <c r="CI185" s="218"/>
      <c r="CJ185" s="218"/>
      <c r="CK185" s="218"/>
      <c r="CL185" s="218"/>
      <c r="CM185" s="218"/>
      <c r="CN185" s="218"/>
      <c r="CO185" s="218"/>
      <c r="CP185" s="218"/>
      <c r="CQ185" s="218"/>
      <c r="CR185" s="218"/>
      <c r="CS185" s="218"/>
      <c r="CT185" s="218"/>
      <c r="CU185" s="218"/>
      <c r="CV185" s="218"/>
      <c r="CW185" s="218"/>
      <c r="CX185" s="218"/>
      <c r="CY185" s="218"/>
      <c r="CZ185" s="218"/>
      <c r="DA185" s="218"/>
      <c r="DB185" s="218"/>
      <c r="DC185" s="218"/>
      <c r="DD185" s="218"/>
      <c r="DE185" s="218"/>
      <c r="DF185" s="218"/>
      <c r="DG185" s="218"/>
      <c r="DH185" s="218"/>
      <c r="DI185" s="218"/>
      <c r="DJ185" s="218"/>
      <c r="DK185" s="267"/>
      <c r="DL185" s="267"/>
      <c r="DM185" s="267"/>
      <c r="DN185" s="267"/>
      <c r="DO185" s="267"/>
      <c r="DP185" s="267"/>
      <c r="DQ185" s="218"/>
      <c r="DR185" s="218"/>
      <c r="DS185" s="184" t="s">
        <v>235</v>
      </c>
      <c r="DT185" s="267"/>
      <c r="DU185" s="184" t="s">
        <v>235</v>
      </c>
      <c r="DV185" s="184" t="s">
        <v>235</v>
      </c>
      <c r="DW185" s="184" t="s">
        <v>235</v>
      </c>
      <c r="DX185" s="184" t="s">
        <v>235</v>
      </c>
      <c r="DY185" s="184" t="s">
        <v>235</v>
      </c>
      <c r="DZ185" s="184" t="s">
        <v>235</v>
      </c>
      <c r="EA185" s="184" t="s">
        <v>235</v>
      </c>
      <c r="EB185" s="184" t="s">
        <v>235</v>
      </c>
      <c r="EC185" s="184" t="s">
        <v>235</v>
      </c>
      <c r="ED185" s="267"/>
      <c r="EE185" s="184" t="s">
        <v>235</v>
      </c>
      <c r="EF185" s="267"/>
      <c r="EG185" s="184" t="s">
        <v>235</v>
      </c>
      <c r="EH185" s="184" t="s">
        <v>235</v>
      </c>
      <c r="EI185" s="184" t="s">
        <v>235</v>
      </c>
      <c r="EJ185" s="184" t="s">
        <v>235</v>
      </c>
      <c r="EK185" s="184" t="s">
        <v>235</v>
      </c>
      <c r="EL185" s="184" t="s">
        <v>235</v>
      </c>
      <c r="EM185" s="184" t="s">
        <v>235</v>
      </c>
      <c r="EN185" s="184" t="s">
        <v>235</v>
      </c>
      <c r="EO185" s="184" t="s">
        <v>235</v>
      </c>
      <c r="EP185" s="184" t="s">
        <v>235</v>
      </c>
      <c r="EQ185" s="184" t="s">
        <v>235</v>
      </c>
      <c r="ER185" s="184" t="s">
        <v>235</v>
      </c>
      <c r="ES185" s="184" t="s">
        <v>235</v>
      </c>
      <c r="ET185" s="184" t="s">
        <v>235</v>
      </c>
      <c r="EU185" s="184" t="s">
        <v>235</v>
      </c>
      <c r="EV185" s="184" t="s">
        <v>235</v>
      </c>
      <c r="EW185" s="184" t="s">
        <v>235</v>
      </c>
      <c r="EX185" s="184" t="s">
        <v>235</v>
      </c>
      <c r="EY185" s="184" t="s">
        <v>235</v>
      </c>
      <c r="EZ185" s="184" t="s">
        <v>235</v>
      </c>
      <c r="FA185" s="184" t="s">
        <v>235</v>
      </c>
      <c r="FB185" s="184" t="s">
        <v>235</v>
      </c>
      <c r="FC185" s="184" t="s">
        <v>235</v>
      </c>
      <c r="FD185" s="184" t="s">
        <v>235</v>
      </c>
      <c r="FE185" s="184" t="s">
        <v>235</v>
      </c>
      <c r="FF185" s="184" t="s">
        <v>235</v>
      </c>
      <c r="FG185" s="184" t="s">
        <v>235</v>
      </c>
      <c r="FH185" s="184" t="s">
        <v>235</v>
      </c>
    </row>
    <row r="186" spans="1:164" ht="21.6" customHeight="1" x14ac:dyDescent="0.3">
      <c r="A186" s="368">
        <v>63</v>
      </c>
      <c r="B186" s="369">
        <v>66</v>
      </c>
      <c r="C186" s="267" t="s">
        <v>217</v>
      </c>
      <c r="D186" s="267" t="s">
        <v>653</v>
      </c>
      <c r="E186" s="216" t="s">
        <v>624</v>
      </c>
      <c r="F186" s="216" t="s">
        <v>640</v>
      </c>
      <c r="G186" s="216" t="s">
        <v>641</v>
      </c>
      <c r="H186" s="216" t="s">
        <v>642</v>
      </c>
      <c r="I186" s="216" t="s">
        <v>643</v>
      </c>
      <c r="J186" s="267" t="s">
        <v>231</v>
      </c>
      <c r="K186" s="367" t="s">
        <v>644</v>
      </c>
      <c r="L186" s="216" t="s">
        <v>225</v>
      </c>
      <c r="M186" s="216" t="s">
        <v>630</v>
      </c>
      <c r="N186" s="267" t="s">
        <v>645</v>
      </c>
      <c r="O186" s="216" t="s">
        <v>646</v>
      </c>
      <c r="P186" s="216" t="s">
        <v>274</v>
      </c>
      <c r="Q186" s="216">
        <v>3</v>
      </c>
      <c r="R186" s="184" t="s">
        <v>647</v>
      </c>
      <c r="S186" s="184" t="s">
        <v>231</v>
      </c>
      <c r="T186" s="184" t="s">
        <v>231</v>
      </c>
      <c r="U186" s="184" t="s">
        <v>231</v>
      </c>
      <c r="V186" s="184">
        <v>150</v>
      </c>
      <c r="W186" s="267">
        <v>635</v>
      </c>
      <c r="X186" s="184">
        <v>61</v>
      </c>
      <c r="Y186" s="267" t="s">
        <v>231</v>
      </c>
      <c r="Z186" s="184">
        <v>88</v>
      </c>
      <c r="AA186" s="267">
        <v>354</v>
      </c>
      <c r="AB186" s="184" t="s">
        <v>231</v>
      </c>
      <c r="AC186" s="267" t="s">
        <v>231</v>
      </c>
      <c r="AD186" s="184" t="s">
        <v>231</v>
      </c>
      <c r="AE186" s="198" t="s">
        <v>231</v>
      </c>
      <c r="AF186" s="267" t="s">
        <v>235</v>
      </c>
      <c r="AG186" s="267" t="s">
        <v>235</v>
      </c>
      <c r="AH186" s="267" t="s">
        <v>235</v>
      </c>
      <c r="AI186" s="202" t="s">
        <v>235</v>
      </c>
      <c r="AJ186" s="267" t="s">
        <v>235</v>
      </c>
      <c r="AK186" s="184" t="s">
        <v>235</v>
      </c>
      <c r="AL186" s="184" t="s">
        <v>235</v>
      </c>
      <c r="AM186" s="184" t="s">
        <v>235</v>
      </c>
      <c r="AN186" s="184" t="s">
        <v>235</v>
      </c>
      <c r="AO186" s="184" t="s">
        <v>235</v>
      </c>
      <c r="AP186" s="184" t="s">
        <v>235</v>
      </c>
      <c r="AQ186" s="184" t="s">
        <v>235</v>
      </c>
      <c r="AR186" s="184" t="s">
        <v>235</v>
      </c>
      <c r="AS186" s="184" t="s">
        <v>235</v>
      </c>
      <c r="AT186" s="184" t="s">
        <v>235</v>
      </c>
      <c r="AU186" s="184" t="s">
        <v>235</v>
      </c>
      <c r="AV186" s="267" t="s">
        <v>235</v>
      </c>
      <c r="AW186" s="184" t="s">
        <v>235</v>
      </c>
      <c r="AX186" s="184" t="s">
        <v>235</v>
      </c>
      <c r="AY186" s="184" t="s">
        <v>235</v>
      </c>
      <c r="AZ186" s="184" t="s">
        <v>235</v>
      </c>
      <c r="BA186" s="184" t="s">
        <v>235</v>
      </c>
      <c r="BB186" s="184" t="s">
        <v>235</v>
      </c>
      <c r="BC186" s="184" t="s">
        <v>235</v>
      </c>
      <c r="BD186" s="184" t="s">
        <v>235</v>
      </c>
      <c r="BE186" s="184" t="s">
        <v>235</v>
      </c>
      <c r="BF186" s="184" t="s">
        <v>235</v>
      </c>
      <c r="BG186" s="184" t="s">
        <v>235</v>
      </c>
      <c r="BH186" s="184" t="s">
        <v>235</v>
      </c>
      <c r="BI186" s="184" t="s">
        <v>235</v>
      </c>
      <c r="BJ186" s="184" t="s">
        <v>235</v>
      </c>
      <c r="BK186" s="184" t="s">
        <v>235</v>
      </c>
      <c r="BL186" s="184" t="s">
        <v>235</v>
      </c>
      <c r="BM186" s="184" t="s">
        <v>235</v>
      </c>
      <c r="BN186" s="184" t="s">
        <v>235</v>
      </c>
      <c r="BO186" s="184" t="s">
        <v>235</v>
      </c>
      <c r="BP186" s="184" t="s">
        <v>235</v>
      </c>
      <c r="BQ186" s="184" t="s">
        <v>235</v>
      </c>
      <c r="BR186" s="184" t="s">
        <v>235</v>
      </c>
      <c r="BS186" s="184" t="s">
        <v>235</v>
      </c>
      <c r="BT186" s="184" t="s">
        <v>235</v>
      </c>
      <c r="BU186" s="184" t="s">
        <v>235</v>
      </c>
      <c r="BV186" s="184" t="s">
        <v>235</v>
      </c>
      <c r="BW186" s="267" t="s">
        <v>235</v>
      </c>
      <c r="BX186" s="267" t="s">
        <v>235</v>
      </c>
      <c r="BY186" s="267" t="s">
        <v>235</v>
      </c>
      <c r="BZ186" s="267" t="s">
        <v>235</v>
      </c>
      <c r="CA186" s="267" t="s">
        <v>235</v>
      </c>
      <c r="CB186" s="267" t="s">
        <v>235</v>
      </c>
      <c r="CC186" s="267" t="s">
        <v>235</v>
      </c>
      <c r="CD186" s="267" t="s">
        <v>235</v>
      </c>
      <c r="CE186" s="267" t="s">
        <v>235</v>
      </c>
      <c r="CF186" s="267" t="s">
        <v>235</v>
      </c>
      <c r="CG186" s="267" t="s">
        <v>235</v>
      </c>
      <c r="CH186" s="267" t="s">
        <v>235</v>
      </c>
      <c r="CI186" s="267" t="s">
        <v>235</v>
      </c>
      <c r="CJ186" s="267" t="s">
        <v>235</v>
      </c>
      <c r="CK186" s="267" t="s">
        <v>235</v>
      </c>
      <c r="CL186" s="267" t="s">
        <v>235</v>
      </c>
      <c r="CM186" s="267" t="s">
        <v>235</v>
      </c>
      <c r="CN186" s="267" t="s">
        <v>235</v>
      </c>
      <c r="CO186" s="267" t="s">
        <v>235</v>
      </c>
      <c r="CP186" s="267" t="s">
        <v>235</v>
      </c>
      <c r="CQ186" s="267" t="s">
        <v>235</v>
      </c>
      <c r="CR186" s="267" t="s">
        <v>235</v>
      </c>
      <c r="CS186" s="267" t="s">
        <v>235</v>
      </c>
      <c r="CT186" s="267" t="s">
        <v>235</v>
      </c>
      <c r="CU186" s="267" t="s">
        <v>235</v>
      </c>
      <c r="CV186" s="267" t="s">
        <v>235</v>
      </c>
      <c r="CW186" s="267" t="s">
        <v>235</v>
      </c>
      <c r="CX186" s="267" t="s">
        <v>235</v>
      </c>
      <c r="CY186" s="267" t="s">
        <v>235</v>
      </c>
      <c r="CZ186" s="267" t="s">
        <v>235</v>
      </c>
      <c r="DA186" s="267" t="s">
        <v>235</v>
      </c>
      <c r="DB186" s="267" t="s">
        <v>235</v>
      </c>
      <c r="DC186" s="267" t="s">
        <v>235</v>
      </c>
      <c r="DD186" s="267" t="s">
        <v>235</v>
      </c>
      <c r="DE186" s="267" t="s">
        <v>235</v>
      </c>
      <c r="DF186" s="267" t="s">
        <v>235</v>
      </c>
      <c r="DG186" s="267" t="s">
        <v>235</v>
      </c>
      <c r="DH186" s="267" t="s">
        <v>235</v>
      </c>
      <c r="DI186" s="267" t="s">
        <v>235</v>
      </c>
      <c r="DJ186" s="267" t="s">
        <v>235</v>
      </c>
      <c r="DK186" s="267" t="s">
        <v>485</v>
      </c>
      <c r="DL186" s="267" t="s">
        <v>648</v>
      </c>
      <c r="DM186" s="267" t="s">
        <v>649</v>
      </c>
      <c r="DN186" s="267" t="s">
        <v>650</v>
      </c>
      <c r="DO186" s="267" t="s">
        <v>650</v>
      </c>
      <c r="DP186" s="267" t="s">
        <v>650</v>
      </c>
      <c r="DQ186" s="216" t="s">
        <v>231</v>
      </c>
      <c r="DR186" s="216" t="s">
        <v>231</v>
      </c>
      <c r="DS186" s="186" t="s">
        <v>231</v>
      </c>
      <c r="DT186" s="267" t="s">
        <v>231</v>
      </c>
      <c r="DU186" s="186" t="s">
        <v>231</v>
      </c>
      <c r="DV186" s="186" t="s">
        <v>231</v>
      </c>
      <c r="DW186" s="186" t="s">
        <v>231</v>
      </c>
      <c r="DX186" s="186" t="s">
        <v>231</v>
      </c>
      <c r="DY186" s="186" t="s">
        <v>231</v>
      </c>
      <c r="DZ186" s="186" t="s">
        <v>231</v>
      </c>
      <c r="EA186" s="186" t="s">
        <v>231</v>
      </c>
      <c r="EB186" s="186" t="s">
        <v>231</v>
      </c>
      <c r="EC186" s="186" t="s">
        <v>231</v>
      </c>
      <c r="ED186" s="267" t="s">
        <v>231</v>
      </c>
      <c r="EE186" s="186" t="s">
        <v>231</v>
      </c>
      <c r="EF186" s="267" t="s">
        <v>231</v>
      </c>
      <c r="EG186" s="186" t="s">
        <v>231</v>
      </c>
      <c r="EH186" s="186" t="s">
        <v>231</v>
      </c>
      <c r="EI186" s="186" t="s">
        <v>231</v>
      </c>
      <c r="EJ186" s="186" t="s">
        <v>231</v>
      </c>
      <c r="EK186" s="186" t="s">
        <v>231</v>
      </c>
      <c r="EL186" s="186" t="s">
        <v>231</v>
      </c>
      <c r="EM186" s="186" t="s">
        <v>231</v>
      </c>
      <c r="EN186" s="186" t="s">
        <v>231</v>
      </c>
      <c r="EO186" s="186" t="s">
        <v>231</v>
      </c>
      <c r="EP186" s="186" t="s">
        <v>231</v>
      </c>
      <c r="EQ186" s="186" t="s">
        <v>231</v>
      </c>
      <c r="ER186" s="184">
        <v>150</v>
      </c>
      <c r="ES186" s="186">
        <v>101</v>
      </c>
      <c r="ET186" s="186" t="s">
        <v>231</v>
      </c>
      <c r="EU186" s="186" t="s">
        <v>231</v>
      </c>
      <c r="EV186" s="186" t="s">
        <v>231</v>
      </c>
      <c r="EW186" s="186" t="s">
        <v>231</v>
      </c>
      <c r="EX186" s="186" t="s">
        <v>231</v>
      </c>
      <c r="EY186" s="186" t="s">
        <v>231</v>
      </c>
      <c r="EZ186" s="186" t="s">
        <v>231</v>
      </c>
      <c r="FA186" s="186" t="s">
        <v>231</v>
      </c>
      <c r="FB186" s="186" t="s">
        <v>231</v>
      </c>
      <c r="FC186" s="184" t="s">
        <v>231</v>
      </c>
      <c r="FD186" s="184" t="s">
        <v>231</v>
      </c>
      <c r="FE186" s="184" t="s">
        <v>231</v>
      </c>
      <c r="FF186" s="184" t="s">
        <v>231</v>
      </c>
      <c r="FG186" s="184" t="s">
        <v>231</v>
      </c>
      <c r="FH186" s="184" t="s">
        <v>231</v>
      </c>
    </row>
    <row r="187" spans="1:164" ht="16.5" customHeight="1" x14ac:dyDescent="0.3">
      <c r="A187" s="368"/>
      <c r="B187" s="370"/>
      <c r="C187" s="267"/>
      <c r="D187" s="267"/>
      <c r="E187" s="217"/>
      <c r="F187" s="217"/>
      <c r="G187" s="217"/>
      <c r="H187" s="217"/>
      <c r="I187" s="217"/>
      <c r="J187" s="267"/>
      <c r="K187" s="267"/>
      <c r="L187" s="217"/>
      <c r="M187" s="217"/>
      <c r="N187" s="267"/>
      <c r="O187" s="217"/>
      <c r="P187" s="217"/>
      <c r="Q187" s="217"/>
      <c r="R187" s="184" t="s">
        <v>651</v>
      </c>
      <c r="S187" s="184" t="s">
        <v>231</v>
      </c>
      <c r="T187" s="184" t="s">
        <v>231</v>
      </c>
      <c r="U187" s="184" t="s">
        <v>231</v>
      </c>
      <c r="V187" s="184">
        <v>101</v>
      </c>
      <c r="W187" s="267"/>
      <c r="X187" s="184">
        <v>68</v>
      </c>
      <c r="Y187" s="267"/>
      <c r="Z187" s="184">
        <v>65</v>
      </c>
      <c r="AA187" s="267"/>
      <c r="AB187" s="184" t="s">
        <v>231</v>
      </c>
      <c r="AC187" s="267"/>
      <c r="AD187" s="184" t="s">
        <v>231</v>
      </c>
      <c r="AE187" s="198" t="s">
        <v>231</v>
      </c>
      <c r="AF187" s="267"/>
      <c r="AG187" s="267"/>
      <c r="AH187" s="267"/>
      <c r="AI187" s="202" t="s">
        <v>235</v>
      </c>
      <c r="AJ187" s="267"/>
      <c r="AK187" s="184" t="s">
        <v>235</v>
      </c>
      <c r="AL187" s="184" t="s">
        <v>235</v>
      </c>
      <c r="AM187" s="184" t="s">
        <v>235</v>
      </c>
      <c r="AN187" s="184" t="s">
        <v>235</v>
      </c>
      <c r="AO187" s="184" t="s">
        <v>235</v>
      </c>
      <c r="AP187" s="184" t="s">
        <v>235</v>
      </c>
      <c r="AQ187" s="184" t="s">
        <v>235</v>
      </c>
      <c r="AR187" s="184" t="s">
        <v>235</v>
      </c>
      <c r="AS187" s="184" t="s">
        <v>235</v>
      </c>
      <c r="AT187" s="184" t="s">
        <v>235</v>
      </c>
      <c r="AU187" s="184" t="s">
        <v>235</v>
      </c>
      <c r="AV187" s="267"/>
      <c r="AW187" s="184" t="s">
        <v>235</v>
      </c>
      <c r="AX187" s="184" t="s">
        <v>235</v>
      </c>
      <c r="AY187" s="184" t="s">
        <v>235</v>
      </c>
      <c r="AZ187" s="184" t="s">
        <v>235</v>
      </c>
      <c r="BA187" s="184" t="s">
        <v>235</v>
      </c>
      <c r="BB187" s="184" t="s">
        <v>235</v>
      </c>
      <c r="BC187" s="184" t="s">
        <v>235</v>
      </c>
      <c r="BD187" s="184" t="s">
        <v>235</v>
      </c>
      <c r="BE187" s="184" t="s">
        <v>235</v>
      </c>
      <c r="BF187" s="184" t="s">
        <v>235</v>
      </c>
      <c r="BG187" s="184" t="s">
        <v>235</v>
      </c>
      <c r="BH187" s="184" t="s">
        <v>235</v>
      </c>
      <c r="BI187" s="184" t="s">
        <v>235</v>
      </c>
      <c r="BJ187" s="184" t="s">
        <v>235</v>
      </c>
      <c r="BK187" s="184" t="s">
        <v>235</v>
      </c>
      <c r="BL187" s="184" t="s">
        <v>235</v>
      </c>
      <c r="BM187" s="184" t="s">
        <v>235</v>
      </c>
      <c r="BN187" s="184" t="s">
        <v>235</v>
      </c>
      <c r="BO187" s="184" t="s">
        <v>235</v>
      </c>
      <c r="BP187" s="184" t="s">
        <v>235</v>
      </c>
      <c r="BQ187" s="184" t="s">
        <v>235</v>
      </c>
      <c r="BR187" s="184" t="s">
        <v>235</v>
      </c>
      <c r="BS187" s="184" t="s">
        <v>235</v>
      </c>
      <c r="BT187" s="184" t="s">
        <v>235</v>
      </c>
      <c r="BU187" s="184" t="s">
        <v>235</v>
      </c>
      <c r="BV187" s="184" t="s">
        <v>235</v>
      </c>
      <c r="BW187" s="267"/>
      <c r="BX187" s="267"/>
      <c r="BY187" s="267"/>
      <c r="BZ187" s="267"/>
      <c r="CA187" s="267"/>
      <c r="CB187" s="267"/>
      <c r="CC187" s="267"/>
      <c r="CD187" s="267"/>
      <c r="CE187" s="267"/>
      <c r="CF187" s="267"/>
      <c r="CG187" s="267"/>
      <c r="CH187" s="267"/>
      <c r="CI187" s="267"/>
      <c r="CJ187" s="267"/>
      <c r="CK187" s="267"/>
      <c r="CL187" s="267"/>
      <c r="CM187" s="267"/>
      <c r="CN187" s="267"/>
      <c r="CO187" s="267"/>
      <c r="CP187" s="267"/>
      <c r="CQ187" s="267"/>
      <c r="CR187" s="267"/>
      <c r="CS187" s="267"/>
      <c r="CT187" s="267"/>
      <c r="CU187" s="267"/>
      <c r="CV187" s="267"/>
      <c r="CW187" s="267"/>
      <c r="CX187" s="267"/>
      <c r="CY187" s="267"/>
      <c r="CZ187" s="267"/>
      <c r="DA187" s="267"/>
      <c r="DB187" s="267"/>
      <c r="DC187" s="267"/>
      <c r="DD187" s="267"/>
      <c r="DE187" s="267"/>
      <c r="DF187" s="267"/>
      <c r="DG187" s="267"/>
      <c r="DH187" s="267"/>
      <c r="DI187" s="267"/>
      <c r="DJ187" s="267"/>
      <c r="DK187" s="267"/>
      <c r="DL187" s="267"/>
      <c r="DM187" s="267"/>
      <c r="DN187" s="267"/>
      <c r="DO187" s="267"/>
      <c r="DP187" s="267"/>
      <c r="DQ187" s="217"/>
      <c r="DR187" s="217"/>
      <c r="DS187" s="186" t="s">
        <v>231</v>
      </c>
      <c r="DT187" s="267"/>
      <c r="DU187" s="186" t="s">
        <v>231</v>
      </c>
      <c r="DV187" s="186" t="s">
        <v>231</v>
      </c>
      <c r="DW187" s="186" t="s">
        <v>231</v>
      </c>
      <c r="DX187" s="186" t="s">
        <v>231</v>
      </c>
      <c r="DY187" s="186" t="s">
        <v>231</v>
      </c>
      <c r="DZ187" s="186" t="s">
        <v>231</v>
      </c>
      <c r="EA187" s="186" t="s">
        <v>231</v>
      </c>
      <c r="EB187" s="186" t="s">
        <v>231</v>
      </c>
      <c r="EC187" s="186" t="s">
        <v>231</v>
      </c>
      <c r="ED187" s="267"/>
      <c r="EE187" s="186" t="s">
        <v>231</v>
      </c>
      <c r="EF187" s="267"/>
      <c r="EG187" s="186" t="s">
        <v>231</v>
      </c>
      <c r="EH187" s="186" t="s">
        <v>231</v>
      </c>
      <c r="EI187" s="186" t="s">
        <v>231</v>
      </c>
      <c r="EJ187" s="186" t="s">
        <v>231</v>
      </c>
      <c r="EK187" s="186" t="s">
        <v>231</v>
      </c>
      <c r="EL187" s="186" t="s">
        <v>231</v>
      </c>
      <c r="EM187" s="186" t="s">
        <v>231</v>
      </c>
      <c r="EN187" s="186" t="s">
        <v>231</v>
      </c>
      <c r="EO187" s="186" t="s">
        <v>231</v>
      </c>
      <c r="EP187" s="186" t="s">
        <v>231</v>
      </c>
      <c r="EQ187" s="186" t="s">
        <v>231</v>
      </c>
      <c r="ER187" s="184">
        <v>101</v>
      </c>
      <c r="ES187" s="186">
        <v>47</v>
      </c>
      <c r="ET187" s="186" t="s">
        <v>231</v>
      </c>
      <c r="EU187" s="186" t="s">
        <v>231</v>
      </c>
      <c r="EV187" s="186" t="s">
        <v>231</v>
      </c>
      <c r="EW187" s="186" t="s">
        <v>231</v>
      </c>
      <c r="EX187" s="186" t="s">
        <v>231</v>
      </c>
      <c r="EY187" s="186" t="s">
        <v>231</v>
      </c>
      <c r="EZ187" s="186" t="s">
        <v>231</v>
      </c>
      <c r="FA187" s="186" t="s">
        <v>231</v>
      </c>
      <c r="FB187" s="186" t="s">
        <v>231</v>
      </c>
      <c r="FC187" s="184" t="s">
        <v>231</v>
      </c>
      <c r="FD187" s="184" t="s">
        <v>231</v>
      </c>
      <c r="FE187" s="184" t="s">
        <v>231</v>
      </c>
      <c r="FF187" s="184" t="s">
        <v>231</v>
      </c>
      <c r="FG187" s="184" t="s">
        <v>231</v>
      </c>
      <c r="FH187" s="184" t="s">
        <v>231</v>
      </c>
    </row>
    <row r="188" spans="1:164" ht="16.5" customHeight="1" x14ac:dyDescent="0.3">
      <c r="A188" s="368"/>
      <c r="B188" s="370"/>
      <c r="C188" s="267"/>
      <c r="D188" s="267"/>
      <c r="E188" s="217"/>
      <c r="F188" s="217"/>
      <c r="G188" s="217"/>
      <c r="H188" s="217"/>
      <c r="I188" s="217"/>
      <c r="J188" s="267"/>
      <c r="K188" s="267"/>
      <c r="L188" s="217"/>
      <c r="M188" s="217"/>
      <c r="N188" s="267"/>
      <c r="O188" s="217"/>
      <c r="P188" s="217"/>
      <c r="Q188" s="217"/>
      <c r="R188" s="184" t="s">
        <v>231</v>
      </c>
      <c r="S188" s="184" t="s">
        <v>231</v>
      </c>
      <c r="T188" s="184" t="s">
        <v>231</v>
      </c>
      <c r="U188" s="184" t="s">
        <v>231</v>
      </c>
      <c r="V188" s="184">
        <v>384</v>
      </c>
      <c r="W188" s="267"/>
      <c r="X188" s="184">
        <v>63</v>
      </c>
      <c r="Y188" s="267"/>
      <c r="Z188" s="184">
        <v>201</v>
      </c>
      <c r="AA188" s="267"/>
      <c r="AB188" s="184" t="s">
        <v>231</v>
      </c>
      <c r="AC188" s="267"/>
      <c r="AD188" s="184" t="s">
        <v>231</v>
      </c>
      <c r="AE188" s="198" t="s">
        <v>231</v>
      </c>
      <c r="AF188" s="267"/>
      <c r="AG188" s="267"/>
      <c r="AH188" s="267"/>
      <c r="AI188" s="202" t="s">
        <v>235</v>
      </c>
      <c r="AJ188" s="267"/>
      <c r="AK188" s="184" t="s">
        <v>235</v>
      </c>
      <c r="AL188" s="184" t="s">
        <v>235</v>
      </c>
      <c r="AM188" s="184" t="s">
        <v>235</v>
      </c>
      <c r="AN188" s="184" t="s">
        <v>235</v>
      </c>
      <c r="AO188" s="184" t="s">
        <v>235</v>
      </c>
      <c r="AP188" s="184" t="s">
        <v>235</v>
      </c>
      <c r="AQ188" s="184" t="s">
        <v>235</v>
      </c>
      <c r="AR188" s="184" t="s">
        <v>235</v>
      </c>
      <c r="AS188" s="184" t="s">
        <v>235</v>
      </c>
      <c r="AT188" s="184" t="s">
        <v>235</v>
      </c>
      <c r="AU188" s="184" t="s">
        <v>235</v>
      </c>
      <c r="AV188" s="267"/>
      <c r="AW188" s="184" t="s">
        <v>235</v>
      </c>
      <c r="AX188" s="184" t="s">
        <v>235</v>
      </c>
      <c r="AY188" s="184" t="s">
        <v>235</v>
      </c>
      <c r="AZ188" s="184" t="s">
        <v>235</v>
      </c>
      <c r="BA188" s="184" t="s">
        <v>235</v>
      </c>
      <c r="BB188" s="184" t="s">
        <v>235</v>
      </c>
      <c r="BC188" s="184" t="s">
        <v>235</v>
      </c>
      <c r="BD188" s="184" t="s">
        <v>235</v>
      </c>
      <c r="BE188" s="184" t="s">
        <v>235</v>
      </c>
      <c r="BF188" s="184" t="s">
        <v>235</v>
      </c>
      <c r="BG188" s="184" t="s">
        <v>235</v>
      </c>
      <c r="BH188" s="184" t="s">
        <v>235</v>
      </c>
      <c r="BI188" s="184" t="s">
        <v>235</v>
      </c>
      <c r="BJ188" s="184" t="s">
        <v>235</v>
      </c>
      <c r="BK188" s="184" t="s">
        <v>235</v>
      </c>
      <c r="BL188" s="184" t="s">
        <v>235</v>
      </c>
      <c r="BM188" s="184" t="s">
        <v>235</v>
      </c>
      <c r="BN188" s="184" t="s">
        <v>235</v>
      </c>
      <c r="BO188" s="184" t="s">
        <v>235</v>
      </c>
      <c r="BP188" s="184" t="s">
        <v>235</v>
      </c>
      <c r="BQ188" s="184" t="s">
        <v>235</v>
      </c>
      <c r="BR188" s="184" t="s">
        <v>235</v>
      </c>
      <c r="BS188" s="184" t="s">
        <v>235</v>
      </c>
      <c r="BT188" s="184" t="s">
        <v>235</v>
      </c>
      <c r="BU188" s="184" t="s">
        <v>235</v>
      </c>
      <c r="BV188" s="184" t="s">
        <v>235</v>
      </c>
      <c r="BW188" s="267"/>
      <c r="BX188" s="267"/>
      <c r="BY188" s="267"/>
      <c r="BZ188" s="267"/>
      <c r="CA188" s="267"/>
      <c r="CB188" s="267"/>
      <c r="CC188" s="267"/>
      <c r="CD188" s="267"/>
      <c r="CE188" s="267"/>
      <c r="CF188" s="267"/>
      <c r="CG188" s="267"/>
      <c r="CH188" s="267"/>
      <c r="CI188" s="267"/>
      <c r="CJ188" s="267"/>
      <c r="CK188" s="267"/>
      <c r="CL188" s="267"/>
      <c r="CM188" s="267"/>
      <c r="CN188" s="267"/>
      <c r="CO188" s="267"/>
      <c r="CP188" s="267"/>
      <c r="CQ188" s="267"/>
      <c r="CR188" s="267"/>
      <c r="CS188" s="267"/>
      <c r="CT188" s="267"/>
      <c r="CU188" s="267"/>
      <c r="CV188" s="267"/>
      <c r="CW188" s="267"/>
      <c r="CX188" s="267"/>
      <c r="CY188" s="267"/>
      <c r="CZ188" s="267"/>
      <c r="DA188" s="267"/>
      <c r="DB188" s="267"/>
      <c r="DC188" s="267"/>
      <c r="DD188" s="267"/>
      <c r="DE188" s="267"/>
      <c r="DF188" s="267"/>
      <c r="DG188" s="267"/>
      <c r="DH188" s="267"/>
      <c r="DI188" s="267"/>
      <c r="DJ188" s="267"/>
      <c r="DK188" s="267"/>
      <c r="DL188" s="267"/>
      <c r="DM188" s="267"/>
      <c r="DN188" s="267"/>
      <c r="DO188" s="267"/>
      <c r="DP188" s="267"/>
      <c r="DQ188" s="217"/>
      <c r="DR188" s="217"/>
      <c r="DS188" s="186" t="s">
        <v>231</v>
      </c>
      <c r="DT188" s="267"/>
      <c r="DU188" s="186" t="s">
        <v>231</v>
      </c>
      <c r="DV188" s="186" t="s">
        <v>231</v>
      </c>
      <c r="DW188" s="186" t="s">
        <v>231</v>
      </c>
      <c r="DX188" s="186" t="s">
        <v>231</v>
      </c>
      <c r="DY188" s="186" t="s">
        <v>231</v>
      </c>
      <c r="DZ188" s="186" t="s">
        <v>231</v>
      </c>
      <c r="EA188" s="186" t="s">
        <v>231</v>
      </c>
      <c r="EB188" s="186" t="s">
        <v>231</v>
      </c>
      <c r="EC188" s="186" t="s">
        <v>231</v>
      </c>
      <c r="ED188" s="267"/>
      <c r="EE188" s="186" t="s">
        <v>231</v>
      </c>
      <c r="EF188" s="267"/>
      <c r="EG188" s="186" t="s">
        <v>231</v>
      </c>
      <c r="EH188" s="186" t="s">
        <v>231</v>
      </c>
      <c r="EI188" s="186" t="s">
        <v>231</v>
      </c>
      <c r="EJ188" s="186" t="s">
        <v>231</v>
      </c>
      <c r="EK188" s="186" t="s">
        <v>231</v>
      </c>
      <c r="EL188" s="186" t="s">
        <v>231</v>
      </c>
      <c r="EM188" s="186" t="s">
        <v>231</v>
      </c>
      <c r="EN188" s="186" t="s">
        <v>231</v>
      </c>
      <c r="EO188" s="186" t="s">
        <v>231</v>
      </c>
      <c r="EP188" s="186" t="s">
        <v>231</v>
      </c>
      <c r="EQ188" s="186" t="s">
        <v>231</v>
      </c>
      <c r="ER188" s="184">
        <v>384</v>
      </c>
      <c r="ES188" s="186" t="s">
        <v>231</v>
      </c>
      <c r="ET188" s="186" t="s">
        <v>231</v>
      </c>
      <c r="EU188" s="186" t="s">
        <v>231</v>
      </c>
      <c r="EV188" s="186" t="s">
        <v>231</v>
      </c>
      <c r="EW188" s="186" t="s">
        <v>231</v>
      </c>
      <c r="EX188" s="186" t="s">
        <v>231</v>
      </c>
      <c r="EY188" s="186" t="s">
        <v>231</v>
      </c>
      <c r="EZ188" s="186" t="s">
        <v>231</v>
      </c>
      <c r="FA188" s="186" t="s">
        <v>231</v>
      </c>
      <c r="FB188" s="186" t="s">
        <v>231</v>
      </c>
      <c r="FC188" s="184" t="s">
        <v>231</v>
      </c>
      <c r="FD188" s="184" t="s">
        <v>231</v>
      </c>
      <c r="FE188" s="184" t="s">
        <v>231</v>
      </c>
      <c r="FF188" s="184" t="s">
        <v>231</v>
      </c>
      <c r="FG188" s="184" t="s">
        <v>231</v>
      </c>
      <c r="FH188" s="184" t="s">
        <v>231</v>
      </c>
    </row>
    <row r="189" spans="1:164" ht="16.5" customHeight="1" x14ac:dyDescent="0.3">
      <c r="A189" s="368"/>
      <c r="B189" s="371"/>
      <c r="C189" s="267"/>
      <c r="D189" s="267"/>
      <c r="E189" s="218"/>
      <c r="F189" s="218"/>
      <c r="G189" s="218"/>
      <c r="H189" s="218"/>
      <c r="I189" s="218"/>
      <c r="J189" s="267"/>
      <c r="K189" s="267"/>
      <c r="L189" s="218"/>
      <c r="M189" s="218"/>
      <c r="N189" s="267"/>
      <c r="O189" s="218"/>
      <c r="P189" s="218"/>
      <c r="Q189" s="218"/>
      <c r="R189" s="184" t="s">
        <v>235</v>
      </c>
      <c r="S189" s="184" t="s">
        <v>235</v>
      </c>
      <c r="T189" s="184" t="s">
        <v>235</v>
      </c>
      <c r="U189" s="184" t="s">
        <v>235</v>
      </c>
      <c r="V189" s="184" t="s">
        <v>235</v>
      </c>
      <c r="W189" s="267"/>
      <c r="X189" s="184" t="s">
        <v>235</v>
      </c>
      <c r="Y189" s="267"/>
      <c r="Z189" s="184" t="s">
        <v>235</v>
      </c>
      <c r="AA189" s="267"/>
      <c r="AB189" s="184" t="s">
        <v>235</v>
      </c>
      <c r="AC189" s="267"/>
      <c r="AD189" s="184" t="s">
        <v>235</v>
      </c>
      <c r="AE189" s="198" t="s">
        <v>235</v>
      </c>
      <c r="AF189" s="267"/>
      <c r="AG189" s="267"/>
      <c r="AH189" s="267"/>
      <c r="AI189" s="202" t="s">
        <v>235</v>
      </c>
      <c r="AJ189" s="267"/>
      <c r="AK189" s="184" t="s">
        <v>235</v>
      </c>
      <c r="AL189" s="184" t="s">
        <v>235</v>
      </c>
      <c r="AM189" s="184" t="s">
        <v>235</v>
      </c>
      <c r="AN189" s="184" t="s">
        <v>235</v>
      </c>
      <c r="AO189" s="184" t="s">
        <v>235</v>
      </c>
      <c r="AP189" s="184" t="s">
        <v>235</v>
      </c>
      <c r="AQ189" s="184" t="s">
        <v>235</v>
      </c>
      <c r="AR189" s="184" t="s">
        <v>235</v>
      </c>
      <c r="AS189" s="184" t="s">
        <v>235</v>
      </c>
      <c r="AT189" s="184" t="s">
        <v>235</v>
      </c>
      <c r="AU189" s="184" t="s">
        <v>235</v>
      </c>
      <c r="AV189" s="267"/>
      <c r="AW189" s="184" t="s">
        <v>235</v>
      </c>
      <c r="AX189" s="184" t="s">
        <v>235</v>
      </c>
      <c r="AY189" s="184" t="s">
        <v>235</v>
      </c>
      <c r="AZ189" s="184" t="s">
        <v>235</v>
      </c>
      <c r="BA189" s="184" t="s">
        <v>235</v>
      </c>
      <c r="BB189" s="184" t="s">
        <v>235</v>
      </c>
      <c r="BC189" s="184" t="s">
        <v>235</v>
      </c>
      <c r="BD189" s="184" t="s">
        <v>235</v>
      </c>
      <c r="BE189" s="184" t="s">
        <v>235</v>
      </c>
      <c r="BF189" s="184" t="s">
        <v>235</v>
      </c>
      <c r="BG189" s="184" t="s">
        <v>235</v>
      </c>
      <c r="BH189" s="184" t="s">
        <v>235</v>
      </c>
      <c r="BI189" s="184" t="s">
        <v>235</v>
      </c>
      <c r="BJ189" s="184" t="s">
        <v>235</v>
      </c>
      <c r="BK189" s="184" t="s">
        <v>235</v>
      </c>
      <c r="BL189" s="184" t="s">
        <v>235</v>
      </c>
      <c r="BM189" s="184" t="s">
        <v>235</v>
      </c>
      <c r="BN189" s="184" t="s">
        <v>235</v>
      </c>
      <c r="BO189" s="184" t="s">
        <v>235</v>
      </c>
      <c r="BP189" s="184" t="s">
        <v>235</v>
      </c>
      <c r="BQ189" s="184" t="s">
        <v>235</v>
      </c>
      <c r="BR189" s="184" t="s">
        <v>235</v>
      </c>
      <c r="BS189" s="184" t="s">
        <v>235</v>
      </c>
      <c r="BT189" s="184" t="s">
        <v>235</v>
      </c>
      <c r="BU189" s="184" t="s">
        <v>235</v>
      </c>
      <c r="BV189" s="184" t="s">
        <v>235</v>
      </c>
      <c r="BW189" s="267"/>
      <c r="BX189" s="267"/>
      <c r="BY189" s="267"/>
      <c r="BZ189" s="267"/>
      <c r="CA189" s="267"/>
      <c r="CB189" s="267"/>
      <c r="CC189" s="267"/>
      <c r="CD189" s="267"/>
      <c r="CE189" s="267"/>
      <c r="CF189" s="267"/>
      <c r="CG189" s="267"/>
      <c r="CH189" s="267"/>
      <c r="CI189" s="267"/>
      <c r="CJ189" s="267"/>
      <c r="CK189" s="267"/>
      <c r="CL189" s="267"/>
      <c r="CM189" s="267"/>
      <c r="CN189" s="267"/>
      <c r="CO189" s="267"/>
      <c r="CP189" s="267"/>
      <c r="CQ189" s="267"/>
      <c r="CR189" s="267"/>
      <c r="CS189" s="267"/>
      <c r="CT189" s="267"/>
      <c r="CU189" s="267"/>
      <c r="CV189" s="267"/>
      <c r="CW189" s="267"/>
      <c r="CX189" s="267"/>
      <c r="CY189" s="267"/>
      <c r="CZ189" s="267"/>
      <c r="DA189" s="267"/>
      <c r="DB189" s="267"/>
      <c r="DC189" s="267"/>
      <c r="DD189" s="267"/>
      <c r="DE189" s="267"/>
      <c r="DF189" s="267"/>
      <c r="DG189" s="267"/>
      <c r="DH189" s="267"/>
      <c r="DI189" s="267"/>
      <c r="DJ189" s="267"/>
      <c r="DK189" s="267"/>
      <c r="DL189" s="267"/>
      <c r="DM189" s="267"/>
      <c r="DN189" s="267"/>
      <c r="DO189" s="267"/>
      <c r="DP189" s="267"/>
      <c r="DQ189" s="218"/>
      <c r="DR189" s="218"/>
      <c r="DS189" s="184" t="s">
        <v>235</v>
      </c>
      <c r="DT189" s="267"/>
      <c r="DU189" s="186" t="s">
        <v>235</v>
      </c>
      <c r="DV189" s="186" t="s">
        <v>235</v>
      </c>
      <c r="DW189" s="186" t="s">
        <v>235</v>
      </c>
      <c r="DX189" s="186" t="s">
        <v>235</v>
      </c>
      <c r="DY189" s="186" t="s">
        <v>235</v>
      </c>
      <c r="DZ189" s="186" t="s">
        <v>235</v>
      </c>
      <c r="EA189" s="186" t="s">
        <v>235</v>
      </c>
      <c r="EB189" s="186" t="s">
        <v>235</v>
      </c>
      <c r="EC189" s="186" t="s">
        <v>235</v>
      </c>
      <c r="ED189" s="267"/>
      <c r="EE189" s="184" t="s">
        <v>235</v>
      </c>
      <c r="EF189" s="267"/>
      <c r="EG189" s="184" t="s">
        <v>235</v>
      </c>
      <c r="EH189" s="184" t="s">
        <v>235</v>
      </c>
      <c r="EI189" s="184" t="s">
        <v>235</v>
      </c>
      <c r="EJ189" s="184" t="s">
        <v>235</v>
      </c>
      <c r="EK189" s="184" t="s">
        <v>235</v>
      </c>
      <c r="EL189" s="186" t="s">
        <v>235</v>
      </c>
      <c r="EM189" s="186" t="s">
        <v>235</v>
      </c>
      <c r="EN189" s="186" t="s">
        <v>235</v>
      </c>
      <c r="EO189" s="186" t="s">
        <v>235</v>
      </c>
      <c r="EP189" s="184" t="s">
        <v>235</v>
      </c>
      <c r="EQ189" s="184" t="s">
        <v>235</v>
      </c>
      <c r="ER189" s="184" t="s">
        <v>235</v>
      </c>
      <c r="ES189" s="184" t="s">
        <v>235</v>
      </c>
      <c r="ET189" s="184" t="s">
        <v>235</v>
      </c>
      <c r="EU189" s="184" t="s">
        <v>235</v>
      </c>
      <c r="EV189" s="184" t="s">
        <v>235</v>
      </c>
      <c r="EW189" s="184" t="s">
        <v>235</v>
      </c>
      <c r="EX189" s="184" t="s">
        <v>235</v>
      </c>
      <c r="EY189" s="184" t="s">
        <v>235</v>
      </c>
      <c r="EZ189" s="184" t="s">
        <v>235</v>
      </c>
      <c r="FA189" s="184" t="s">
        <v>235</v>
      </c>
      <c r="FB189" s="184" t="s">
        <v>235</v>
      </c>
      <c r="FC189" s="184" t="s">
        <v>235</v>
      </c>
      <c r="FD189" s="184" t="s">
        <v>235</v>
      </c>
      <c r="FE189" s="184" t="s">
        <v>235</v>
      </c>
      <c r="FF189" s="184" t="s">
        <v>235</v>
      </c>
      <c r="FG189" s="184" t="s">
        <v>235</v>
      </c>
      <c r="FH189" s="184" t="s">
        <v>235</v>
      </c>
    </row>
    <row r="190" spans="1:164" ht="21.6" customHeight="1" x14ac:dyDescent="0.3">
      <c r="A190" s="368">
        <v>64</v>
      </c>
      <c r="B190" s="369">
        <v>67</v>
      </c>
      <c r="C190" s="267" t="s">
        <v>217</v>
      </c>
      <c r="D190" s="267" t="s">
        <v>654</v>
      </c>
      <c r="E190" s="216" t="s">
        <v>624</v>
      </c>
      <c r="F190" s="216" t="s">
        <v>640</v>
      </c>
      <c r="G190" s="216" t="s">
        <v>641</v>
      </c>
      <c r="H190" s="216" t="s">
        <v>642</v>
      </c>
      <c r="I190" s="216" t="s">
        <v>643</v>
      </c>
      <c r="J190" s="267" t="s">
        <v>231</v>
      </c>
      <c r="K190" s="367" t="s">
        <v>644</v>
      </c>
      <c r="L190" s="216" t="s">
        <v>225</v>
      </c>
      <c r="M190" s="216" t="s">
        <v>630</v>
      </c>
      <c r="N190" s="267" t="s">
        <v>645</v>
      </c>
      <c r="O190" s="216" t="s">
        <v>646</v>
      </c>
      <c r="P190" s="216" t="s">
        <v>274</v>
      </c>
      <c r="Q190" s="216">
        <v>3</v>
      </c>
      <c r="R190" s="184" t="s">
        <v>647</v>
      </c>
      <c r="S190" s="184" t="s">
        <v>231</v>
      </c>
      <c r="T190" s="184" t="s">
        <v>231</v>
      </c>
      <c r="U190" s="184" t="s">
        <v>231</v>
      </c>
      <c r="V190" s="184">
        <v>150</v>
      </c>
      <c r="W190" s="267">
        <v>635</v>
      </c>
      <c r="X190" s="184">
        <v>61</v>
      </c>
      <c r="Y190" s="267" t="s">
        <v>231</v>
      </c>
      <c r="Z190" s="184">
        <v>88</v>
      </c>
      <c r="AA190" s="267">
        <v>354</v>
      </c>
      <c r="AB190" s="184" t="s">
        <v>231</v>
      </c>
      <c r="AC190" s="267" t="s">
        <v>231</v>
      </c>
      <c r="AD190" s="184" t="s">
        <v>231</v>
      </c>
      <c r="AE190" s="198" t="s">
        <v>231</v>
      </c>
      <c r="AF190" s="267" t="s">
        <v>235</v>
      </c>
      <c r="AG190" s="267" t="s">
        <v>235</v>
      </c>
      <c r="AH190" s="267" t="s">
        <v>235</v>
      </c>
      <c r="AI190" s="202" t="s">
        <v>235</v>
      </c>
      <c r="AJ190" s="267" t="s">
        <v>235</v>
      </c>
      <c r="AK190" s="184" t="s">
        <v>235</v>
      </c>
      <c r="AL190" s="184" t="s">
        <v>235</v>
      </c>
      <c r="AM190" s="184" t="s">
        <v>235</v>
      </c>
      <c r="AN190" s="184" t="s">
        <v>235</v>
      </c>
      <c r="AO190" s="184" t="s">
        <v>235</v>
      </c>
      <c r="AP190" s="184" t="s">
        <v>235</v>
      </c>
      <c r="AQ190" s="184" t="s">
        <v>235</v>
      </c>
      <c r="AR190" s="184" t="s">
        <v>235</v>
      </c>
      <c r="AS190" s="184" t="s">
        <v>235</v>
      </c>
      <c r="AT190" s="184" t="s">
        <v>235</v>
      </c>
      <c r="AU190" s="184" t="s">
        <v>235</v>
      </c>
      <c r="AV190" s="267" t="s">
        <v>235</v>
      </c>
      <c r="AW190" s="184" t="s">
        <v>235</v>
      </c>
      <c r="AX190" s="184" t="s">
        <v>235</v>
      </c>
      <c r="AY190" s="184" t="s">
        <v>235</v>
      </c>
      <c r="AZ190" s="184" t="s">
        <v>235</v>
      </c>
      <c r="BA190" s="184" t="s">
        <v>235</v>
      </c>
      <c r="BB190" s="184" t="s">
        <v>235</v>
      </c>
      <c r="BC190" s="184" t="s">
        <v>235</v>
      </c>
      <c r="BD190" s="184" t="s">
        <v>235</v>
      </c>
      <c r="BE190" s="184" t="s">
        <v>235</v>
      </c>
      <c r="BF190" s="184" t="s">
        <v>235</v>
      </c>
      <c r="BG190" s="184" t="s">
        <v>235</v>
      </c>
      <c r="BH190" s="184" t="s">
        <v>235</v>
      </c>
      <c r="BI190" s="184" t="s">
        <v>235</v>
      </c>
      <c r="BJ190" s="184" t="s">
        <v>235</v>
      </c>
      <c r="BK190" s="184" t="s">
        <v>235</v>
      </c>
      <c r="BL190" s="184" t="s">
        <v>235</v>
      </c>
      <c r="BM190" s="184" t="s">
        <v>235</v>
      </c>
      <c r="BN190" s="184" t="s">
        <v>235</v>
      </c>
      <c r="BO190" s="184" t="s">
        <v>235</v>
      </c>
      <c r="BP190" s="184" t="s">
        <v>235</v>
      </c>
      <c r="BQ190" s="184" t="s">
        <v>235</v>
      </c>
      <c r="BR190" s="184" t="s">
        <v>235</v>
      </c>
      <c r="BS190" s="184" t="s">
        <v>235</v>
      </c>
      <c r="BT190" s="184" t="s">
        <v>235</v>
      </c>
      <c r="BU190" s="184" t="s">
        <v>235</v>
      </c>
      <c r="BV190" s="184" t="s">
        <v>235</v>
      </c>
      <c r="BW190" s="267" t="s">
        <v>235</v>
      </c>
      <c r="BX190" s="267" t="s">
        <v>235</v>
      </c>
      <c r="BY190" s="267" t="s">
        <v>235</v>
      </c>
      <c r="BZ190" s="267" t="s">
        <v>235</v>
      </c>
      <c r="CA190" s="267" t="s">
        <v>235</v>
      </c>
      <c r="CB190" s="267" t="s">
        <v>235</v>
      </c>
      <c r="CC190" s="267" t="s">
        <v>235</v>
      </c>
      <c r="CD190" s="267" t="s">
        <v>235</v>
      </c>
      <c r="CE190" s="267" t="s">
        <v>235</v>
      </c>
      <c r="CF190" s="267" t="s">
        <v>235</v>
      </c>
      <c r="CG190" s="267" t="s">
        <v>235</v>
      </c>
      <c r="CH190" s="267" t="s">
        <v>235</v>
      </c>
      <c r="CI190" s="267" t="s">
        <v>235</v>
      </c>
      <c r="CJ190" s="267" t="s">
        <v>235</v>
      </c>
      <c r="CK190" s="267" t="s">
        <v>235</v>
      </c>
      <c r="CL190" s="267" t="s">
        <v>235</v>
      </c>
      <c r="CM190" s="267" t="s">
        <v>235</v>
      </c>
      <c r="CN190" s="267" t="s">
        <v>235</v>
      </c>
      <c r="CO190" s="267" t="s">
        <v>235</v>
      </c>
      <c r="CP190" s="267" t="s">
        <v>235</v>
      </c>
      <c r="CQ190" s="267" t="s">
        <v>235</v>
      </c>
      <c r="CR190" s="267" t="s">
        <v>235</v>
      </c>
      <c r="CS190" s="267" t="s">
        <v>235</v>
      </c>
      <c r="CT190" s="267" t="s">
        <v>235</v>
      </c>
      <c r="CU190" s="267" t="s">
        <v>235</v>
      </c>
      <c r="CV190" s="267" t="s">
        <v>235</v>
      </c>
      <c r="CW190" s="267" t="s">
        <v>235</v>
      </c>
      <c r="CX190" s="267" t="s">
        <v>235</v>
      </c>
      <c r="CY190" s="267" t="s">
        <v>235</v>
      </c>
      <c r="CZ190" s="267" t="s">
        <v>235</v>
      </c>
      <c r="DA190" s="267" t="s">
        <v>235</v>
      </c>
      <c r="DB190" s="267" t="s">
        <v>235</v>
      </c>
      <c r="DC190" s="267" t="s">
        <v>235</v>
      </c>
      <c r="DD190" s="267" t="s">
        <v>235</v>
      </c>
      <c r="DE190" s="267" t="s">
        <v>235</v>
      </c>
      <c r="DF190" s="267" t="s">
        <v>235</v>
      </c>
      <c r="DG190" s="267" t="s">
        <v>235</v>
      </c>
      <c r="DH190" s="267" t="s">
        <v>235</v>
      </c>
      <c r="DI190" s="267" t="s">
        <v>235</v>
      </c>
      <c r="DJ190" s="267" t="s">
        <v>235</v>
      </c>
      <c r="DK190" s="267" t="s">
        <v>485</v>
      </c>
      <c r="DL190" s="267" t="s">
        <v>648</v>
      </c>
      <c r="DM190" s="267" t="s">
        <v>649</v>
      </c>
      <c r="DN190" s="267" t="s">
        <v>650</v>
      </c>
      <c r="DO190" s="267" t="s">
        <v>650</v>
      </c>
      <c r="DP190" s="267" t="s">
        <v>650</v>
      </c>
      <c r="DQ190" s="216" t="s">
        <v>231</v>
      </c>
      <c r="DR190" s="216" t="s">
        <v>231</v>
      </c>
      <c r="DS190" s="186" t="s">
        <v>231</v>
      </c>
      <c r="DT190" s="267" t="s">
        <v>231</v>
      </c>
      <c r="DU190" s="186" t="s">
        <v>231</v>
      </c>
      <c r="DV190" s="186" t="s">
        <v>231</v>
      </c>
      <c r="DW190" s="186" t="s">
        <v>231</v>
      </c>
      <c r="DX190" s="186" t="s">
        <v>231</v>
      </c>
      <c r="DY190" s="186" t="s">
        <v>231</v>
      </c>
      <c r="DZ190" s="186" t="s">
        <v>231</v>
      </c>
      <c r="EA190" s="186" t="s">
        <v>231</v>
      </c>
      <c r="EB190" s="186" t="s">
        <v>231</v>
      </c>
      <c r="EC190" s="186" t="s">
        <v>231</v>
      </c>
      <c r="ED190" s="267" t="s">
        <v>231</v>
      </c>
      <c r="EE190" s="186" t="s">
        <v>231</v>
      </c>
      <c r="EF190" s="267" t="s">
        <v>231</v>
      </c>
      <c r="EG190" s="186" t="s">
        <v>231</v>
      </c>
      <c r="EH190" s="186" t="s">
        <v>231</v>
      </c>
      <c r="EI190" s="186" t="s">
        <v>231</v>
      </c>
      <c r="EJ190" s="186" t="s">
        <v>231</v>
      </c>
      <c r="EK190" s="186" t="s">
        <v>231</v>
      </c>
      <c r="EL190" s="186" t="s">
        <v>231</v>
      </c>
      <c r="EM190" s="186" t="s">
        <v>231</v>
      </c>
      <c r="EN190" s="186" t="s">
        <v>231</v>
      </c>
      <c r="EO190" s="186" t="s">
        <v>231</v>
      </c>
      <c r="EP190" s="186" t="s">
        <v>231</v>
      </c>
      <c r="EQ190" s="186" t="s">
        <v>231</v>
      </c>
      <c r="ER190" s="184">
        <v>150</v>
      </c>
      <c r="ES190" s="186">
        <v>101</v>
      </c>
      <c r="ET190" s="186" t="s">
        <v>231</v>
      </c>
      <c r="EU190" s="186" t="s">
        <v>231</v>
      </c>
      <c r="EV190" s="186" t="s">
        <v>231</v>
      </c>
      <c r="EW190" s="186" t="s">
        <v>231</v>
      </c>
      <c r="EX190" s="186" t="s">
        <v>231</v>
      </c>
      <c r="EY190" s="186" t="s">
        <v>231</v>
      </c>
      <c r="EZ190" s="186" t="s">
        <v>231</v>
      </c>
      <c r="FA190" s="186" t="s">
        <v>231</v>
      </c>
      <c r="FB190" s="186" t="s">
        <v>231</v>
      </c>
      <c r="FC190" s="184" t="s">
        <v>231</v>
      </c>
      <c r="FD190" s="184" t="s">
        <v>231</v>
      </c>
      <c r="FE190" s="184" t="s">
        <v>231</v>
      </c>
      <c r="FF190" s="184" t="s">
        <v>231</v>
      </c>
      <c r="FG190" s="184" t="s">
        <v>231</v>
      </c>
      <c r="FH190" s="184" t="s">
        <v>231</v>
      </c>
    </row>
    <row r="191" spans="1:164" ht="16.5" customHeight="1" x14ac:dyDescent="0.3">
      <c r="A191" s="368"/>
      <c r="B191" s="370"/>
      <c r="C191" s="267"/>
      <c r="D191" s="267"/>
      <c r="E191" s="217"/>
      <c r="F191" s="217"/>
      <c r="G191" s="217"/>
      <c r="H191" s="217"/>
      <c r="I191" s="217"/>
      <c r="J191" s="267"/>
      <c r="K191" s="267"/>
      <c r="L191" s="217"/>
      <c r="M191" s="217"/>
      <c r="N191" s="267"/>
      <c r="O191" s="217"/>
      <c r="P191" s="217"/>
      <c r="Q191" s="217"/>
      <c r="R191" s="184" t="s">
        <v>651</v>
      </c>
      <c r="S191" s="184" t="s">
        <v>231</v>
      </c>
      <c r="T191" s="184" t="s">
        <v>231</v>
      </c>
      <c r="U191" s="184" t="s">
        <v>231</v>
      </c>
      <c r="V191" s="184">
        <v>101</v>
      </c>
      <c r="W191" s="267"/>
      <c r="X191" s="184">
        <v>68</v>
      </c>
      <c r="Y191" s="267"/>
      <c r="Z191" s="184">
        <v>65</v>
      </c>
      <c r="AA191" s="267"/>
      <c r="AB191" s="184" t="s">
        <v>231</v>
      </c>
      <c r="AC191" s="267"/>
      <c r="AD191" s="184" t="s">
        <v>231</v>
      </c>
      <c r="AE191" s="198" t="s">
        <v>231</v>
      </c>
      <c r="AF191" s="267"/>
      <c r="AG191" s="267"/>
      <c r="AH191" s="267"/>
      <c r="AI191" s="202" t="s">
        <v>235</v>
      </c>
      <c r="AJ191" s="267"/>
      <c r="AK191" s="184" t="s">
        <v>235</v>
      </c>
      <c r="AL191" s="184" t="s">
        <v>235</v>
      </c>
      <c r="AM191" s="184" t="s">
        <v>235</v>
      </c>
      <c r="AN191" s="184" t="s">
        <v>235</v>
      </c>
      <c r="AO191" s="184" t="s">
        <v>235</v>
      </c>
      <c r="AP191" s="184" t="s">
        <v>235</v>
      </c>
      <c r="AQ191" s="184" t="s">
        <v>235</v>
      </c>
      <c r="AR191" s="184" t="s">
        <v>235</v>
      </c>
      <c r="AS191" s="184" t="s">
        <v>235</v>
      </c>
      <c r="AT191" s="184" t="s">
        <v>235</v>
      </c>
      <c r="AU191" s="184" t="s">
        <v>235</v>
      </c>
      <c r="AV191" s="267"/>
      <c r="AW191" s="184" t="s">
        <v>235</v>
      </c>
      <c r="AX191" s="184" t="s">
        <v>235</v>
      </c>
      <c r="AY191" s="184" t="s">
        <v>235</v>
      </c>
      <c r="AZ191" s="184" t="s">
        <v>235</v>
      </c>
      <c r="BA191" s="184" t="s">
        <v>235</v>
      </c>
      <c r="BB191" s="184" t="s">
        <v>235</v>
      </c>
      <c r="BC191" s="184" t="s">
        <v>235</v>
      </c>
      <c r="BD191" s="184" t="s">
        <v>235</v>
      </c>
      <c r="BE191" s="184" t="s">
        <v>235</v>
      </c>
      <c r="BF191" s="184" t="s">
        <v>235</v>
      </c>
      <c r="BG191" s="184" t="s">
        <v>235</v>
      </c>
      <c r="BH191" s="184" t="s">
        <v>235</v>
      </c>
      <c r="BI191" s="184" t="s">
        <v>235</v>
      </c>
      <c r="BJ191" s="184" t="s">
        <v>235</v>
      </c>
      <c r="BK191" s="184" t="s">
        <v>235</v>
      </c>
      <c r="BL191" s="184" t="s">
        <v>235</v>
      </c>
      <c r="BM191" s="184" t="s">
        <v>235</v>
      </c>
      <c r="BN191" s="184" t="s">
        <v>235</v>
      </c>
      <c r="BO191" s="184" t="s">
        <v>235</v>
      </c>
      <c r="BP191" s="184" t="s">
        <v>235</v>
      </c>
      <c r="BQ191" s="184" t="s">
        <v>235</v>
      </c>
      <c r="BR191" s="184" t="s">
        <v>235</v>
      </c>
      <c r="BS191" s="184" t="s">
        <v>235</v>
      </c>
      <c r="BT191" s="184" t="s">
        <v>235</v>
      </c>
      <c r="BU191" s="184" t="s">
        <v>235</v>
      </c>
      <c r="BV191" s="184" t="s">
        <v>235</v>
      </c>
      <c r="BW191" s="267"/>
      <c r="BX191" s="267"/>
      <c r="BY191" s="267"/>
      <c r="BZ191" s="267"/>
      <c r="CA191" s="267"/>
      <c r="CB191" s="267"/>
      <c r="CC191" s="267"/>
      <c r="CD191" s="267"/>
      <c r="CE191" s="267"/>
      <c r="CF191" s="267"/>
      <c r="CG191" s="267"/>
      <c r="CH191" s="267"/>
      <c r="CI191" s="267"/>
      <c r="CJ191" s="267"/>
      <c r="CK191" s="267"/>
      <c r="CL191" s="267"/>
      <c r="CM191" s="267"/>
      <c r="CN191" s="267"/>
      <c r="CO191" s="267"/>
      <c r="CP191" s="267"/>
      <c r="CQ191" s="267"/>
      <c r="CR191" s="267"/>
      <c r="CS191" s="267"/>
      <c r="CT191" s="267"/>
      <c r="CU191" s="267"/>
      <c r="CV191" s="267"/>
      <c r="CW191" s="267"/>
      <c r="CX191" s="267"/>
      <c r="CY191" s="267"/>
      <c r="CZ191" s="267"/>
      <c r="DA191" s="267"/>
      <c r="DB191" s="267"/>
      <c r="DC191" s="267"/>
      <c r="DD191" s="267"/>
      <c r="DE191" s="267"/>
      <c r="DF191" s="267"/>
      <c r="DG191" s="267"/>
      <c r="DH191" s="267"/>
      <c r="DI191" s="267"/>
      <c r="DJ191" s="267"/>
      <c r="DK191" s="267"/>
      <c r="DL191" s="267"/>
      <c r="DM191" s="267"/>
      <c r="DN191" s="267"/>
      <c r="DO191" s="267"/>
      <c r="DP191" s="267"/>
      <c r="DQ191" s="217"/>
      <c r="DR191" s="217"/>
      <c r="DS191" s="186" t="s">
        <v>231</v>
      </c>
      <c r="DT191" s="267"/>
      <c r="DU191" s="186" t="s">
        <v>231</v>
      </c>
      <c r="DV191" s="186" t="s">
        <v>231</v>
      </c>
      <c r="DW191" s="186" t="s">
        <v>231</v>
      </c>
      <c r="DX191" s="186" t="s">
        <v>231</v>
      </c>
      <c r="DY191" s="186" t="s">
        <v>231</v>
      </c>
      <c r="DZ191" s="186" t="s">
        <v>231</v>
      </c>
      <c r="EA191" s="186" t="s">
        <v>231</v>
      </c>
      <c r="EB191" s="186" t="s">
        <v>231</v>
      </c>
      <c r="EC191" s="186" t="s">
        <v>231</v>
      </c>
      <c r="ED191" s="267"/>
      <c r="EE191" s="186" t="s">
        <v>231</v>
      </c>
      <c r="EF191" s="267"/>
      <c r="EG191" s="186" t="s">
        <v>231</v>
      </c>
      <c r="EH191" s="186" t="s">
        <v>231</v>
      </c>
      <c r="EI191" s="186" t="s">
        <v>231</v>
      </c>
      <c r="EJ191" s="186" t="s">
        <v>231</v>
      </c>
      <c r="EK191" s="186" t="s">
        <v>231</v>
      </c>
      <c r="EL191" s="186" t="s">
        <v>231</v>
      </c>
      <c r="EM191" s="186" t="s">
        <v>231</v>
      </c>
      <c r="EN191" s="186" t="s">
        <v>231</v>
      </c>
      <c r="EO191" s="186" t="s">
        <v>231</v>
      </c>
      <c r="EP191" s="186" t="s">
        <v>231</v>
      </c>
      <c r="EQ191" s="186" t="s">
        <v>231</v>
      </c>
      <c r="ER191" s="184">
        <v>101</v>
      </c>
      <c r="ES191" s="186">
        <v>47</v>
      </c>
      <c r="ET191" s="186" t="s">
        <v>231</v>
      </c>
      <c r="EU191" s="186" t="s">
        <v>231</v>
      </c>
      <c r="EV191" s="186" t="s">
        <v>231</v>
      </c>
      <c r="EW191" s="186" t="s">
        <v>231</v>
      </c>
      <c r="EX191" s="186" t="s">
        <v>231</v>
      </c>
      <c r="EY191" s="186" t="s">
        <v>231</v>
      </c>
      <c r="EZ191" s="186" t="s">
        <v>231</v>
      </c>
      <c r="FA191" s="186" t="s">
        <v>231</v>
      </c>
      <c r="FB191" s="186" t="s">
        <v>231</v>
      </c>
      <c r="FC191" s="184" t="s">
        <v>231</v>
      </c>
      <c r="FD191" s="184" t="s">
        <v>231</v>
      </c>
      <c r="FE191" s="184" t="s">
        <v>231</v>
      </c>
      <c r="FF191" s="184" t="s">
        <v>231</v>
      </c>
      <c r="FG191" s="184" t="s">
        <v>231</v>
      </c>
      <c r="FH191" s="184" t="s">
        <v>231</v>
      </c>
    </row>
    <row r="192" spans="1:164" ht="16.5" customHeight="1" x14ac:dyDescent="0.3">
      <c r="A192" s="368"/>
      <c r="B192" s="370"/>
      <c r="C192" s="267"/>
      <c r="D192" s="267"/>
      <c r="E192" s="217"/>
      <c r="F192" s="217"/>
      <c r="G192" s="217"/>
      <c r="H192" s="217"/>
      <c r="I192" s="217"/>
      <c r="J192" s="267"/>
      <c r="K192" s="267"/>
      <c r="L192" s="217"/>
      <c r="M192" s="217"/>
      <c r="N192" s="267"/>
      <c r="O192" s="217"/>
      <c r="P192" s="217"/>
      <c r="Q192" s="217"/>
      <c r="R192" s="184" t="s">
        <v>231</v>
      </c>
      <c r="S192" s="184" t="s">
        <v>231</v>
      </c>
      <c r="T192" s="184" t="s">
        <v>231</v>
      </c>
      <c r="U192" s="184" t="s">
        <v>231</v>
      </c>
      <c r="V192" s="184">
        <v>384</v>
      </c>
      <c r="W192" s="267"/>
      <c r="X192" s="184">
        <v>63</v>
      </c>
      <c r="Y192" s="267"/>
      <c r="Z192" s="184">
        <v>201</v>
      </c>
      <c r="AA192" s="267"/>
      <c r="AB192" s="184" t="s">
        <v>231</v>
      </c>
      <c r="AC192" s="267"/>
      <c r="AD192" s="184" t="s">
        <v>231</v>
      </c>
      <c r="AE192" s="198" t="s">
        <v>231</v>
      </c>
      <c r="AF192" s="267"/>
      <c r="AG192" s="267"/>
      <c r="AH192" s="267"/>
      <c r="AI192" s="202" t="s">
        <v>235</v>
      </c>
      <c r="AJ192" s="267"/>
      <c r="AK192" s="184" t="s">
        <v>235</v>
      </c>
      <c r="AL192" s="184" t="s">
        <v>235</v>
      </c>
      <c r="AM192" s="184" t="s">
        <v>235</v>
      </c>
      <c r="AN192" s="184" t="s">
        <v>235</v>
      </c>
      <c r="AO192" s="184" t="s">
        <v>235</v>
      </c>
      <c r="AP192" s="184" t="s">
        <v>235</v>
      </c>
      <c r="AQ192" s="184" t="s">
        <v>235</v>
      </c>
      <c r="AR192" s="184" t="s">
        <v>235</v>
      </c>
      <c r="AS192" s="184" t="s">
        <v>235</v>
      </c>
      <c r="AT192" s="184" t="s">
        <v>235</v>
      </c>
      <c r="AU192" s="184" t="s">
        <v>235</v>
      </c>
      <c r="AV192" s="267"/>
      <c r="AW192" s="184" t="s">
        <v>235</v>
      </c>
      <c r="AX192" s="184" t="s">
        <v>235</v>
      </c>
      <c r="AY192" s="184" t="s">
        <v>235</v>
      </c>
      <c r="AZ192" s="184" t="s">
        <v>235</v>
      </c>
      <c r="BA192" s="184" t="s">
        <v>235</v>
      </c>
      <c r="BB192" s="184" t="s">
        <v>235</v>
      </c>
      <c r="BC192" s="184" t="s">
        <v>235</v>
      </c>
      <c r="BD192" s="184" t="s">
        <v>235</v>
      </c>
      <c r="BE192" s="184" t="s">
        <v>235</v>
      </c>
      <c r="BF192" s="184" t="s">
        <v>235</v>
      </c>
      <c r="BG192" s="184" t="s">
        <v>235</v>
      </c>
      <c r="BH192" s="184" t="s">
        <v>235</v>
      </c>
      <c r="BI192" s="184" t="s">
        <v>235</v>
      </c>
      <c r="BJ192" s="184" t="s">
        <v>235</v>
      </c>
      <c r="BK192" s="184" t="s">
        <v>235</v>
      </c>
      <c r="BL192" s="184" t="s">
        <v>235</v>
      </c>
      <c r="BM192" s="184" t="s">
        <v>235</v>
      </c>
      <c r="BN192" s="184" t="s">
        <v>235</v>
      </c>
      <c r="BO192" s="184" t="s">
        <v>235</v>
      </c>
      <c r="BP192" s="184" t="s">
        <v>235</v>
      </c>
      <c r="BQ192" s="184" t="s">
        <v>235</v>
      </c>
      <c r="BR192" s="184" t="s">
        <v>235</v>
      </c>
      <c r="BS192" s="184" t="s">
        <v>235</v>
      </c>
      <c r="BT192" s="184" t="s">
        <v>235</v>
      </c>
      <c r="BU192" s="184" t="s">
        <v>235</v>
      </c>
      <c r="BV192" s="184" t="s">
        <v>235</v>
      </c>
      <c r="BW192" s="267"/>
      <c r="BX192" s="267"/>
      <c r="BY192" s="267"/>
      <c r="BZ192" s="267"/>
      <c r="CA192" s="267"/>
      <c r="CB192" s="267"/>
      <c r="CC192" s="267"/>
      <c r="CD192" s="267"/>
      <c r="CE192" s="267"/>
      <c r="CF192" s="267"/>
      <c r="CG192" s="267"/>
      <c r="CH192" s="267"/>
      <c r="CI192" s="267"/>
      <c r="CJ192" s="267"/>
      <c r="CK192" s="267"/>
      <c r="CL192" s="267"/>
      <c r="CM192" s="267"/>
      <c r="CN192" s="267"/>
      <c r="CO192" s="267"/>
      <c r="CP192" s="267"/>
      <c r="CQ192" s="267"/>
      <c r="CR192" s="267"/>
      <c r="CS192" s="267"/>
      <c r="CT192" s="267"/>
      <c r="CU192" s="267"/>
      <c r="CV192" s="267"/>
      <c r="CW192" s="267"/>
      <c r="CX192" s="267"/>
      <c r="CY192" s="267"/>
      <c r="CZ192" s="267"/>
      <c r="DA192" s="267"/>
      <c r="DB192" s="267"/>
      <c r="DC192" s="267"/>
      <c r="DD192" s="267"/>
      <c r="DE192" s="267"/>
      <c r="DF192" s="267"/>
      <c r="DG192" s="267"/>
      <c r="DH192" s="267"/>
      <c r="DI192" s="267"/>
      <c r="DJ192" s="267"/>
      <c r="DK192" s="267"/>
      <c r="DL192" s="267"/>
      <c r="DM192" s="267"/>
      <c r="DN192" s="267"/>
      <c r="DO192" s="267"/>
      <c r="DP192" s="267"/>
      <c r="DQ192" s="217"/>
      <c r="DR192" s="217"/>
      <c r="DS192" s="186" t="s">
        <v>231</v>
      </c>
      <c r="DT192" s="267"/>
      <c r="DU192" s="186" t="s">
        <v>231</v>
      </c>
      <c r="DV192" s="186" t="s">
        <v>231</v>
      </c>
      <c r="DW192" s="186" t="s">
        <v>231</v>
      </c>
      <c r="DX192" s="186" t="s">
        <v>231</v>
      </c>
      <c r="DY192" s="186" t="s">
        <v>231</v>
      </c>
      <c r="DZ192" s="186" t="s">
        <v>231</v>
      </c>
      <c r="EA192" s="186" t="s">
        <v>231</v>
      </c>
      <c r="EB192" s="186" t="s">
        <v>231</v>
      </c>
      <c r="EC192" s="186" t="s">
        <v>231</v>
      </c>
      <c r="ED192" s="267"/>
      <c r="EE192" s="186" t="s">
        <v>231</v>
      </c>
      <c r="EF192" s="267"/>
      <c r="EG192" s="186" t="s">
        <v>231</v>
      </c>
      <c r="EH192" s="186" t="s">
        <v>231</v>
      </c>
      <c r="EI192" s="186" t="s">
        <v>231</v>
      </c>
      <c r="EJ192" s="186" t="s">
        <v>231</v>
      </c>
      <c r="EK192" s="186" t="s">
        <v>231</v>
      </c>
      <c r="EL192" s="186" t="s">
        <v>231</v>
      </c>
      <c r="EM192" s="186" t="s">
        <v>231</v>
      </c>
      <c r="EN192" s="186" t="s">
        <v>231</v>
      </c>
      <c r="EO192" s="186" t="s">
        <v>231</v>
      </c>
      <c r="EP192" s="186" t="s">
        <v>231</v>
      </c>
      <c r="EQ192" s="186" t="s">
        <v>231</v>
      </c>
      <c r="ER192" s="184">
        <v>384</v>
      </c>
      <c r="ES192" s="186" t="s">
        <v>231</v>
      </c>
      <c r="ET192" s="186" t="s">
        <v>231</v>
      </c>
      <c r="EU192" s="186" t="s">
        <v>231</v>
      </c>
      <c r="EV192" s="186" t="s">
        <v>231</v>
      </c>
      <c r="EW192" s="186" t="s">
        <v>231</v>
      </c>
      <c r="EX192" s="186" t="s">
        <v>231</v>
      </c>
      <c r="EY192" s="186" t="s">
        <v>231</v>
      </c>
      <c r="EZ192" s="186" t="s">
        <v>231</v>
      </c>
      <c r="FA192" s="186" t="s">
        <v>231</v>
      </c>
      <c r="FB192" s="186" t="s">
        <v>231</v>
      </c>
      <c r="FC192" s="184" t="s">
        <v>231</v>
      </c>
      <c r="FD192" s="184" t="s">
        <v>231</v>
      </c>
      <c r="FE192" s="184" t="s">
        <v>231</v>
      </c>
      <c r="FF192" s="184" t="s">
        <v>231</v>
      </c>
      <c r="FG192" s="184" t="s">
        <v>231</v>
      </c>
      <c r="FH192" s="184" t="s">
        <v>231</v>
      </c>
    </row>
    <row r="193" spans="1:164" ht="16.5" customHeight="1" x14ac:dyDescent="0.3">
      <c r="A193" s="368"/>
      <c r="B193" s="371"/>
      <c r="C193" s="267"/>
      <c r="D193" s="267"/>
      <c r="E193" s="218"/>
      <c r="F193" s="218"/>
      <c r="G193" s="218"/>
      <c r="H193" s="218"/>
      <c r="I193" s="218"/>
      <c r="J193" s="267"/>
      <c r="K193" s="267"/>
      <c r="L193" s="218"/>
      <c r="M193" s="218"/>
      <c r="N193" s="267"/>
      <c r="O193" s="218"/>
      <c r="P193" s="218"/>
      <c r="Q193" s="218"/>
      <c r="R193" s="184" t="s">
        <v>235</v>
      </c>
      <c r="S193" s="184" t="s">
        <v>235</v>
      </c>
      <c r="T193" s="184" t="s">
        <v>235</v>
      </c>
      <c r="U193" s="184" t="s">
        <v>235</v>
      </c>
      <c r="V193" s="184" t="s">
        <v>235</v>
      </c>
      <c r="W193" s="267"/>
      <c r="X193" s="184" t="s">
        <v>235</v>
      </c>
      <c r="Y193" s="267"/>
      <c r="Z193" s="184" t="s">
        <v>235</v>
      </c>
      <c r="AA193" s="267"/>
      <c r="AB193" s="184" t="s">
        <v>235</v>
      </c>
      <c r="AC193" s="267"/>
      <c r="AD193" s="184" t="s">
        <v>235</v>
      </c>
      <c r="AE193" s="198" t="s">
        <v>235</v>
      </c>
      <c r="AF193" s="267"/>
      <c r="AG193" s="267"/>
      <c r="AH193" s="267"/>
      <c r="AI193" s="202" t="s">
        <v>235</v>
      </c>
      <c r="AJ193" s="267"/>
      <c r="AK193" s="184" t="s">
        <v>235</v>
      </c>
      <c r="AL193" s="184" t="s">
        <v>235</v>
      </c>
      <c r="AM193" s="184" t="s">
        <v>235</v>
      </c>
      <c r="AN193" s="184" t="s">
        <v>235</v>
      </c>
      <c r="AO193" s="184" t="s">
        <v>235</v>
      </c>
      <c r="AP193" s="184" t="s">
        <v>235</v>
      </c>
      <c r="AQ193" s="184" t="s">
        <v>235</v>
      </c>
      <c r="AR193" s="184" t="s">
        <v>235</v>
      </c>
      <c r="AS193" s="184" t="s">
        <v>235</v>
      </c>
      <c r="AT193" s="184" t="s">
        <v>235</v>
      </c>
      <c r="AU193" s="184" t="s">
        <v>235</v>
      </c>
      <c r="AV193" s="267"/>
      <c r="AW193" s="184" t="s">
        <v>235</v>
      </c>
      <c r="AX193" s="184" t="s">
        <v>235</v>
      </c>
      <c r="AY193" s="184" t="s">
        <v>235</v>
      </c>
      <c r="AZ193" s="184" t="s">
        <v>235</v>
      </c>
      <c r="BA193" s="184" t="s">
        <v>235</v>
      </c>
      <c r="BB193" s="184" t="s">
        <v>235</v>
      </c>
      <c r="BC193" s="184" t="s">
        <v>235</v>
      </c>
      <c r="BD193" s="184" t="s">
        <v>235</v>
      </c>
      <c r="BE193" s="184" t="s">
        <v>235</v>
      </c>
      <c r="BF193" s="184" t="s">
        <v>235</v>
      </c>
      <c r="BG193" s="184" t="s">
        <v>235</v>
      </c>
      <c r="BH193" s="184" t="s">
        <v>235</v>
      </c>
      <c r="BI193" s="184" t="s">
        <v>235</v>
      </c>
      <c r="BJ193" s="184" t="s">
        <v>235</v>
      </c>
      <c r="BK193" s="184" t="s">
        <v>235</v>
      </c>
      <c r="BL193" s="184" t="s">
        <v>235</v>
      </c>
      <c r="BM193" s="184" t="s">
        <v>235</v>
      </c>
      <c r="BN193" s="184" t="s">
        <v>235</v>
      </c>
      <c r="BO193" s="184" t="s">
        <v>235</v>
      </c>
      <c r="BP193" s="184" t="s">
        <v>235</v>
      </c>
      <c r="BQ193" s="184" t="s">
        <v>235</v>
      </c>
      <c r="BR193" s="184" t="s">
        <v>235</v>
      </c>
      <c r="BS193" s="184" t="s">
        <v>235</v>
      </c>
      <c r="BT193" s="184" t="s">
        <v>235</v>
      </c>
      <c r="BU193" s="184" t="s">
        <v>235</v>
      </c>
      <c r="BV193" s="184" t="s">
        <v>235</v>
      </c>
      <c r="BW193" s="267"/>
      <c r="BX193" s="267"/>
      <c r="BY193" s="267"/>
      <c r="BZ193" s="267"/>
      <c r="CA193" s="267"/>
      <c r="CB193" s="267"/>
      <c r="CC193" s="267"/>
      <c r="CD193" s="267"/>
      <c r="CE193" s="267"/>
      <c r="CF193" s="267"/>
      <c r="CG193" s="267"/>
      <c r="CH193" s="267"/>
      <c r="CI193" s="267"/>
      <c r="CJ193" s="267"/>
      <c r="CK193" s="267"/>
      <c r="CL193" s="267"/>
      <c r="CM193" s="267"/>
      <c r="CN193" s="267"/>
      <c r="CO193" s="267"/>
      <c r="CP193" s="267"/>
      <c r="CQ193" s="267"/>
      <c r="CR193" s="267"/>
      <c r="CS193" s="267"/>
      <c r="CT193" s="267"/>
      <c r="CU193" s="267"/>
      <c r="CV193" s="267"/>
      <c r="CW193" s="267"/>
      <c r="CX193" s="267"/>
      <c r="CY193" s="267"/>
      <c r="CZ193" s="267"/>
      <c r="DA193" s="267"/>
      <c r="DB193" s="267"/>
      <c r="DC193" s="267"/>
      <c r="DD193" s="267"/>
      <c r="DE193" s="267"/>
      <c r="DF193" s="267"/>
      <c r="DG193" s="267"/>
      <c r="DH193" s="267"/>
      <c r="DI193" s="267"/>
      <c r="DJ193" s="267"/>
      <c r="DK193" s="267"/>
      <c r="DL193" s="267"/>
      <c r="DM193" s="267"/>
      <c r="DN193" s="267"/>
      <c r="DO193" s="267"/>
      <c r="DP193" s="267"/>
      <c r="DQ193" s="218"/>
      <c r="DR193" s="218"/>
      <c r="DS193" s="184" t="s">
        <v>235</v>
      </c>
      <c r="DT193" s="267"/>
      <c r="DU193" s="186" t="s">
        <v>235</v>
      </c>
      <c r="DV193" s="186" t="s">
        <v>235</v>
      </c>
      <c r="DW193" s="186" t="s">
        <v>235</v>
      </c>
      <c r="DX193" s="186" t="s">
        <v>235</v>
      </c>
      <c r="DY193" s="186" t="s">
        <v>235</v>
      </c>
      <c r="DZ193" s="186" t="s">
        <v>235</v>
      </c>
      <c r="EA193" s="186" t="s">
        <v>235</v>
      </c>
      <c r="EB193" s="186" t="s">
        <v>235</v>
      </c>
      <c r="EC193" s="186" t="s">
        <v>235</v>
      </c>
      <c r="ED193" s="267"/>
      <c r="EE193" s="184" t="s">
        <v>235</v>
      </c>
      <c r="EF193" s="267"/>
      <c r="EG193" s="184" t="s">
        <v>235</v>
      </c>
      <c r="EH193" s="184" t="s">
        <v>235</v>
      </c>
      <c r="EI193" s="184" t="s">
        <v>235</v>
      </c>
      <c r="EJ193" s="184" t="s">
        <v>235</v>
      </c>
      <c r="EK193" s="184" t="s">
        <v>235</v>
      </c>
      <c r="EL193" s="186" t="s">
        <v>235</v>
      </c>
      <c r="EM193" s="186" t="s">
        <v>235</v>
      </c>
      <c r="EN193" s="186" t="s">
        <v>235</v>
      </c>
      <c r="EO193" s="186" t="s">
        <v>235</v>
      </c>
      <c r="EP193" s="184" t="s">
        <v>235</v>
      </c>
      <c r="EQ193" s="184" t="s">
        <v>235</v>
      </c>
      <c r="ER193" s="184" t="s">
        <v>235</v>
      </c>
      <c r="ES193" s="184" t="s">
        <v>235</v>
      </c>
      <c r="ET193" s="184" t="s">
        <v>235</v>
      </c>
      <c r="EU193" s="184" t="s">
        <v>235</v>
      </c>
      <c r="EV193" s="184" t="s">
        <v>235</v>
      </c>
      <c r="EW193" s="184" t="s">
        <v>235</v>
      </c>
      <c r="EX193" s="184" t="s">
        <v>235</v>
      </c>
      <c r="EY193" s="184" t="s">
        <v>235</v>
      </c>
      <c r="EZ193" s="184" t="s">
        <v>235</v>
      </c>
      <c r="FA193" s="184" t="s">
        <v>235</v>
      </c>
      <c r="FB193" s="184" t="s">
        <v>235</v>
      </c>
      <c r="FC193" s="184" t="s">
        <v>235</v>
      </c>
      <c r="FD193" s="184" t="s">
        <v>235</v>
      </c>
      <c r="FE193" s="184" t="s">
        <v>235</v>
      </c>
      <c r="FF193" s="184" t="s">
        <v>235</v>
      </c>
      <c r="FG193" s="184" t="s">
        <v>235</v>
      </c>
      <c r="FH193" s="184" t="s">
        <v>235</v>
      </c>
    </row>
  </sheetData>
  <autoFilter ref="A5:FF169" xr:uid="{00000000-0001-0000-0000-000000000000}"/>
  <mergeCells count="3435">
    <mergeCell ref="DP22:DP25"/>
    <mergeCell ref="DP26:DP29"/>
    <mergeCell ref="DP30:DP33"/>
    <mergeCell ref="DP34:DP37"/>
    <mergeCell ref="DP38:DP41"/>
    <mergeCell ref="DP42:DP45"/>
    <mergeCell ref="DP46:DP49"/>
    <mergeCell ref="DP50:DP53"/>
    <mergeCell ref="DP55:DP58"/>
    <mergeCell ref="DP59:DP62"/>
    <mergeCell ref="DP63:DP66"/>
    <mergeCell ref="DP67:DP70"/>
    <mergeCell ref="DO99:DO102"/>
    <mergeCell ref="DO103:DO106"/>
    <mergeCell ref="DO107:DO113"/>
    <mergeCell ref="DO114:DO117"/>
    <mergeCell ref="DO118:DO121"/>
    <mergeCell ref="DO67:DO70"/>
    <mergeCell ref="DO22:DO25"/>
    <mergeCell ref="DO26:DO29"/>
    <mergeCell ref="DO30:DO33"/>
    <mergeCell ref="DO34:DO37"/>
    <mergeCell ref="DO38:DO41"/>
    <mergeCell ref="DO42:DO45"/>
    <mergeCell ref="DO46:DO49"/>
    <mergeCell ref="DO50:DO53"/>
    <mergeCell ref="DO55:DO58"/>
    <mergeCell ref="DO59:DO62"/>
    <mergeCell ref="DO63:DO66"/>
    <mergeCell ref="DO122:DO125"/>
    <mergeCell ref="DO126:DO129"/>
    <mergeCell ref="DO130:DO133"/>
    <mergeCell ref="DO134:DO137"/>
    <mergeCell ref="DP71:DP74"/>
    <mergeCell ref="DP75:DP78"/>
    <mergeCell ref="DP79:DP82"/>
    <mergeCell ref="DP83:DP86"/>
    <mergeCell ref="DP87:DP90"/>
    <mergeCell ref="DP91:DP94"/>
    <mergeCell ref="DP95:DP98"/>
    <mergeCell ref="DP99:DP102"/>
    <mergeCell ref="DP103:DP106"/>
    <mergeCell ref="DP107:DP113"/>
    <mergeCell ref="DP114:DP117"/>
    <mergeCell ref="DP118:DP121"/>
    <mergeCell ref="DP122:DP125"/>
    <mergeCell ref="DP126:DP129"/>
    <mergeCell ref="DP130:DP133"/>
    <mergeCell ref="DP134:DP137"/>
    <mergeCell ref="DO71:DO74"/>
    <mergeCell ref="DO75:DO78"/>
    <mergeCell ref="DO79:DO82"/>
    <mergeCell ref="DO83:DO86"/>
    <mergeCell ref="DO87:DO90"/>
    <mergeCell ref="DO91:DO94"/>
    <mergeCell ref="DI63:DI66"/>
    <mergeCell ref="DJ63:DJ66"/>
    <mergeCell ref="DI67:DI70"/>
    <mergeCell ref="DJ67:DJ70"/>
    <mergeCell ref="DG6:DG9"/>
    <mergeCell ref="DG10:DG13"/>
    <mergeCell ref="DG14:DG17"/>
    <mergeCell ref="DG18:DG21"/>
    <mergeCell ref="DG22:DG25"/>
    <mergeCell ref="DG26:DG29"/>
    <mergeCell ref="DG55:DG58"/>
    <mergeCell ref="DG59:DG62"/>
    <mergeCell ref="DG63:DG66"/>
    <mergeCell ref="DI6:DI9"/>
    <mergeCell ref="DJ6:DJ9"/>
    <mergeCell ref="DI10:DI13"/>
    <mergeCell ref="DJ10:DJ13"/>
    <mergeCell ref="DI14:DI17"/>
    <mergeCell ref="DJ14:DJ17"/>
    <mergeCell ref="DI22:DI25"/>
    <mergeCell ref="DJ22:DJ25"/>
    <mergeCell ref="DI26:DI29"/>
    <mergeCell ref="DJ26:DJ29"/>
    <mergeCell ref="DI30:DI33"/>
    <mergeCell ref="DJ30:DJ33"/>
    <mergeCell ref="DI34:DI37"/>
    <mergeCell ref="DJ34:DJ37"/>
    <mergeCell ref="DI38:DI41"/>
    <mergeCell ref="DJ38:DJ41"/>
    <mergeCell ref="DI42:DI45"/>
    <mergeCell ref="DJ42:DJ45"/>
    <mergeCell ref="DI46:DI49"/>
    <mergeCell ref="DG71:DG74"/>
    <mergeCell ref="DG75:DG78"/>
    <mergeCell ref="DG79:DG82"/>
    <mergeCell ref="DG103:DG106"/>
    <mergeCell ref="DG107:DG113"/>
    <mergeCell ref="DG114:DG121"/>
    <mergeCell ref="DG122:DG125"/>
    <mergeCell ref="DG126:DG129"/>
    <mergeCell ref="DG130:DG133"/>
    <mergeCell ref="DG190:DG193"/>
    <mergeCell ref="DH6:DH9"/>
    <mergeCell ref="DH10:DH13"/>
    <mergeCell ref="DH14:DH17"/>
    <mergeCell ref="DH18:DH21"/>
    <mergeCell ref="DH22:DH25"/>
    <mergeCell ref="DH26:DH29"/>
    <mergeCell ref="DH30:DH33"/>
    <mergeCell ref="DH34:DH37"/>
    <mergeCell ref="DH38:DH41"/>
    <mergeCell ref="DH42:DH45"/>
    <mergeCell ref="DH46:DH49"/>
    <mergeCell ref="DH50:DH53"/>
    <mergeCell ref="DH55:DH58"/>
    <mergeCell ref="DH59:DH62"/>
    <mergeCell ref="DH63:DH66"/>
    <mergeCell ref="DH67:DH70"/>
    <mergeCell ref="DH71:DH74"/>
    <mergeCell ref="DH75:DH78"/>
    <mergeCell ref="DG170:DG173"/>
    <mergeCell ref="DH83:DH86"/>
    <mergeCell ref="DH87:DH90"/>
    <mergeCell ref="DD186:DD189"/>
    <mergeCell ref="DF186:DF189"/>
    <mergeCell ref="DC170:DC173"/>
    <mergeCell ref="DD170:DD173"/>
    <mergeCell ref="DF170:DF173"/>
    <mergeCell ref="DE170:DE173"/>
    <mergeCell ref="DF182:DF185"/>
    <mergeCell ref="DC107:DC113"/>
    <mergeCell ref="DE174:DE177"/>
    <mergeCell ref="DG174:DG177"/>
    <mergeCell ref="DH91:DH94"/>
    <mergeCell ref="DH95:DH98"/>
    <mergeCell ref="DH99:DH102"/>
    <mergeCell ref="DH103:DH106"/>
    <mergeCell ref="DH107:DH113"/>
    <mergeCell ref="DH114:DH121"/>
    <mergeCell ref="DH122:DH125"/>
    <mergeCell ref="DH126:DH129"/>
    <mergeCell ref="DH130:DH133"/>
    <mergeCell ref="DH134:DH137"/>
    <mergeCell ref="DH138:DH141"/>
    <mergeCell ref="DH142:DH145"/>
    <mergeCell ref="DH146:DH149"/>
    <mergeCell ref="DH150:DH153"/>
    <mergeCell ref="DH154:DH157"/>
    <mergeCell ref="DH158:DH161"/>
    <mergeCell ref="DH162:DH165"/>
    <mergeCell ref="DH174:DH177"/>
    <mergeCell ref="DD107:DD113"/>
    <mergeCell ref="DE107:DE113"/>
    <mergeCell ref="DF107:DF113"/>
    <mergeCell ref="DH178:DH181"/>
    <mergeCell ref="DB6:DB9"/>
    <mergeCell ref="DA10:DA13"/>
    <mergeCell ref="DB10:DB13"/>
    <mergeCell ref="DA14:DA17"/>
    <mergeCell ref="DB14:DB17"/>
    <mergeCell ref="DA18:DA21"/>
    <mergeCell ref="DB18:DB21"/>
    <mergeCell ref="DA22:DA25"/>
    <mergeCell ref="DB22:DB25"/>
    <mergeCell ref="DA26:DA29"/>
    <mergeCell ref="DB26:DB29"/>
    <mergeCell ref="DA30:DA33"/>
    <mergeCell ref="DB30:DB33"/>
    <mergeCell ref="DA34:DA37"/>
    <mergeCell ref="DB34:DB37"/>
    <mergeCell ref="DA38:DA41"/>
    <mergeCell ref="DB38:DB41"/>
    <mergeCell ref="CX59:CX62"/>
    <mergeCell ref="CW71:CW74"/>
    <mergeCell ref="CX71:CX74"/>
    <mergeCell ref="DA67:DA70"/>
    <mergeCell ref="DB67:DB70"/>
    <mergeCell ref="DA71:DA74"/>
    <mergeCell ref="DB71:DB74"/>
    <mergeCell ref="CW22:CW25"/>
    <mergeCell ref="CX22:CX25"/>
    <mergeCell ref="CW26:CW29"/>
    <mergeCell ref="CX26:CX29"/>
    <mergeCell ref="CW30:CW33"/>
    <mergeCell ref="CX30:CX33"/>
    <mergeCell ref="CW34:CW37"/>
    <mergeCell ref="CX34:CX37"/>
    <mergeCell ref="CW38:CW41"/>
    <mergeCell ref="CX38:CX41"/>
    <mergeCell ref="CW42:CW45"/>
    <mergeCell ref="CX42:CX45"/>
    <mergeCell ref="CW46:CW49"/>
    <mergeCell ref="CX46:CX49"/>
    <mergeCell ref="CW50:CW53"/>
    <mergeCell ref="CX50:CX53"/>
    <mergeCell ref="DA42:DA45"/>
    <mergeCell ref="DB42:DB45"/>
    <mergeCell ref="DA46:DA49"/>
    <mergeCell ref="DB46:DB49"/>
    <mergeCell ref="CY22:CY25"/>
    <mergeCell ref="CY26:CY29"/>
    <mergeCell ref="CY30:CY33"/>
    <mergeCell ref="CY34:CY37"/>
    <mergeCell ref="CY38:CY41"/>
    <mergeCell ref="CR14:CR17"/>
    <mergeCell ref="CQ18:CQ21"/>
    <mergeCell ref="CR18:CR21"/>
    <mergeCell ref="CQ22:CQ25"/>
    <mergeCell ref="CR22:CR25"/>
    <mergeCell ref="CQ26:CQ29"/>
    <mergeCell ref="CR26:CR29"/>
    <mergeCell ref="CQ30:CQ33"/>
    <mergeCell ref="CR30:CR33"/>
    <mergeCell ref="CQ34:CQ37"/>
    <mergeCell ref="CL18:CL21"/>
    <mergeCell ref="CL22:CL25"/>
    <mergeCell ref="CL26:CL29"/>
    <mergeCell ref="CR34:CR37"/>
    <mergeCell ref="CQ38:CQ41"/>
    <mergeCell ref="CR38:CR41"/>
    <mergeCell ref="CM14:CM17"/>
    <mergeCell ref="CL14:CL17"/>
    <mergeCell ref="CM34:CM37"/>
    <mergeCell ref="CK14:CK17"/>
    <mergeCell ref="CK18:CK21"/>
    <mergeCell ref="CK22:CK25"/>
    <mergeCell ref="CK26:CK29"/>
    <mergeCell ref="CK30:CK33"/>
    <mergeCell ref="CK34:CK37"/>
    <mergeCell ref="CK38:CK41"/>
    <mergeCell ref="CK42:CK45"/>
    <mergeCell ref="CK46:CK49"/>
    <mergeCell ref="CK50:CK53"/>
    <mergeCell ref="CK55:CK58"/>
    <mergeCell ref="CK71:CK74"/>
    <mergeCell ref="CL71:CL74"/>
    <mergeCell ref="CM18:CM21"/>
    <mergeCell ref="CM22:CM25"/>
    <mergeCell ref="CM42:CM45"/>
    <mergeCell ref="CQ14:CQ17"/>
    <mergeCell ref="CQ42:CQ45"/>
    <mergeCell ref="CQ46:CQ49"/>
    <mergeCell ref="CQ50:CQ53"/>
    <mergeCell ref="CQ55:CQ58"/>
    <mergeCell ref="CQ59:CQ62"/>
    <mergeCell ref="CQ63:CQ66"/>
    <mergeCell ref="CQ71:CQ74"/>
    <mergeCell ref="CL30:CL33"/>
    <mergeCell ref="CL34:CL37"/>
    <mergeCell ref="CL38:CL41"/>
    <mergeCell ref="CL42:CL45"/>
    <mergeCell ref="CL46:CL49"/>
    <mergeCell ref="CL50:CL53"/>
    <mergeCell ref="CL55:CL58"/>
    <mergeCell ref="CK67:CK70"/>
    <mergeCell ref="CL59:CL62"/>
    <mergeCell ref="CL63:CL66"/>
    <mergeCell ref="CL67:CL70"/>
    <mergeCell ref="CH26:CH29"/>
    <mergeCell ref="CH30:CH33"/>
    <mergeCell ref="CH34:CH37"/>
    <mergeCell ref="CH38:CH41"/>
    <mergeCell ref="CH42:CH45"/>
    <mergeCell ref="CH46:CH49"/>
    <mergeCell ref="CH50:CH53"/>
    <mergeCell ref="CH55:CH58"/>
    <mergeCell ref="CH63:CH66"/>
    <mergeCell ref="CI63:CI66"/>
    <mergeCell ref="CI18:CI21"/>
    <mergeCell ref="CI22:CI25"/>
    <mergeCell ref="CI26:CI29"/>
    <mergeCell ref="CI30:CI33"/>
    <mergeCell ref="CI34:CI37"/>
    <mergeCell ref="CI38:CI41"/>
    <mergeCell ref="CI42:CI45"/>
    <mergeCell ref="CI46:CI49"/>
    <mergeCell ref="CH18:CH21"/>
    <mergeCell ref="CH22:CH25"/>
    <mergeCell ref="CB142:CB145"/>
    <mergeCell ref="CB18:CB21"/>
    <mergeCell ref="CB22:CB25"/>
    <mergeCell ref="CB26:CB29"/>
    <mergeCell ref="CB30:CB33"/>
    <mergeCell ref="CB34:CB37"/>
    <mergeCell ref="CB38:CB41"/>
    <mergeCell ref="CB42:CB45"/>
    <mergeCell ref="CB46:CB49"/>
    <mergeCell ref="CB55:CB58"/>
    <mergeCell ref="CB59:CB62"/>
    <mergeCell ref="CB63:CB66"/>
    <mergeCell ref="CB67:CB70"/>
    <mergeCell ref="CB71:CB74"/>
    <mergeCell ref="CB79:CB82"/>
    <mergeCell ref="CF38:CF41"/>
    <mergeCell ref="CE42:CE45"/>
    <mergeCell ref="CF42:CF45"/>
    <mergeCell ref="CE46:CE49"/>
    <mergeCell ref="CF46:CF49"/>
    <mergeCell ref="CF18:CF21"/>
    <mergeCell ref="CE22:CE25"/>
    <mergeCell ref="CF22:CF25"/>
    <mergeCell ref="CE26:CE29"/>
    <mergeCell ref="CF26:CF29"/>
    <mergeCell ref="CE30:CE33"/>
    <mergeCell ref="CF30:CF33"/>
    <mergeCell ref="CE38:CE41"/>
    <mergeCell ref="CD34:CD37"/>
    <mergeCell ref="CC34:CC37"/>
    <mergeCell ref="CE34:CE37"/>
    <mergeCell ref="CF34:CF37"/>
    <mergeCell ref="CG10:CG13"/>
    <mergeCell ref="CE18:CE21"/>
    <mergeCell ref="CJ18:CJ21"/>
    <mergeCell ref="CJ22:CJ25"/>
    <mergeCell ref="CJ26:CJ29"/>
    <mergeCell ref="CJ30:CJ33"/>
    <mergeCell ref="CJ34:CJ37"/>
    <mergeCell ref="CJ38:CJ41"/>
    <mergeCell ref="CB130:CB133"/>
    <mergeCell ref="CB134:CB137"/>
    <mergeCell ref="CB138:CB141"/>
    <mergeCell ref="AH67:AH70"/>
    <mergeCell ref="AH71:AH74"/>
    <mergeCell ref="CA18:CA21"/>
    <mergeCell ref="CA22:CA25"/>
    <mergeCell ref="CA26:CA29"/>
    <mergeCell ref="CA30:CA33"/>
    <mergeCell ref="CA34:CA37"/>
    <mergeCell ref="CA38:CA41"/>
    <mergeCell ref="CA42:CA45"/>
    <mergeCell ref="CA46:CA49"/>
    <mergeCell ref="CA50:CA53"/>
    <mergeCell ref="CA55:CA58"/>
    <mergeCell ref="CA59:CA62"/>
    <mergeCell ref="CA63:CA66"/>
    <mergeCell ref="CA67:CA70"/>
    <mergeCell ref="CA71:CA74"/>
    <mergeCell ref="CA75:CA78"/>
    <mergeCell ref="CB75:CB78"/>
    <mergeCell ref="CE67:CE70"/>
    <mergeCell ref="CF67:CF70"/>
    <mergeCell ref="CE71:CE74"/>
    <mergeCell ref="CF71:CF74"/>
    <mergeCell ref="CE75:CE78"/>
    <mergeCell ref="CF75:CF78"/>
    <mergeCell ref="CB50:CB53"/>
    <mergeCell ref="CB83:CB86"/>
    <mergeCell ref="CB87:CB90"/>
    <mergeCell ref="CB91:CB94"/>
    <mergeCell ref="CB95:CB98"/>
    <mergeCell ref="CB99:CB102"/>
    <mergeCell ref="CB103:CB106"/>
    <mergeCell ref="CB107:CB113"/>
    <mergeCell ref="CB114:CB121"/>
    <mergeCell ref="CB122:CB125"/>
    <mergeCell ref="CB126:CB129"/>
    <mergeCell ref="AH59:AH62"/>
    <mergeCell ref="AH63:AH66"/>
    <mergeCell ref="AG83:AG86"/>
    <mergeCell ref="AG87:AG90"/>
    <mergeCell ref="AH146:AH149"/>
    <mergeCell ref="CA79:CA82"/>
    <mergeCell ref="CA83:CA86"/>
    <mergeCell ref="CA87:CA90"/>
    <mergeCell ref="CA91:CA94"/>
    <mergeCell ref="CA95:CA98"/>
    <mergeCell ref="CA99:CA102"/>
    <mergeCell ref="CA103:CA106"/>
    <mergeCell ref="CA107:CA113"/>
    <mergeCell ref="CA114:CA121"/>
    <mergeCell ref="CA122:CA125"/>
    <mergeCell ref="CA126:CA129"/>
    <mergeCell ref="CA130:CA133"/>
    <mergeCell ref="CA134:CA137"/>
    <mergeCell ref="CA138:CA141"/>
    <mergeCell ref="CA142:CA145"/>
    <mergeCell ref="CA146:CA149"/>
    <mergeCell ref="BY79:BY82"/>
    <mergeCell ref="BX138:BX141"/>
    <mergeCell ref="BY138:BY141"/>
    <mergeCell ref="BZ138:BZ141"/>
    <mergeCell ref="AV122:AV125"/>
    <mergeCell ref="BW122:BW125"/>
    <mergeCell ref="BW114:BW121"/>
    <mergeCell ref="AH122:AH125"/>
    <mergeCell ref="AH126:AH129"/>
    <mergeCell ref="AH130:AH133"/>
    <mergeCell ref="AH134:AH137"/>
    <mergeCell ref="AG122:AG125"/>
    <mergeCell ref="AG126:AG129"/>
    <mergeCell ref="AG130:AG133"/>
    <mergeCell ref="AG134:AG137"/>
    <mergeCell ref="AG138:AG141"/>
    <mergeCell ref="AG142:AG145"/>
    <mergeCell ref="AG146:AG149"/>
    <mergeCell ref="AH138:AH141"/>
    <mergeCell ref="AH142:AH145"/>
    <mergeCell ref="AG18:AG21"/>
    <mergeCell ref="AG22:AG25"/>
    <mergeCell ref="AG26:AG29"/>
    <mergeCell ref="AG30:AG33"/>
    <mergeCell ref="AG34:AG37"/>
    <mergeCell ref="AG38:AG41"/>
    <mergeCell ref="AG42:AG45"/>
    <mergeCell ref="AG46:AG49"/>
    <mergeCell ref="AG50:AG53"/>
    <mergeCell ref="AG55:AG58"/>
    <mergeCell ref="AG59:AG62"/>
    <mergeCell ref="AG63:AG66"/>
    <mergeCell ref="AG67:AG70"/>
    <mergeCell ref="AG71:AG74"/>
    <mergeCell ref="AG75:AG78"/>
    <mergeCell ref="AH75:AH78"/>
    <mergeCell ref="AH18:AH21"/>
    <mergeCell ref="AH22:AH25"/>
    <mergeCell ref="AH26:AH29"/>
    <mergeCell ref="AH30:AH33"/>
    <mergeCell ref="AH34:AH37"/>
    <mergeCell ref="AH38:AH41"/>
    <mergeCell ref="AH42:AH45"/>
    <mergeCell ref="AJ103:AJ106"/>
    <mergeCell ref="AT103:AT106"/>
    <mergeCell ref="AV103:AV106"/>
    <mergeCell ref="BW103:BW106"/>
    <mergeCell ref="BX103:BX106"/>
    <mergeCell ref="CH114:CH121"/>
    <mergeCell ref="CH126:CH129"/>
    <mergeCell ref="BY122:BY125"/>
    <mergeCell ref="BZ122:BZ125"/>
    <mergeCell ref="CC107:CC113"/>
    <mergeCell ref="CD107:CD113"/>
    <mergeCell ref="BX122:BX125"/>
    <mergeCell ref="AH79:AH82"/>
    <mergeCell ref="CE103:CE106"/>
    <mergeCell ref="CF103:CF106"/>
    <mergeCell ref="CE107:CE113"/>
    <mergeCell ref="CF107:CF113"/>
    <mergeCell ref="CE114:CE121"/>
    <mergeCell ref="AH103:AH106"/>
    <mergeCell ref="AH107:AH113"/>
    <mergeCell ref="AH114:AH121"/>
    <mergeCell ref="CF114:CF121"/>
    <mergeCell ref="CE122:CE125"/>
    <mergeCell ref="CF122:CF125"/>
    <mergeCell ref="CE126:CE129"/>
    <mergeCell ref="CF126:CF129"/>
    <mergeCell ref="CD87:CD90"/>
    <mergeCell ref="BZ79:BZ82"/>
    <mergeCell ref="BY114:BY121"/>
    <mergeCell ref="BZ114:BZ121"/>
    <mergeCell ref="BX114:BX121"/>
    <mergeCell ref="AH83:AH86"/>
    <mergeCell ref="D79:D82"/>
    <mergeCell ref="E79:E82"/>
    <mergeCell ref="F79:F82"/>
    <mergeCell ref="G79:G82"/>
    <mergeCell ref="H79:H82"/>
    <mergeCell ref="I79:I82"/>
    <mergeCell ref="CG79:CG82"/>
    <mergeCell ref="CH79:CH82"/>
    <mergeCell ref="CI79:CI82"/>
    <mergeCell ref="CJ79:CJ82"/>
    <mergeCell ref="DY79:DY82"/>
    <mergeCell ref="CK79:CK82"/>
    <mergeCell ref="CL79:CL82"/>
    <mergeCell ref="BY75:BY78"/>
    <mergeCell ref="BZ75:BZ78"/>
    <mergeCell ref="CC75:CC78"/>
    <mergeCell ref="CD75:CD78"/>
    <mergeCell ref="CM75:CM78"/>
    <mergeCell ref="AF75:AF78"/>
    <mergeCell ref="AJ75:AJ78"/>
    <mergeCell ref="AT75:AT78"/>
    <mergeCell ref="AV75:AV78"/>
    <mergeCell ref="BW75:BW78"/>
    <mergeCell ref="BX75:BX78"/>
    <mergeCell ref="P75:P78"/>
    <mergeCell ref="Q75:Q78"/>
    <mergeCell ref="AG79:AG82"/>
    <mergeCell ref="DY75:DY78"/>
    <mergeCell ref="DA75:DA78"/>
    <mergeCell ref="CG18:CG21"/>
    <mergeCell ref="DY18:DY21"/>
    <mergeCell ref="CH67:CH70"/>
    <mergeCell ref="CI67:CI70"/>
    <mergeCell ref="CJ67:CJ70"/>
    <mergeCell ref="H99:H102"/>
    <mergeCell ref="CV99:CV102"/>
    <mergeCell ref="CW99:CW102"/>
    <mergeCell ref="CX99:CX102"/>
    <mergeCell ref="CE79:CE82"/>
    <mergeCell ref="CF79:CF82"/>
    <mergeCell ref="CE83:CE86"/>
    <mergeCell ref="CF83:CF86"/>
    <mergeCell ref="CE87:CE90"/>
    <mergeCell ref="CF87:CF90"/>
    <mergeCell ref="CE91:CE94"/>
    <mergeCell ref="CF91:CF94"/>
    <mergeCell ref="CE95:CE98"/>
    <mergeCell ref="CF95:CF98"/>
    <mergeCell ref="CE99:CE102"/>
    <mergeCell ref="CF99:CF102"/>
    <mergeCell ref="CH75:CH78"/>
    <mergeCell ref="CG75:CG78"/>
    <mergeCell ref="BX79:BX82"/>
    <mergeCell ref="AG91:AG94"/>
    <mergeCell ref="AG95:AG98"/>
    <mergeCell ref="AG99:AG102"/>
    <mergeCell ref="AH87:AH90"/>
    <mergeCell ref="AH91:AH94"/>
    <mergeCell ref="AH95:AH98"/>
    <mergeCell ref="AH99:AH102"/>
    <mergeCell ref="AH46:AH49"/>
    <mergeCell ref="DH166:DH169"/>
    <mergeCell ref="DH170:DH173"/>
    <mergeCell ref="DI170:DI173"/>
    <mergeCell ref="CZ134:CZ137"/>
    <mergeCell ref="CK83:CK86"/>
    <mergeCell ref="CL83:CL86"/>
    <mergeCell ref="CK87:CK90"/>
    <mergeCell ref="CL87:CL90"/>
    <mergeCell ref="CK91:CK94"/>
    <mergeCell ref="CL91:CL94"/>
    <mergeCell ref="CK95:CK98"/>
    <mergeCell ref="CL95:CL98"/>
    <mergeCell ref="CV166:CV169"/>
    <mergeCell ref="CW166:CW169"/>
    <mergeCell ref="CX166:CX169"/>
    <mergeCell ref="CV154:CV157"/>
    <mergeCell ref="CW154:CW157"/>
    <mergeCell ref="CX154:CX157"/>
    <mergeCell ref="CV158:CV161"/>
    <mergeCell ref="CW158:CW161"/>
    <mergeCell ref="CX158:CX161"/>
    <mergeCell ref="CV162:CV165"/>
    <mergeCell ref="CY154:CY157"/>
    <mergeCell ref="CY158:CY161"/>
    <mergeCell ref="CY162:CY165"/>
    <mergeCell ref="DM190:DM193"/>
    <mergeCell ref="CY95:CY98"/>
    <mergeCell ref="CY107:CY113"/>
    <mergeCell ref="CY114:CY121"/>
    <mergeCell ref="CQ95:CQ98"/>
    <mergeCell ref="CR95:CR98"/>
    <mergeCell ref="CQ99:CQ102"/>
    <mergeCell ref="CR99:CR102"/>
    <mergeCell ref="CQ103:CQ106"/>
    <mergeCell ref="CR103:CR106"/>
    <mergeCell ref="CQ107:CQ113"/>
    <mergeCell ref="CR107:CR113"/>
    <mergeCell ref="CQ114:CQ121"/>
    <mergeCell ref="CR114:CR121"/>
    <mergeCell ref="CQ122:CQ125"/>
    <mergeCell ref="CR122:CR125"/>
    <mergeCell ref="CQ126:CQ129"/>
    <mergeCell ref="CR126:CR129"/>
    <mergeCell ref="CQ130:CQ133"/>
    <mergeCell ref="CR130:CR133"/>
    <mergeCell ref="CQ134:CQ137"/>
    <mergeCell ref="DM170:DM173"/>
    <mergeCell ref="DM174:DM177"/>
    <mergeCell ref="DM178:DM181"/>
    <mergeCell ref="DM182:DM185"/>
    <mergeCell ref="DM186:DM189"/>
    <mergeCell ref="CV95:CV98"/>
    <mergeCell ref="CW95:CW98"/>
    <mergeCell ref="CX95:CX98"/>
    <mergeCell ref="CY83:CY86"/>
    <mergeCell ref="CY87:CY90"/>
    <mergeCell ref="CY91:CY94"/>
    <mergeCell ref="CY99:CY102"/>
    <mergeCell ref="CY103:CY106"/>
    <mergeCell ref="CY63:CY66"/>
    <mergeCell ref="CV126:CV129"/>
    <mergeCell ref="CT130:CT133"/>
    <mergeCell ref="CY67:CY70"/>
    <mergeCell ref="CW126:CW129"/>
    <mergeCell ref="CX126:CX129"/>
    <mergeCell ref="CU126:CU129"/>
    <mergeCell ref="CQ83:CQ86"/>
    <mergeCell ref="CR83:CR86"/>
    <mergeCell ref="CQ87:CQ90"/>
    <mergeCell ref="CR87:CR90"/>
    <mergeCell ref="CQ91:CQ94"/>
    <mergeCell ref="CR91:CR94"/>
    <mergeCell ref="CV107:CV113"/>
    <mergeCell ref="CW107:CW113"/>
    <mergeCell ref="CX107:CX113"/>
    <mergeCell ref="CV114:CV121"/>
    <mergeCell ref="CW114:CW121"/>
    <mergeCell ref="CX114:CX121"/>
    <mergeCell ref="CY122:CY125"/>
    <mergeCell ref="CY126:CY129"/>
    <mergeCell ref="CY130:CY133"/>
    <mergeCell ref="CQ75:CQ78"/>
    <mergeCell ref="CR75:CR78"/>
    <mergeCell ref="CR63:CR66"/>
    <mergeCell ref="CR71:CR74"/>
    <mergeCell ref="CR162:CR165"/>
    <mergeCell ref="CH95:CH98"/>
    <mergeCell ref="CI95:CI98"/>
    <mergeCell ref="CJ95:CJ98"/>
    <mergeCell ref="CH99:CH102"/>
    <mergeCell ref="CW162:CW165"/>
    <mergeCell ref="CX162:CX165"/>
    <mergeCell ref="CQ158:CQ161"/>
    <mergeCell ref="CR158:CR161"/>
    <mergeCell ref="CQ166:CQ169"/>
    <mergeCell ref="CR166:CR169"/>
    <mergeCell ref="CI99:CI102"/>
    <mergeCell ref="CJ99:CJ102"/>
    <mergeCell ref="CQ154:CQ157"/>
    <mergeCell ref="CR154:CR157"/>
    <mergeCell ref="CH103:CH106"/>
    <mergeCell ref="CM103:CM106"/>
    <mergeCell ref="CX138:CX141"/>
    <mergeCell ref="CM134:CM137"/>
    <mergeCell ref="CN134:CN137"/>
    <mergeCell ref="CO134:CO137"/>
    <mergeCell ref="CP134:CP137"/>
    <mergeCell ref="CS134:CS137"/>
    <mergeCell ref="CT134:CT137"/>
    <mergeCell ref="CU134:CU137"/>
    <mergeCell ref="CR134:CR137"/>
    <mergeCell ref="CQ138:CQ141"/>
    <mergeCell ref="CR138:CR141"/>
    <mergeCell ref="CG178:CG181"/>
    <mergeCell ref="CG182:CG185"/>
    <mergeCell ref="CG186:CG189"/>
    <mergeCell ref="CH59:CH62"/>
    <mergeCell ref="CI59:CI62"/>
    <mergeCell ref="CJ59:CJ62"/>
    <mergeCell ref="CH71:CH74"/>
    <mergeCell ref="CI71:CI74"/>
    <mergeCell ref="CJ71:CJ74"/>
    <mergeCell ref="CH83:CH86"/>
    <mergeCell ref="CI83:CI86"/>
    <mergeCell ref="CJ83:CJ86"/>
    <mergeCell ref="CH87:CH90"/>
    <mergeCell ref="CI87:CI90"/>
    <mergeCell ref="CJ87:CJ90"/>
    <mergeCell ref="CH91:CH94"/>
    <mergeCell ref="CI91:CI94"/>
    <mergeCell ref="CJ91:CJ94"/>
    <mergeCell ref="CG154:CG157"/>
    <mergeCell ref="CG158:CG161"/>
    <mergeCell ref="CH166:CH169"/>
    <mergeCell ref="CI166:CI169"/>
    <mergeCell ref="CJ166:CJ169"/>
    <mergeCell ref="CG162:CG165"/>
    <mergeCell ref="CG166:CG169"/>
    <mergeCell ref="CG170:CG173"/>
    <mergeCell ref="CG174:CG177"/>
    <mergeCell ref="CG138:CG141"/>
    <mergeCell ref="CG142:CG145"/>
    <mergeCell ref="CG146:CG149"/>
    <mergeCell ref="CG150:CG153"/>
    <mergeCell ref="CG67:CG70"/>
    <mergeCell ref="CG190:CG193"/>
    <mergeCell ref="CA150:CA153"/>
    <mergeCell ref="CA154:CA157"/>
    <mergeCell ref="CA158:CA161"/>
    <mergeCell ref="CA162:CA165"/>
    <mergeCell ref="CA166:CA169"/>
    <mergeCell ref="CA170:CA173"/>
    <mergeCell ref="CA174:CA177"/>
    <mergeCell ref="CG114:CG121"/>
    <mergeCell ref="CG122:CG125"/>
    <mergeCell ref="CG126:CG129"/>
    <mergeCell ref="CG130:CG133"/>
    <mergeCell ref="CG134:CG137"/>
    <mergeCell ref="CD114:CD121"/>
    <mergeCell ref="CC122:CC125"/>
    <mergeCell ref="CD122:CD125"/>
    <mergeCell ref="CC114:CC121"/>
    <mergeCell ref="CA178:CA181"/>
    <mergeCell ref="CA182:CA185"/>
    <mergeCell ref="CA186:CA189"/>
    <mergeCell ref="CA190:CA193"/>
    <mergeCell ref="CB150:CB153"/>
    <mergeCell ref="CB154:CB157"/>
    <mergeCell ref="CB158:CB161"/>
    <mergeCell ref="CB162:CB165"/>
    <mergeCell ref="CB166:CB169"/>
    <mergeCell ref="CB170:CB173"/>
    <mergeCell ref="CB174:CB177"/>
    <mergeCell ref="CB178:CB181"/>
    <mergeCell ref="CB182:CB185"/>
    <mergeCell ref="CB186:CB189"/>
    <mergeCell ref="CB190:CB193"/>
    <mergeCell ref="CB146:CB149"/>
    <mergeCell ref="A6:A9"/>
    <mergeCell ref="B6:B9"/>
    <mergeCell ref="C6:C9"/>
    <mergeCell ref="D6:D9"/>
    <mergeCell ref="E6:E9"/>
    <mergeCell ref="F6:F9"/>
    <mergeCell ref="G6:G9"/>
    <mergeCell ref="H6:H9"/>
    <mergeCell ref="I6:I9"/>
    <mergeCell ref="CC6:CC9"/>
    <mergeCell ref="CD6:CD9"/>
    <mergeCell ref="AJ10:AJ13"/>
    <mergeCell ref="AT10:AT13"/>
    <mergeCell ref="AV10:AV13"/>
    <mergeCell ref="BW10:BW13"/>
    <mergeCell ref="BX10:BX13"/>
    <mergeCell ref="P10:P13"/>
    <mergeCell ref="Q10:Q13"/>
    <mergeCell ref="W10:W13"/>
    <mergeCell ref="A18:A21"/>
    <mergeCell ref="B18:B21"/>
    <mergeCell ref="C18:C21"/>
    <mergeCell ref="D18:D21"/>
    <mergeCell ref="E18:E21"/>
    <mergeCell ref="F18:F21"/>
    <mergeCell ref="G18:G21"/>
    <mergeCell ref="H18:H21"/>
    <mergeCell ref="I18:I21"/>
    <mergeCell ref="A79:A82"/>
    <mergeCell ref="B79:B82"/>
    <mergeCell ref="C79:C82"/>
    <mergeCell ref="A10:A13"/>
    <mergeCell ref="B10:B13"/>
    <mergeCell ref="C10:C13"/>
    <mergeCell ref="D10:D13"/>
    <mergeCell ref="E10:E13"/>
    <mergeCell ref="F10:F13"/>
    <mergeCell ref="G10:G13"/>
    <mergeCell ref="H10:H13"/>
    <mergeCell ref="I10:I13"/>
    <mergeCell ref="DK6:DK9"/>
    <mergeCell ref="DL6:DL9"/>
    <mergeCell ref="DM6:DM9"/>
    <mergeCell ref="DN6:DN9"/>
    <mergeCell ref="DQ6:DQ9"/>
    <mergeCell ref="DW6:DW9"/>
    <mergeCell ref="CJ6:CJ9"/>
    <mergeCell ref="CJ10:CJ13"/>
    <mergeCell ref="CL6:CL9"/>
    <mergeCell ref="CL10:CL13"/>
    <mergeCell ref="CW6:CW9"/>
    <mergeCell ref="CX6:CX9"/>
    <mergeCell ref="DE6:DE9"/>
    <mergeCell ref="DF6:DF9"/>
    <mergeCell ref="CN6:CN9"/>
    <mergeCell ref="CO6:CO9"/>
    <mergeCell ref="CP6:CP9"/>
    <mergeCell ref="CS6:CS9"/>
    <mergeCell ref="CT6:CT9"/>
    <mergeCell ref="CU6:CU9"/>
    <mergeCell ref="BY6:BY9"/>
    <mergeCell ref="BZ6:BZ9"/>
    <mergeCell ref="CI6:CI9"/>
    <mergeCell ref="DY10:DY13"/>
    <mergeCell ref="J10:J13"/>
    <mergeCell ref="K10:K13"/>
    <mergeCell ref="L10:L13"/>
    <mergeCell ref="M10:M13"/>
    <mergeCell ref="N10:N13"/>
    <mergeCell ref="O10:O13"/>
    <mergeCell ref="CX10:CX13"/>
    <mergeCell ref="DO6:DO9"/>
    <mergeCell ref="DO10:DO13"/>
    <mergeCell ref="DP6:DP9"/>
    <mergeCell ref="DP10:DP13"/>
    <mergeCell ref="BW6:BW9"/>
    <mergeCell ref="BX6:BX9"/>
    <mergeCell ref="P6:P9"/>
    <mergeCell ref="Q6:Q9"/>
    <mergeCell ref="W6:W9"/>
    <mergeCell ref="CG6:CG9"/>
    <mergeCell ref="DA6:DA9"/>
    <mergeCell ref="Y6:Y9"/>
    <mergeCell ref="AA6:AA9"/>
    <mergeCell ref="AC6:AC9"/>
    <mergeCell ref="J6:J9"/>
    <mergeCell ref="K6:K9"/>
    <mergeCell ref="DK10:DK13"/>
    <mergeCell ref="BY10:BY13"/>
    <mergeCell ref="BZ10:BZ13"/>
    <mergeCell ref="CC10:CC13"/>
    <mergeCell ref="CD10:CD13"/>
    <mergeCell ref="CM10:CM13"/>
    <mergeCell ref="AF10:AF13"/>
    <mergeCell ref="DY6:DY9"/>
    <mergeCell ref="Y10:Y13"/>
    <mergeCell ref="CV6:CV9"/>
    <mergeCell ref="CZ6:CZ9"/>
    <mergeCell ref="DC6:DC9"/>
    <mergeCell ref="DD6:DD9"/>
    <mergeCell ref="AA10:AA13"/>
    <mergeCell ref="AC10:AC13"/>
    <mergeCell ref="L6:L9"/>
    <mergeCell ref="M6:M9"/>
    <mergeCell ref="N6:N9"/>
    <mergeCell ref="O6:O9"/>
    <mergeCell ref="CY6:CY9"/>
    <mergeCell ref="DL10:DL13"/>
    <mergeCell ref="DM10:DM13"/>
    <mergeCell ref="DN10:DN13"/>
    <mergeCell ref="DQ10:DQ13"/>
    <mergeCell ref="DW10:DW13"/>
    <mergeCell ref="CV10:CV13"/>
    <mergeCell ref="CZ10:CZ13"/>
    <mergeCell ref="DC10:DC13"/>
    <mergeCell ref="DD10:DD13"/>
    <mergeCell ref="DE10:DE13"/>
    <mergeCell ref="DF10:DF13"/>
    <mergeCell ref="CN10:CN13"/>
    <mergeCell ref="CO10:CO13"/>
    <mergeCell ref="CP10:CP13"/>
    <mergeCell ref="CS10:CS13"/>
    <mergeCell ref="CT10:CT13"/>
    <mergeCell ref="CU10:CU13"/>
    <mergeCell ref="CY10:CY13"/>
    <mergeCell ref="CW10:CW13"/>
    <mergeCell ref="AG6:AG9"/>
    <mergeCell ref="AG10:AG13"/>
    <mergeCell ref="AH6:AH9"/>
    <mergeCell ref="AH10:AH13"/>
    <mergeCell ref="CA6:CA9"/>
    <mergeCell ref="CA10:CA13"/>
    <mergeCell ref="CB6:CB9"/>
    <mergeCell ref="CB10:CB13"/>
    <mergeCell ref="CE6:CE9"/>
    <mergeCell ref="CF6:CF9"/>
    <mergeCell ref="CE10:CE13"/>
    <mergeCell ref="CF10:CF13"/>
    <mergeCell ref="CH6:CH9"/>
    <mergeCell ref="CH10:CH13"/>
    <mergeCell ref="CK6:CK9"/>
    <mergeCell ref="CK10:CK13"/>
    <mergeCell ref="CQ6:CQ9"/>
    <mergeCell ref="CR6:CR9"/>
    <mergeCell ref="CQ10:CQ13"/>
    <mergeCell ref="CR10:CR13"/>
    <mergeCell ref="CM6:CM9"/>
    <mergeCell ref="CI10:CI13"/>
    <mergeCell ref="AF6:AF9"/>
    <mergeCell ref="AJ6:AJ9"/>
    <mergeCell ref="AT6:AT9"/>
    <mergeCell ref="AV6:AV9"/>
    <mergeCell ref="DY14:DY17"/>
    <mergeCell ref="DK14:DK17"/>
    <mergeCell ref="DL14:DL17"/>
    <mergeCell ref="DM14:DM17"/>
    <mergeCell ref="DN14:DN17"/>
    <mergeCell ref="DQ14:DQ17"/>
    <mergeCell ref="DW14:DW17"/>
    <mergeCell ref="CV14:CV17"/>
    <mergeCell ref="CZ14:CZ17"/>
    <mergeCell ref="DC14:DC17"/>
    <mergeCell ref="DD14:DD17"/>
    <mergeCell ref="DE14:DE17"/>
    <mergeCell ref="DF14:DF17"/>
    <mergeCell ref="CN14:CN17"/>
    <mergeCell ref="CO14:CO17"/>
    <mergeCell ref="CP14:CP17"/>
    <mergeCell ref="CS14:CS17"/>
    <mergeCell ref="CT14:CT17"/>
    <mergeCell ref="CU14:CU17"/>
    <mergeCell ref="CY14:CY17"/>
    <mergeCell ref="CW14:CW17"/>
    <mergeCell ref="CX14:CX17"/>
    <mergeCell ref="DO14:DO17"/>
    <mergeCell ref="DP14:DP17"/>
    <mergeCell ref="BY14:BY17"/>
    <mergeCell ref="BZ14:BZ17"/>
    <mergeCell ref="CC14:CC17"/>
    <mergeCell ref="CD14:CD17"/>
    <mergeCell ref="AF14:AF17"/>
    <mergeCell ref="AJ14:AJ17"/>
    <mergeCell ref="AT14:AT17"/>
    <mergeCell ref="AV14:AV17"/>
    <mergeCell ref="BW14:BW17"/>
    <mergeCell ref="BX14:BX17"/>
    <mergeCell ref="P14:P17"/>
    <mergeCell ref="Q14:Q17"/>
    <mergeCell ref="W14:W17"/>
    <mergeCell ref="Y14:Y17"/>
    <mergeCell ref="AA14:AA17"/>
    <mergeCell ref="AC14:AC17"/>
    <mergeCell ref="AG14:AG17"/>
    <mergeCell ref="AH14:AH17"/>
    <mergeCell ref="CA14:CA17"/>
    <mergeCell ref="CB14:CB17"/>
    <mergeCell ref="CJ14:CJ17"/>
    <mergeCell ref="CH14:CH17"/>
    <mergeCell ref="CE14:CE17"/>
    <mergeCell ref="CF14:CF17"/>
    <mergeCell ref="CI14:CI17"/>
    <mergeCell ref="J14:J17"/>
    <mergeCell ref="K14:K17"/>
    <mergeCell ref="L14:L17"/>
    <mergeCell ref="M14:M17"/>
    <mergeCell ref="N14:N17"/>
    <mergeCell ref="O14:O17"/>
    <mergeCell ref="A14:A17"/>
    <mergeCell ref="B14:B17"/>
    <mergeCell ref="C14:C17"/>
    <mergeCell ref="D14:D17"/>
    <mergeCell ref="E14:E17"/>
    <mergeCell ref="F14:F17"/>
    <mergeCell ref="G14:G17"/>
    <mergeCell ref="H14:H17"/>
    <mergeCell ref="I14:I17"/>
    <mergeCell ref="CG14:CG17"/>
    <mergeCell ref="F22:F25"/>
    <mergeCell ref="G22:G25"/>
    <mergeCell ref="H22:H25"/>
    <mergeCell ref="I22:I25"/>
    <mergeCell ref="BY18:BY21"/>
    <mergeCell ref="BZ18:BZ21"/>
    <mergeCell ref="CC18:CC21"/>
    <mergeCell ref="CD18:CD21"/>
    <mergeCell ref="AF18:AF21"/>
    <mergeCell ref="AJ18:AJ21"/>
    <mergeCell ref="AT18:AT21"/>
    <mergeCell ref="AV18:AV21"/>
    <mergeCell ref="BW18:BW21"/>
    <mergeCell ref="BX18:BX21"/>
    <mergeCell ref="P18:P21"/>
    <mergeCell ref="Q18:Q21"/>
    <mergeCell ref="DK18:DK21"/>
    <mergeCell ref="DL18:DL21"/>
    <mergeCell ref="DM18:DM21"/>
    <mergeCell ref="DN18:DN21"/>
    <mergeCell ref="DQ18:DQ21"/>
    <mergeCell ref="DW18:DW21"/>
    <mergeCell ref="CV18:CV21"/>
    <mergeCell ref="CZ18:CZ21"/>
    <mergeCell ref="DC18:DC21"/>
    <mergeCell ref="DD18:DD21"/>
    <mergeCell ref="DE18:DE21"/>
    <mergeCell ref="DF18:DF21"/>
    <mergeCell ref="CN18:CN21"/>
    <mergeCell ref="CO18:CO21"/>
    <mergeCell ref="CP18:CP21"/>
    <mergeCell ref="CS18:CS21"/>
    <mergeCell ref="CT18:CT21"/>
    <mergeCell ref="CU18:CU21"/>
    <mergeCell ref="CY18:CY21"/>
    <mergeCell ref="CW18:CW21"/>
    <mergeCell ref="CX18:CX21"/>
    <mergeCell ref="DI18:DI21"/>
    <mergeCell ref="DJ18:DJ21"/>
    <mergeCell ref="DO18:DO21"/>
    <mergeCell ref="DP18:DP21"/>
    <mergeCell ref="W18:W21"/>
    <mergeCell ref="Y18:Y21"/>
    <mergeCell ref="AA18:AA21"/>
    <mergeCell ref="AC18:AC21"/>
    <mergeCell ref="J18:J21"/>
    <mergeCell ref="K18:K21"/>
    <mergeCell ref="L18:L21"/>
    <mergeCell ref="M18:M21"/>
    <mergeCell ref="N18:N21"/>
    <mergeCell ref="O18:O21"/>
    <mergeCell ref="CG22:CG25"/>
    <mergeCell ref="J26:J29"/>
    <mergeCell ref="K26:K29"/>
    <mergeCell ref="L26:L29"/>
    <mergeCell ref="M26:M29"/>
    <mergeCell ref="N26:N29"/>
    <mergeCell ref="O26:O29"/>
    <mergeCell ref="AF22:AF25"/>
    <mergeCell ref="AJ22:AJ25"/>
    <mergeCell ref="AT22:AT25"/>
    <mergeCell ref="AV22:AV25"/>
    <mergeCell ref="BW22:BW25"/>
    <mergeCell ref="BX22:BX25"/>
    <mergeCell ref="P22:P25"/>
    <mergeCell ref="Q22:Q25"/>
    <mergeCell ref="W22:W25"/>
    <mergeCell ref="Y22:Y25"/>
    <mergeCell ref="AA22:AA25"/>
    <mergeCell ref="AC22:AC25"/>
    <mergeCell ref="J22:J25"/>
    <mergeCell ref="K22:K25"/>
    <mergeCell ref="L22:L25"/>
    <mergeCell ref="DY22:DY25"/>
    <mergeCell ref="A26:A29"/>
    <mergeCell ref="B26:B29"/>
    <mergeCell ref="C26:C29"/>
    <mergeCell ref="D26:D29"/>
    <mergeCell ref="E26:E29"/>
    <mergeCell ref="F26:F29"/>
    <mergeCell ref="G26:G29"/>
    <mergeCell ref="H26:H29"/>
    <mergeCell ref="I26:I29"/>
    <mergeCell ref="DK22:DK25"/>
    <mergeCell ref="DL22:DL25"/>
    <mergeCell ref="DM22:DM25"/>
    <mergeCell ref="DN22:DN25"/>
    <mergeCell ref="DQ22:DQ25"/>
    <mergeCell ref="DW22:DW25"/>
    <mergeCell ref="CV22:CV25"/>
    <mergeCell ref="CZ22:CZ25"/>
    <mergeCell ref="DC22:DC25"/>
    <mergeCell ref="DD22:DD25"/>
    <mergeCell ref="DE22:DE25"/>
    <mergeCell ref="DF22:DF25"/>
    <mergeCell ref="CN22:CN25"/>
    <mergeCell ref="CO22:CO25"/>
    <mergeCell ref="CP22:CP25"/>
    <mergeCell ref="CS22:CS25"/>
    <mergeCell ref="CT22:CT25"/>
    <mergeCell ref="CU22:CU25"/>
    <mergeCell ref="BY22:BY25"/>
    <mergeCell ref="BZ22:BZ25"/>
    <mergeCell ref="CC22:CC25"/>
    <mergeCell ref="CD22:CD25"/>
    <mergeCell ref="M22:M25"/>
    <mergeCell ref="N22:N25"/>
    <mergeCell ref="O22:O25"/>
    <mergeCell ref="DY26:DY29"/>
    <mergeCell ref="A22:A25"/>
    <mergeCell ref="B22:B25"/>
    <mergeCell ref="C22:C25"/>
    <mergeCell ref="D22:D25"/>
    <mergeCell ref="E22:E25"/>
    <mergeCell ref="DK26:DK29"/>
    <mergeCell ref="DL26:DL29"/>
    <mergeCell ref="DM26:DM29"/>
    <mergeCell ref="DN26:DN29"/>
    <mergeCell ref="DQ26:DQ29"/>
    <mergeCell ref="DW26:DW29"/>
    <mergeCell ref="CV26:CV29"/>
    <mergeCell ref="CZ26:CZ29"/>
    <mergeCell ref="DC26:DC29"/>
    <mergeCell ref="DD26:DD29"/>
    <mergeCell ref="DE26:DE29"/>
    <mergeCell ref="DF26:DF29"/>
    <mergeCell ref="CN26:CN29"/>
    <mergeCell ref="CO26:CO29"/>
    <mergeCell ref="CP26:CP29"/>
    <mergeCell ref="CS26:CS29"/>
    <mergeCell ref="CT26:CT29"/>
    <mergeCell ref="CU26:CU29"/>
    <mergeCell ref="BY26:BY29"/>
    <mergeCell ref="BZ26:BZ29"/>
    <mergeCell ref="CC26:CC29"/>
    <mergeCell ref="CD26:CD29"/>
    <mergeCell ref="CM26:CM29"/>
    <mergeCell ref="AF26:AF29"/>
    <mergeCell ref="AJ26:AJ29"/>
    <mergeCell ref="AT26:AT29"/>
    <mergeCell ref="AV26:AV29"/>
    <mergeCell ref="BW26:BW29"/>
    <mergeCell ref="BX26:BX29"/>
    <mergeCell ref="P26:P29"/>
    <mergeCell ref="Q26:Q29"/>
    <mergeCell ref="W26:W29"/>
    <mergeCell ref="Y26:Y29"/>
    <mergeCell ref="AA26:AA29"/>
    <mergeCell ref="AC26:AC29"/>
    <mergeCell ref="CG26:CG29"/>
    <mergeCell ref="DG30:DG33"/>
    <mergeCell ref="DG34:DG37"/>
    <mergeCell ref="DG38:DG41"/>
    <mergeCell ref="DG42:DG45"/>
    <mergeCell ref="CT30:CT33"/>
    <mergeCell ref="CU30:CU33"/>
    <mergeCell ref="BY30:BY33"/>
    <mergeCell ref="BZ30:BZ33"/>
    <mergeCell ref="CC30:CC33"/>
    <mergeCell ref="CD30:CD33"/>
    <mergeCell ref="CM30:CM33"/>
    <mergeCell ref="AF30:AF33"/>
    <mergeCell ref="AJ30:AJ33"/>
    <mergeCell ref="AT30:AT33"/>
    <mergeCell ref="AV30:AV33"/>
    <mergeCell ref="BW30:BW33"/>
    <mergeCell ref="BX30:BX33"/>
    <mergeCell ref="P30:P33"/>
    <mergeCell ref="Q30:Q33"/>
    <mergeCell ref="A30:A33"/>
    <mergeCell ref="B30:B33"/>
    <mergeCell ref="C30:C33"/>
    <mergeCell ref="D30:D33"/>
    <mergeCell ref="E30:E33"/>
    <mergeCell ref="F30:F33"/>
    <mergeCell ref="G30:G33"/>
    <mergeCell ref="H30:H33"/>
    <mergeCell ref="I30:I33"/>
    <mergeCell ref="DG46:DG49"/>
    <mergeCell ref="DY30:DY33"/>
    <mergeCell ref="CG30:CG33"/>
    <mergeCell ref="F34:F37"/>
    <mergeCell ref="G34:G37"/>
    <mergeCell ref="H34:H37"/>
    <mergeCell ref="I34:I37"/>
    <mergeCell ref="DK30:DK33"/>
    <mergeCell ref="DL30:DL33"/>
    <mergeCell ref="DM30:DM33"/>
    <mergeCell ref="DN30:DN33"/>
    <mergeCell ref="DQ30:DQ33"/>
    <mergeCell ref="DW30:DW33"/>
    <mergeCell ref="CV30:CV33"/>
    <mergeCell ref="CZ30:CZ33"/>
    <mergeCell ref="DC30:DC33"/>
    <mergeCell ref="DD30:DD33"/>
    <mergeCell ref="DE30:DE33"/>
    <mergeCell ref="DF30:DF33"/>
    <mergeCell ref="CN30:CN33"/>
    <mergeCell ref="CO30:CO33"/>
    <mergeCell ref="CP30:CP33"/>
    <mergeCell ref="CS30:CS33"/>
    <mergeCell ref="W30:W33"/>
    <mergeCell ref="Y30:Y33"/>
    <mergeCell ref="AA30:AA33"/>
    <mergeCell ref="AC30:AC33"/>
    <mergeCell ref="J30:J33"/>
    <mergeCell ref="K30:K33"/>
    <mergeCell ref="L30:L33"/>
    <mergeCell ref="M30:M33"/>
    <mergeCell ref="N30:N33"/>
    <mergeCell ref="O30:O33"/>
    <mergeCell ref="CG34:CG37"/>
    <mergeCell ref="DY34:DY37"/>
    <mergeCell ref="DK34:DK37"/>
    <mergeCell ref="DL34:DL37"/>
    <mergeCell ref="DM34:DM37"/>
    <mergeCell ref="DN34:DN37"/>
    <mergeCell ref="DQ34:DQ37"/>
    <mergeCell ref="DW34:DW37"/>
    <mergeCell ref="CV34:CV37"/>
    <mergeCell ref="CZ34:CZ37"/>
    <mergeCell ref="DC34:DC37"/>
    <mergeCell ref="DD34:DD37"/>
    <mergeCell ref="DE34:DE37"/>
    <mergeCell ref="DF34:DF37"/>
    <mergeCell ref="CN34:CN37"/>
    <mergeCell ref="CO34:CO37"/>
    <mergeCell ref="CP34:CP37"/>
    <mergeCell ref="CS34:CS37"/>
    <mergeCell ref="CT34:CT37"/>
    <mergeCell ref="CU34:CU37"/>
    <mergeCell ref="BY34:BY37"/>
    <mergeCell ref="BZ34:BZ37"/>
    <mergeCell ref="AF34:AF37"/>
    <mergeCell ref="AJ34:AJ37"/>
    <mergeCell ref="AT34:AT37"/>
    <mergeCell ref="AV34:AV37"/>
    <mergeCell ref="BW34:BW37"/>
    <mergeCell ref="BX34:BX37"/>
    <mergeCell ref="P34:P37"/>
    <mergeCell ref="Q34:Q37"/>
    <mergeCell ref="W34:W37"/>
    <mergeCell ref="Y34:Y37"/>
    <mergeCell ref="AA34:AA37"/>
    <mergeCell ref="AC34:AC37"/>
    <mergeCell ref="J34:J37"/>
    <mergeCell ref="K34:K37"/>
    <mergeCell ref="L34:L37"/>
    <mergeCell ref="M34:M37"/>
    <mergeCell ref="N34:N37"/>
    <mergeCell ref="O34:O37"/>
    <mergeCell ref="A34:A37"/>
    <mergeCell ref="B34:B37"/>
    <mergeCell ref="C34:C37"/>
    <mergeCell ref="D34:D37"/>
    <mergeCell ref="E34:E37"/>
    <mergeCell ref="DG50:DG53"/>
    <mergeCell ref="F38:F41"/>
    <mergeCell ref="G38:G41"/>
    <mergeCell ref="H38:H41"/>
    <mergeCell ref="I38:I41"/>
    <mergeCell ref="CG38:CG41"/>
    <mergeCell ref="J42:J45"/>
    <mergeCell ref="K42:K45"/>
    <mergeCell ref="L42:L45"/>
    <mergeCell ref="M42:M45"/>
    <mergeCell ref="N42:N45"/>
    <mergeCell ref="O42:O45"/>
    <mergeCell ref="CM38:CM41"/>
    <mergeCell ref="AF38:AF41"/>
    <mergeCell ref="AJ38:AJ41"/>
    <mergeCell ref="AT38:AT41"/>
    <mergeCell ref="AV38:AV41"/>
    <mergeCell ref="BW38:BW41"/>
    <mergeCell ref="BX38:BX41"/>
    <mergeCell ref="P38:P41"/>
    <mergeCell ref="Q38:Q41"/>
    <mergeCell ref="W38:W41"/>
    <mergeCell ref="Y38:Y41"/>
    <mergeCell ref="AA38:AA41"/>
    <mergeCell ref="AC38:AC41"/>
    <mergeCell ref="J38:J41"/>
    <mergeCell ref="K38:K41"/>
    <mergeCell ref="DY38:DY41"/>
    <mergeCell ref="A42:A45"/>
    <mergeCell ref="B42:B45"/>
    <mergeCell ref="C42:C45"/>
    <mergeCell ref="D42:D45"/>
    <mergeCell ref="E42:E45"/>
    <mergeCell ref="F42:F45"/>
    <mergeCell ref="G42:G45"/>
    <mergeCell ref="H42:H45"/>
    <mergeCell ref="I42:I45"/>
    <mergeCell ref="DK38:DK41"/>
    <mergeCell ref="DL38:DL41"/>
    <mergeCell ref="DM38:DM41"/>
    <mergeCell ref="DN38:DN41"/>
    <mergeCell ref="DQ38:DQ41"/>
    <mergeCell ref="DW38:DW41"/>
    <mergeCell ref="CV38:CV41"/>
    <mergeCell ref="CZ38:CZ41"/>
    <mergeCell ref="DC38:DC41"/>
    <mergeCell ref="DD38:DD41"/>
    <mergeCell ref="DE38:DE41"/>
    <mergeCell ref="DF38:DF41"/>
    <mergeCell ref="CN38:CN41"/>
    <mergeCell ref="CO38:CO41"/>
    <mergeCell ref="CP38:CP41"/>
    <mergeCell ref="CS38:CS41"/>
    <mergeCell ref="CT38:CT41"/>
    <mergeCell ref="CU38:CU41"/>
    <mergeCell ref="BY38:BY41"/>
    <mergeCell ref="BZ38:BZ41"/>
    <mergeCell ref="CC38:CC41"/>
    <mergeCell ref="CD38:CD41"/>
    <mergeCell ref="L38:L41"/>
    <mergeCell ref="M38:M41"/>
    <mergeCell ref="N38:N41"/>
    <mergeCell ref="O38:O41"/>
    <mergeCell ref="DY42:DY45"/>
    <mergeCell ref="A38:A41"/>
    <mergeCell ref="B38:B41"/>
    <mergeCell ref="C38:C41"/>
    <mergeCell ref="D38:D41"/>
    <mergeCell ref="E38:E41"/>
    <mergeCell ref="DK42:DK45"/>
    <mergeCell ref="DL42:DL45"/>
    <mergeCell ref="DM42:DM45"/>
    <mergeCell ref="DN42:DN45"/>
    <mergeCell ref="DQ42:DQ45"/>
    <mergeCell ref="DW42:DW45"/>
    <mergeCell ref="CV42:CV45"/>
    <mergeCell ref="CZ42:CZ45"/>
    <mergeCell ref="DC42:DC45"/>
    <mergeCell ref="DD42:DD45"/>
    <mergeCell ref="DE42:DE45"/>
    <mergeCell ref="DF42:DF45"/>
    <mergeCell ref="CN42:CN45"/>
    <mergeCell ref="CO42:CO45"/>
    <mergeCell ref="CP42:CP45"/>
    <mergeCell ref="CS42:CS45"/>
    <mergeCell ref="CT42:CT45"/>
    <mergeCell ref="CU42:CU45"/>
    <mergeCell ref="BY42:BY45"/>
    <mergeCell ref="BZ42:BZ45"/>
    <mergeCell ref="CC42:CC45"/>
    <mergeCell ref="CD42:CD45"/>
    <mergeCell ref="DY46:DY49"/>
    <mergeCell ref="DK46:DK49"/>
    <mergeCell ref="DL46:DL49"/>
    <mergeCell ref="DM46:DM49"/>
    <mergeCell ref="DN46:DN49"/>
    <mergeCell ref="DQ46:DQ49"/>
    <mergeCell ref="DW46:DW49"/>
    <mergeCell ref="CV46:CV49"/>
    <mergeCell ref="CZ46:CZ49"/>
    <mergeCell ref="DC46:DC49"/>
    <mergeCell ref="DD46:DD49"/>
    <mergeCell ref="DE46:DE49"/>
    <mergeCell ref="DF46:DF49"/>
    <mergeCell ref="CN46:CN49"/>
    <mergeCell ref="CO46:CO49"/>
    <mergeCell ref="CP46:CP49"/>
    <mergeCell ref="CS46:CS49"/>
    <mergeCell ref="CT46:CT49"/>
    <mergeCell ref="CU46:CU49"/>
    <mergeCell ref="DJ46:DJ49"/>
    <mergeCell ref="CM46:CM49"/>
    <mergeCell ref="CG42:CG45"/>
    <mergeCell ref="CR42:CR45"/>
    <mergeCell ref="CR46:CR49"/>
    <mergeCell ref="CY42:CY45"/>
    <mergeCell ref="CY46:CY49"/>
    <mergeCell ref="AF46:AF49"/>
    <mergeCell ref="AJ46:AJ49"/>
    <mergeCell ref="AT46:AT49"/>
    <mergeCell ref="AV46:AV49"/>
    <mergeCell ref="BW46:BW49"/>
    <mergeCell ref="BX46:BX49"/>
    <mergeCell ref="P46:P49"/>
    <mergeCell ref="Q46:Q49"/>
    <mergeCell ref="W46:W49"/>
    <mergeCell ref="Y46:Y49"/>
    <mergeCell ref="AA46:AA49"/>
    <mergeCell ref="AC46:AC49"/>
    <mergeCell ref="AF42:AF45"/>
    <mergeCell ref="AJ42:AJ45"/>
    <mergeCell ref="AT42:AT45"/>
    <mergeCell ref="AV42:AV45"/>
    <mergeCell ref="BW42:BW45"/>
    <mergeCell ref="BX42:BX45"/>
    <mergeCell ref="P42:P45"/>
    <mergeCell ref="Q42:Q45"/>
    <mergeCell ref="W42:W45"/>
    <mergeCell ref="Y42:Y45"/>
    <mergeCell ref="AA42:AA45"/>
    <mergeCell ref="AC42:AC45"/>
    <mergeCell ref="CJ42:CJ45"/>
    <mergeCell ref="CJ46:CJ49"/>
    <mergeCell ref="J46:J49"/>
    <mergeCell ref="K46:K49"/>
    <mergeCell ref="L46:L49"/>
    <mergeCell ref="M46:M49"/>
    <mergeCell ref="N46:N49"/>
    <mergeCell ref="O46:O49"/>
    <mergeCell ref="A46:A49"/>
    <mergeCell ref="B46:B49"/>
    <mergeCell ref="C46:C49"/>
    <mergeCell ref="D46:D49"/>
    <mergeCell ref="E46:E49"/>
    <mergeCell ref="F46:F49"/>
    <mergeCell ref="G46:G49"/>
    <mergeCell ref="H46:H49"/>
    <mergeCell ref="I46:I49"/>
    <mergeCell ref="CG46:CG49"/>
    <mergeCell ref="F50:F53"/>
    <mergeCell ref="G50:G53"/>
    <mergeCell ref="H50:H53"/>
    <mergeCell ref="I50:I53"/>
    <mergeCell ref="CG50:CG53"/>
    <mergeCell ref="J50:J53"/>
    <mergeCell ref="K50:K53"/>
    <mergeCell ref="L50:L53"/>
    <mergeCell ref="M50:M53"/>
    <mergeCell ref="N50:N53"/>
    <mergeCell ref="O50:O53"/>
    <mergeCell ref="BY46:BY49"/>
    <mergeCell ref="BZ46:BZ49"/>
    <mergeCell ref="CC46:CC49"/>
    <mergeCell ref="CD46:CD49"/>
    <mergeCell ref="BY50:BY53"/>
    <mergeCell ref="DY50:DY53"/>
    <mergeCell ref="DK50:DK53"/>
    <mergeCell ref="DL50:DL53"/>
    <mergeCell ref="DM50:DM53"/>
    <mergeCell ref="DN50:DN53"/>
    <mergeCell ref="DQ50:DQ53"/>
    <mergeCell ref="DW50:DW53"/>
    <mergeCell ref="CV50:CV53"/>
    <mergeCell ref="CZ50:CZ53"/>
    <mergeCell ref="DC50:DC53"/>
    <mergeCell ref="DD50:DD53"/>
    <mergeCell ref="DE50:DE53"/>
    <mergeCell ref="DF50:DF53"/>
    <mergeCell ref="CN50:CN53"/>
    <mergeCell ref="CO50:CO53"/>
    <mergeCell ref="CP50:CP53"/>
    <mergeCell ref="CS50:CS53"/>
    <mergeCell ref="CT50:CT53"/>
    <mergeCell ref="CU50:CU53"/>
    <mergeCell ref="DA50:DA53"/>
    <mergeCell ref="DB50:DB53"/>
    <mergeCell ref="DI50:DI53"/>
    <mergeCell ref="DJ50:DJ53"/>
    <mergeCell ref="CR50:CR53"/>
    <mergeCell ref="CY50:CY53"/>
    <mergeCell ref="BZ50:BZ53"/>
    <mergeCell ref="CC50:CC53"/>
    <mergeCell ref="CD50:CD53"/>
    <mergeCell ref="CM50:CM53"/>
    <mergeCell ref="AF50:AF53"/>
    <mergeCell ref="AJ50:AJ53"/>
    <mergeCell ref="AT50:AT53"/>
    <mergeCell ref="AV50:AV53"/>
    <mergeCell ref="BW50:BW53"/>
    <mergeCell ref="BX50:BX53"/>
    <mergeCell ref="P50:P53"/>
    <mergeCell ref="Q50:Q53"/>
    <mergeCell ref="W50:W53"/>
    <mergeCell ref="Y50:Y53"/>
    <mergeCell ref="AA50:AA53"/>
    <mergeCell ref="AC50:AC53"/>
    <mergeCell ref="A50:A53"/>
    <mergeCell ref="B50:B53"/>
    <mergeCell ref="C50:C53"/>
    <mergeCell ref="D50:D53"/>
    <mergeCell ref="E50:E53"/>
    <mergeCell ref="CE50:CE53"/>
    <mergeCell ref="CF50:CF53"/>
    <mergeCell ref="CI50:CI53"/>
    <mergeCell ref="CJ50:CJ53"/>
    <mergeCell ref="AH50:AH53"/>
    <mergeCell ref="DY55:DY58"/>
    <mergeCell ref="DK55:DK58"/>
    <mergeCell ref="DL55:DL58"/>
    <mergeCell ref="DM55:DM58"/>
    <mergeCell ref="DN55:DN58"/>
    <mergeCell ref="DQ55:DQ58"/>
    <mergeCell ref="DW55:DW58"/>
    <mergeCell ref="CV55:CV58"/>
    <mergeCell ref="CZ55:CZ58"/>
    <mergeCell ref="DC55:DC58"/>
    <mergeCell ref="DD55:DD58"/>
    <mergeCell ref="DE55:DE58"/>
    <mergeCell ref="DF55:DF58"/>
    <mergeCell ref="CN55:CN58"/>
    <mergeCell ref="CO55:CO58"/>
    <mergeCell ref="CP55:CP58"/>
    <mergeCell ref="CS55:CS58"/>
    <mergeCell ref="CT55:CT58"/>
    <mergeCell ref="CU55:CU58"/>
    <mergeCell ref="DA55:DA58"/>
    <mergeCell ref="DB55:DB58"/>
    <mergeCell ref="DI55:DI58"/>
    <mergeCell ref="DJ55:DJ58"/>
    <mergeCell ref="CY55:CY58"/>
    <mergeCell ref="CR55:CR58"/>
    <mergeCell ref="CW55:CW58"/>
    <mergeCell ref="CX55:CX58"/>
    <mergeCell ref="BY55:BY58"/>
    <mergeCell ref="BZ55:BZ58"/>
    <mergeCell ref="CC55:CC58"/>
    <mergeCell ref="CD55:CD58"/>
    <mergeCell ref="CM55:CM58"/>
    <mergeCell ref="AF55:AF58"/>
    <mergeCell ref="AJ55:AJ58"/>
    <mergeCell ref="AT55:AT58"/>
    <mergeCell ref="AV55:AV58"/>
    <mergeCell ref="BW55:BW58"/>
    <mergeCell ref="BX55:BX58"/>
    <mergeCell ref="P55:P58"/>
    <mergeCell ref="Q55:Q58"/>
    <mergeCell ref="W55:W58"/>
    <mergeCell ref="Y55:Y58"/>
    <mergeCell ref="AA55:AA58"/>
    <mergeCell ref="AC55:AC58"/>
    <mergeCell ref="CE55:CE58"/>
    <mergeCell ref="CF55:CF58"/>
    <mergeCell ref="CI55:CI58"/>
    <mergeCell ref="CJ55:CJ58"/>
    <mergeCell ref="AH55:AH58"/>
    <mergeCell ref="J55:J58"/>
    <mergeCell ref="K55:K58"/>
    <mergeCell ref="L55:L58"/>
    <mergeCell ref="M55:M58"/>
    <mergeCell ref="N55:N58"/>
    <mergeCell ref="O55:O58"/>
    <mergeCell ref="A55:A58"/>
    <mergeCell ref="B55:B58"/>
    <mergeCell ref="C55:C58"/>
    <mergeCell ref="D55:D58"/>
    <mergeCell ref="E55:E58"/>
    <mergeCell ref="F55:F58"/>
    <mergeCell ref="G55:G58"/>
    <mergeCell ref="H55:H58"/>
    <mergeCell ref="I55:I58"/>
    <mergeCell ref="CG55:CG58"/>
    <mergeCell ref="F63:F66"/>
    <mergeCell ref="G63:G66"/>
    <mergeCell ref="H63:H66"/>
    <mergeCell ref="I63:I66"/>
    <mergeCell ref="CG63:CG66"/>
    <mergeCell ref="BY63:BY66"/>
    <mergeCell ref="BZ63:BZ66"/>
    <mergeCell ref="CC63:CC66"/>
    <mergeCell ref="CD63:CD66"/>
    <mergeCell ref="AF63:AF66"/>
    <mergeCell ref="AJ63:AJ66"/>
    <mergeCell ref="AT63:AT66"/>
    <mergeCell ref="AV63:AV66"/>
    <mergeCell ref="BW63:BW66"/>
    <mergeCell ref="BX63:BX66"/>
    <mergeCell ref="P63:P66"/>
    <mergeCell ref="Q63:Q66"/>
    <mergeCell ref="W63:W66"/>
    <mergeCell ref="Y63:Y66"/>
    <mergeCell ref="AA63:AA66"/>
    <mergeCell ref="CJ63:CJ66"/>
    <mergeCell ref="DY63:DY66"/>
    <mergeCell ref="DK63:DK66"/>
    <mergeCell ref="DL63:DL66"/>
    <mergeCell ref="DM63:DM66"/>
    <mergeCell ref="DN63:DN66"/>
    <mergeCell ref="DQ63:DQ66"/>
    <mergeCell ref="DW63:DW66"/>
    <mergeCell ref="CV63:CV66"/>
    <mergeCell ref="CZ63:CZ66"/>
    <mergeCell ref="DC63:DC66"/>
    <mergeCell ref="DD63:DD66"/>
    <mergeCell ref="DE63:DE66"/>
    <mergeCell ref="DF63:DF66"/>
    <mergeCell ref="CN63:CN66"/>
    <mergeCell ref="CO63:CO66"/>
    <mergeCell ref="CP63:CP66"/>
    <mergeCell ref="CS63:CS66"/>
    <mergeCell ref="CT63:CT66"/>
    <mergeCell ref="CU63:CU66"/>
    <mergeCell ref="CM63:CM66"/>
    <mergeCell ref="CW63:CW66"/>
    <mergeCell ref="CX63:CX66"/>
    <mergeCell ref="CE63:CE66"/>
    <mergeCell ref="CF63:CF66"/>
    <mergeCell ref="CK63:CK66"/>
    <mergeCell ref="DA63:DA66"/>
    <mergeCell ref="DB63:DB66"/>
    <mergeCell ref="DM75:DM78"/>
    <mergeCell ref="DN75:DN78"/>
    <mergeCell ref="DQ75:DQ78"/>
    <mergeCell ref="DW75:DW78"/>
    <mergeCell ref="CV75:CV78"/>
    <mergeCell ref="CZ75:CZ78"/>
    <mergeCell ref="DC75:DC78"/>
    <mergeCell ref="DD75:DD78"/>
    <mergeCell ref="DE75:DE78"/>
    <mergeCell ref="DF75:DF78"/>
    <mergeCell ref="CN75:CN78"/>
    <mergeCell ref="CO75:CO78"/>
    <mergeCell ref="CP75:CP78"/>
    <mergeCell ref="CS75:CS78"/>
    <mergeCell ref="CT75:CT78"/>
    <mergeCell ref="CU75:CU78"/>
    <mergeCell ref="CY75:CY78"/>
    <mergeCell ref="DB75:DB78"/>
    <mergeCell ref="DK75:DK78"/>
    <mergeCell ref="DL75:DL78"/>
    <mergeCell ref="CW75:CW78"/>
    <mergeCell ref="CX75:CX78"/>
    <mergeCell ref="A75:A78"/>
    <mergeCell ref="B75:B78"/>
    <mergeCell ref="C75:C78"/>
    <mergeCell ref="D75:D78"/>
    <mergeCell ref="E75:E78"/>
    <mergeCell ref="F75:F78"/>
    <mergeCell ref="G75:G78"/>
    <mergeCell ref="H75:H78"/>
    <mergeCell ref="I75:I78"/>
    <mergeCell ref="AC63:AC66"/>
    <mergeCell ref="J63:J66"/>
    <mergeCell ref="K63:K66"/>
    <mergeCell ref="L63:L66"/>
    <mergeCell ref="M63:M66"/>
    <mergeCell ref="N63:N66"/>
    <mergeCell ref="O63:O66"/>
    <mergeCell ref="A63:A66"/>
    <mergeCell ref="B63:B66"/>
    <mergeCell ref="C63:C66"/>
    <mergeCell ref="D63:D66"/>
    <mergeCell ref="E63:E66"/>
    <mergeCell ref="J67:J70"/>
    <mergeCell ref="K67:K70"/>
    <mergeCell ref="L67:L70"/>
    <mergeCell ref="M67:M70"/>
    <mergeCell ref="N67:N70"/>
    <mergeCell ref="A67:A70"/>
    <mergeCell ref="B67:B70"/>
    <mergeCell ref="C67:C70"/>
    <mergeCell ref="D67:D70"/>
    <mergeCell ref="E67:E70"/>
    <mergeCell ref="F67:F70"/>
    <mergeCell ref="W75:W78"/>
    <mergeCell ref="Y75:Y78"/>
    <mergeCell ref="AA75:AA78"/>
    <mergeCell ref="AC75:AC78"/>
    <mergeCell ref="J75:J78"/>
    <mergeCell ref="K75:K78"/>
    <mergeCell ref="L75:L78"/>
    <mergeCell ref="M75:M78"/>
    <mergeCell ref="N75:N78"/>
    <mergeCell ref="O75:O78"/>
    <mergeCell ref="CI75:CI78"/>
    <mergeCell ref="CJ75:CJ78"/>
    <mergeCell ref="P79:P82"/>
    <mergeCell ref="Q79:Q82"/>
    <mergeCell ref="W79:W82"/>
    <mergeCell ref="Y79:Y82"/>
    <mergeCell ref="AA79:AA82"/>
    <mergeCell ref="AC79:AC82"/>
    <mergeCell ref="J79:J82"/>
    <mergeCell ref="K79:K82"/>
    <mergeCell ref="L79:L82"/>
    <mergeCell ref="M79:M82"/>
    <mergeCell ref="N79:N82"/>
    <mergeCell ref="O79:O82"/>
    <mergeCell ref="DK79:DK82"/>
    <mergeCell ref="DL79:DL82"/>
    <mergeCell ref="DM79:DM82"/>
    <mergeCell ref="DN79:DN82"/>
    <mergeCell ref="DQ79:DQ82"/>
    <mergeCell ref="DW79:DW82"/>
    <mergeCell ref="CV79:CV82"/>
    <mergeCell ref="CZ79:CZ82"/>
    <mergeCell ref="DC79:DC82"/>
    <mergeCell ref="DD79:DD82"/>
    <mergeCell ref="DE79:DE82"/>
    <mergeCell ref="DF79:DF82"/>
    <mergeCell ref="CN79:CN82"/>
    <mergeCell ref="CO79:CO82"/>
    <mergeCell ref="CP79:CP82"/>
    <mergeCell ref="CS79:CS82"/>
    <mergeCell ref="CT79:CT82"/>
    <mergeCell ref="CU79:CU82"/>
    <mergeCell ref="DA79:DA82"/>
    <mergeCell ref="DB79:DB82"/>
    <mergeCell ref="CQ79:CQ82"/>
    <mergeCell ref="CR79:CR82"/>
    <mergeCell ref="DH79:DH82"/>
    <mergeCell ref="CY79:CY82"/>
    <mergeCell ref="CW79:CW82"/>
    <mergeCell ref="CX79:CX82"/>
    <mergeCell ref="DI71:DI74"/>
    <mergeCell ref="DJ71:DJ74"/>
    <mergeCell ref="DI75:DI78"/>
    <mergeCell ref="DJ75:DJ78"/>
    <mergeCell ref="DI79:DI82"/>
    <mergeCell ref="DJ79:DJ82"/>
    <mergeCell ref="BY67:BY70"/>
    <mergeCell ref="BZ67:BZ70"/>
    <mergeCell ref="CC67:CC70"/>
    <mergeCell ref="CD67:CD70"/>
    <mergeCell ref="CM67:CM70"/>
    <mergeCell ref="AF67:AF70"/>
    <mergeCell ref="AJ67:AJ70"/>
    <mergeCell ref="AT67:AT70"/>
    <mergeCell ref="AV67:AV70"/>
    <mergeCell ref="BW67:BW70"/>
    <mergeCell ref="BX67:BX70"/>
    <mergeCell ref="CR67:CR70"/>
    <mergeCell ref="CW67:CW70"/>
    <mergeCell ref="CX67:CX70"/>
    <mergeCell ref="BX71:BX74"/>
    <mergeCell ref="CC79:CC82"/>
    <mergeCell ref="CD79:CD82"/>
    <mergeCell ref="CM79:CM82"/>
    <mergeCell ref="AF79:AF82"/>
    <mergeCell ref="AJ79:AJ82"/>
    <mergeCell ref="AT79:AT82"/>
    <mergeCell ref="AV79:AV82"/>
    <mergeCell ref="BW79:BW82"/>
    <mergeCell ref="CY71:CY74"/>
    <mergeCell ref="CL75:CL78"/>
    <mergeCell ref="CK75:CK78"/>
    <mergeCell ref="P67:P70"/>
    <mergeCell ref="Q67:Q70"/>
    <mergeCell ref="W67:W70"/>
    <mergeCell ref="Y67:Y70"/>
    <mergeCell ref="AA67:AA70"/>
    <mergeCell ref="AC67:AC70"/>
    <mergeCell ref="O67:O70"/>
    <mergeCell ref="BZ71:BZ74"/>
    <mergeCell ref="CC71:CC74"/>
    <mergeCell ref="CD71:CD74"/>
    <mergeCell ref="CM71:CM74"/>
    <mergeCell ref="DY67:DY70"/>
    <mergeCell ref="DK67:DK70"/>
    <mergeCell ref="DL67:DL70"/>
    <mergeCell ref="DM67:DM70"/>
    <mergeCell ref="DN67:DN70"/>
    <mergeCell ref="DQ67:DQ70"/>
    <mergeCell ref="DW67:DW70"/>
    <mergeCell ref="CV67:CV70"/>
    <mergeCell ref="CZ67:CZ70"/>
    <mergeCell ref="DC67:DC70"/>
    <mergeCell ref="DD67:DD70"/>
    <mergeCell ref="DE67:DE70"/>
    <mergeCell ref="DF67:DF70"/>
    <mergeCell ref="CN67:CN70"/>
    <mergeCell ref="CO67:CO70"/>
    <mergeCell ref="CP67:CP70"/>
    <mergeCell ref="CS67:CS70"/>
    <mergeCell ref="CT67:CT70"/>
    <mergeCell ref="CU67:CU70"/>
    <mergeCell ref="DG67:DG70"/>
    <mergeCell ref="CQ67:CQ70"/>
    <mergeCell ref="G67:G70"/>
    <mergeCell ref="H67:H70"/>
    <mergeCell ref="I67:I70"/>
    <mergeCell ref="DI107:DI113"/>
    <mergeCell ref="DJ107:DJ113"/>
    <mergeCell ref="CM107:CM113"/>
    <mergeCell ref="CN107:CN113"/>
    <mergeCell ref="CO107:CO113"/>
    <mergeCell ref="CP107:CP113"/>
    <mergeCell ref="DG83:DG86"/>
    <mergeCell ref="CW83:CW86"/>
    <mergeCell ref="CX83:CX86"/>
    <mergeCell ref="DI83:DI86"/>
    <mergeCell ref="DJ83:DJ86"/>
    <mergeCell ref="DG87:DG90"/>
    <mergeCell ref="DG91:DG94"/>
    <mergeCell ref="CW91:CW94"/>
    <mergeCell ref="CX91:CX94"/>
    <mergeCell ref="DA91:DA94"/>
    <mergeCell ref="DB91:DB94"/>
    <mergeCell ref="DA95:DA98"/>
    <mergeCell ref="DB95:DB98"/>
    <mergeCell ref="DI91:DI94"/>
    <mergeCell ref="DJ91:DJ94"/>
    <mergeCell ref="DI95:DI98"/>
    <mergeCell ref="DJ95:DJ98"/>
    <mergeCell ref="DG95:DG98"/>
    <mergeCell ref="DA83:DA86"/>
    <mergeCell ref="DB83:DB86"/>
    <mergeCell ref="BY103:BY106"/>
    <mergeCell ref="BZ103:BZ106"/>
    <mergeCell ref="CC103:CC106"/>
    <mergeCell ref="AF103:AF106"/>
    <mergeCell ref="CI103:CI106"/>
    <mergeCell ref="CJ103:CJ106"/>
    <mergeCell ref="CK103:CK106"/>
    <mergeCell ref="CL103:CL106"/>
    <mergeCell ref="CH107:CH113"/>
    <mergeCell ref="CI107:CI113"/>
    <mergeCell ref="CJ107:CJ113"/>
    <mergeCell ref="CK107:CK113"/>
    <mergeCell ref="CL107:CL113"/>
    <mergeCell ref="DA103:DA106"/>
    <mergeCell ref="DB103:DB106"/>
    <mergeCell ref="DA107:DA113"/>
    <mergeCell ref="DB107:DB113"/>
    <mergeCell ref="CG103:CG106"/>
    <mergeCell ref="CV103:CV106"/>
    <mergeCell ref="CW103:CW106"/>
    <mergeCell ref="CX103:CX106"/>
    <mergeCell ref="CS107:CS113"/>
    <mergeCell ref="CT107:CT113"/>
    <mergeCell ref="CU107:CU113"/>
    <mergeCell ref="CZ107:CZ113"/>
    <mergeCell ref="AJ107:AJ113"/>
    <mergeCell ref="AT107:AT113"/>
    <mergeCell ref="AV107:AV113"/>
    <mergeCell ref="BW107:BW113"/>
    <mergeCell ref="BX107:BX113"/>
    <mergeCell ref="BY107:BY113"/>
    <mergeCell ref="BZ107:BZ113"/>
    <mergeCell ref="AG103:AG106"/>
    <mergeCell ref="AG107:AG113"/>
    <mergeCell ref="CD103:CD106"/>
    <mergeCell ref="DY103:DY106"/>
    <mergeCell ref="DK103:DK106"/>
    <mergeCell ref="DL103:DL106"/>
    <mergeCell ref="DM103:DM106"/>
    <mergeCell ref="DN103:DN106"/>
    <mergeCell ref="DQ103:DQ106"/>
    <mergeCell ref="DW103:DW106"/>
    <mergeCell ref="CZ103:CZ106"/>
    <mergeCell ref="DC103:DC106"/>
    <mergeCell ref="DD103:DD106"/>
    <mergeCell ref="DE103:DE106"/>
    <mergeCell ref="DF103:DF106"/>
    <mergeCell ref="CN103:CN106"/>
    <mergeCell ref="CO103:CO106"/>
    <mergeCell ref="CP103:CP106"/>
    <mergeCell ref="CS103:CS106"/>
    <mergeCell ref="CT103:CT106"/>
    <mergeCell ref="CU103:CU106"/>
    <mergeCell ref="DI103:DI106"/>
    <mergeCell ref="DJ103:DJ106"/>
    <mergeCell ref="P103:P106"/>
    <mergeCell ref="Q103:Q106"/>
    <mergeCell ref="W103:W106"/>
    <mergeCell ref="Y103:Y106"/>
    <mergeCell ref="AA103:AA106"/>
    <mergeCell ref="AC103:AC106"/>
    <mergeCell ref="J103:J106"/>
    <mergeCell ref="K103:K106"/>
    <mergeCell ref="L103:L106"/>
    <mergeCell ref="M103:M106"/>
    <mergeCell ref="N103:N106"/>
    <mergeCell ref="O103:O106"/>
    <mergeCell ref="A103:A106"/>
    <mergeCell ref="B103:B106"/>
    <mergeCell ref="C103:C106"/>
    <mergeCell ref="D103:D106"/>
    <mergeCell ref="E103:E106"/>
    <mergeCell ref="F103:F106"/>
    <mergeCell ref="G103:G106"/>
    <mergeCell ref="H103:H106"/>
    <mergeCell ref="I103:I106"/>
    <mergeCell ref="DA114:DA121"/>
    <mergeCell ref="DB114:DB121"/>
    <mergeCell ref="DA122:DA125"/>
    <mergeCell ref="DB122:DB125"/>
    <mergeCell ref="DI114:DI121"/>
    <mergeCell ref="DJ114:DJ121"/>
    <mergeCell ref="DI122:DI125"/>
    <mergeCell ref="DJ122:DJ125"/>
    <mergeCell ref="CV122:CV125"/>
    <mergeCell ref="CM122:CM125"/>
    <mergeCell ref="CZ122:CZ125"/>
    <mergeCell ref="DC122:DC125"/>
    <mergeCell ref="DD122:DD125"/>
    <mergeCell ref="DF122:DF125"/>
    <mergeCell ref="CO114:CO121"/>
    <mergeCell ref="CP114:CP121"/>
    <mergeCell ref="CT114:CT121"/>
    <mergeCell ref="CU114:CU121"/>
    <mergeCell ref="CU122:CU125"/>
    <mergeCell ref="DD114:DD121"/>
    <mergeCell ref="DE114:DE121"/>
    <mergeCell ref="CI114:CI121"/>
    <mergeCell ref="CJ114:CJ121"/>
    <mergeCell ref="CK114:CK121"/>
    <mergeCell ref="CL114:CL121"/>
    <mergeCell ref="CH122:CH125"/>
    <mergeCell ref="CI122:CI125"/>
    <mergeCell ref="CJ122:CJ125"/>
    <mergeCell ref="CK122:CK125"/>
    <mergeCell ref="CL122:CL125"/>
    <mergeCell ref="CW122:CW125"/>
    <mergeCell ref="CX122:CX125"/>
    <mergeCell ref="CN150:CN153"/>
    <mergeCell ref="CS138:CS141"/>
    <mergeCell ref="CT138:CT141"/>
    <mergeCell ref="CU138:CU141"/>
    <mergeCell ref="CV138:CV141"/>
    <mergeCell ref="CZ138:CZ141"/>
    <mergeCell ref="CH142:CH145"/>
    <mergeCell ref="CI142:CI145"/>
    <mergeCell ref="CJ142:CJ145"/>
    <mergeCell ref="CK142:CK145"/>
    <mergeCell ref="CL142:CL145"/>
    <mergeCell ref="CH146:CH149"/>
    <mergeCell ref="CI146:CI149"/>
    <mergeCell ref="CJ146:CJ149"/>
    <mergeCell ref="CK146:CK149"/>
    <mergeCell ref="CT146:CT149"/>
    <mergeCell ref="CU146:CU149"/>
    <mergeCell ref="CV134:CV137"/>
    <mergeCell ref="CY138:CY141"/>
    <mergeCell ref="CY142:CY145"/>
    <mergeCell ref="CY146:CY149"/>
    <mergeCell ref="DB150:DB153"/>
    <mergeCell ref="CC138:CC141"/>
    <mergeCell ref="CD138:CD141"/>
    <mergeCell ref="CQ142:CQ145"/>
    <mergeCell ref="CR142:CR145"/>
    <mergeCell ref="CQ146:CQ149"/>
    <mergeCell ref="CR146:CR149"/>
    <mergeCell ref="CQ150:CQ153"/>
    <mergeCell ref="CR150:CR153"/>
    <mergeCell ref="CU150:CU153"/>
    <mergeCell ref="CM138:CM141"/>
    <mergeCell ref="CH138:CH141"/>
    <mergeCell ref="CI138:CI141"/>
    <mergeCell ref="CJ138:CJ141"/>
    <mergeCell ref="CK138:CK141"/>
    <mergeCell ref="CL138:CL141"/>
    <mergeCell ref="CW138:CW141"/>
    <mergeCell ref="CE138:CE141"/>
    <mergeCell ref="CF138:CF141"/>
    <mergeCell ref="CE146:CE149"/>
    <mergeCell ref="CF146:CF149"/>
    <mergeCell ref="CE150:CE153"/>
    <mergeCell ref="CF150:CF153"/>
    <mergeCell ref="CY150:CY153"/>
    <mergeCell ref="CL166:CL169"/>
    <mergeCell ref="CK170:CK173"/>
    <mergeCell ref="CL170:CL173"/>
    <mergeCell ref="CW170:CW173"/>
    <mergeCell ref="CX170:CX173"/>
    <mergeCell ref="CY170:CY173"/>
    <mergeCell ref="CZ170:CZ173"/>
    <mergeCell ref="DA170:DA173"/>
    <mergeCell ref="DB170:DB173"/>
    <mergeCell ref="DA166:DA169"/>
    <mergeCell ref="AG158:AG161"/>
    <mergeCell ref="AG162:AG165"/>
    <mergeCell ref="AG166:AG169"/>
    <mergeCell ref="AH158:AH161"/>
    <mergeCell ref="AH162:AH165"/>
    <mergeCell ref="AH166:AH169"/>
    <mergeCell ref="CE158:CE161"/>
    <mergeCell ref="CF158:CF161"/>
    <mergeCell ref="CE162:CE165"/>
    <mergeCell ref="CF162:CF165"/>
    <mergeCell ref="CE166:CE169"/>
    <mergeCell ref="CF166:CF169"/>
    <mergeCell ref="CH158:CH161"/>
    <mergeCell ref="CI158:CI161"/>
    <mergeCell ref="CJ158:CJ161"/>
    <mergeCell ref="CK158:CK161"/>
    <mergeCell ref="CL158:CL161"/>
    <mergeCell ref="CN162:CN165"/>
    <mergeCell ref="CQ170:CQ173"/>
    <mergeCell ref="CR170:CR173"/>
    <mergeCell ref="CF170:CF173"/>
    <mergeCell ref="CQ162:CQ165"/>
    <mergeCell ref="DJ170:DJ173"/>
    <mergeCell ref="DO166:DO169"/>
    <mergeCell ref="CH170:CH173"/>
    <mergeCell ref="CI170:CI173"/>
    <mergeCell ref="CJ170:CJ173"/>
    <mergeCell ref="ED170:ED173"/>
    <mergeCell ref="EF170:EF173"/>
    <mergeCell ref="AG174:AG177"/>
    <mergeCell ref="AG178:AG181"/>
    <mergeCell ref="AG182:AG185"/>
    <mergeCell ref="AH174:AH177"/>
    <mergeCell ref="AH178:AH181"/>
    <mergeCell ref="AH182:AH185"/>
    <mergeCell ref="CE174:CE177"/>
    <mergeCell ref="CF174:CF177"/>
    <mergeCell ref="CE178:CE181"/>
    <mergeCell ref="CF178:CF181"/>
    <mergeCell ref="CE182:CE185"/>
    <mergeCell ref="CF182:CF185"/>
    <mergeCell ref="CH174:CH177"/>
    <mergeCell ref="CI174:CI177"/>
    <mergeCell ref="CJ174:CJ177"/>
    <mergeCell ref="DK174:DK177"/>
    <mergeCell ref="DL174:DL177"/>
    <mergeCell ref="ED174:ED177"/>
    <mergeCell ref="DI166:DI169"/>
    <mergeCell ref="DJ166:DJ169"/>
    <mergeCell ref="DG166:DG169"/>
    <mergeCell ref="AG170:AG173"/>
    <mergeCell ref="AH170:AH173"/>
    <mergeCell ref="CE170:CE173"/>
    <mergeCell ref="EF174:EF177"/>
    <mergeCell ref="DB174:DB177"/>
    <mergeCell ref="DC174:DC177"/>
    <mergeCell ref="DD174:DD177"/>
    <mergeCell ref="DK178:DK181"/>
    <mergeCell ref="DL178:DL181"/>
    <mergeCell ref="CE186:CE189"/>
    <mergeCell ref="CF186:CF189"/>
    <mergeCell ref="CK174:CK177"/>
    <mergeCell ref="CL174:CL177"/>
    <mergeCell ref="CK178:CK181"/>
    <mergeCell ref="CL178:CL181"/>
    <mergeCell ref="CK182:CK185"/>
    <mergeCell ref="CL182:CL185"/>
    <mergeCell ref="CK186:CK189"/>
    <mergeCell ref="CL186:CL189"/>
    <mergeCell ref="CW174:CW177"/>
    <mergeCell ref="CX174:CX177"/>
    <mergeCell ref="CY174:CY177"/>
    <mergeCell ref="CZ174:CZ177"/>
    <mergeCell ref="DA174:DA177"/>
    <mergeCell ref="CH178:CH181"/>
    <mergeCell ref="CI178:CI181"/>
    <mergeCell ref="CJ178:CJ181"/>
    <mergeCell ref="CV178:CV181"/>
    <mergeCell ref="CS174:CS177"/>
    <mergeCell ref="CT174:CT177"/>
    <mergeCell ref="CU174:CU177"/>
    <mergeCell ref="CQ174:CQ177"/>
    <mergeCell ref="CR174:CR177"/>
    <mergeCell ref="CQ178:CQ181"/>
    <mergeCell ref="CR178:CR181"/>
    <mergeCell ref="CU182:CU185"/>
    <mergeCell ref="ED178:ED181"/>
    <mergeCell ref="EF178:EF181"/>
    <mergeCell ref="CH182:CH185"/>
    <mergeCell ref="CI182:CI185"/>
    <mergeCell ref="CJ182:CJ185"/>
    <mergeCell ref="CV182:CV185"/>
    <mergeCell ref="DK182:DK185"/>
    <mergeCell ref="DL182:DL185"/>
    <mergeCell ref="ED182:ED185"/>
    <mergeCell ref="EF182:EF185"/>
    <mergeCell ref="CH186:CH189"/>
    <mergeCell ref="CI186:CI189"/>
    <mergeCell ref="CJ186:CJ189"/>
    <mergeCell ref="CV186:CV189"/>
    <mergeCell ref="DK186:DK189"/>
    <mergeCell ref="DL186:DL189"/>
    <mergeCell ref="ED186:ED189"/>
    <mergeCell ref="EF186:EF189"/>
    <mergeCell ref="CS182:CS185"/>
    <mergeCell ref="CT182:CT185"/>
    <mergeCell ref="DT182:DT185"/>
    <mergeCell ref="CN186:CN189"/>
    <mergeCell ref="CO186:CO189"/>
    <mergeCell ref="DH182:DH185"/>
    <mergeCell ref="DC182:DC185"/>
    <mergeCell ref="DD182:DD185"/>
    <mergeCell ref="CY186:CY189"/>
    <mergeCell ref="CZ186:CZ189"/>
    <mergeCell ref="DA186:DA189"/>
    <mergeCell ref="DB186:DB189"/>
    <mergeCell ref="DC186:DC189"/>
    <mergeCell ref="DN182:DN185"/>
    <mergeCell ref="CH190:CH193"/>
    <mergeCell ref="CI190:CI193"/>
    <mergeCell ref="CJ190:CJ193"/>
    <mergeCell ref="CV190:CV193"/>
    <mergeCell ref="DK190:DK193"/>
    <mergeCell ref="DL190:DL193"/>
    <mergeCell ref="ED190:ED193"/>
    <mergeCell ref="EF190:EF193"/>
    <mergeCell ref="AG190:AG193"/>
    <mergeCell ref="AH190:AH193"/>
    <mergeCell ref="CE190:CE193"/>
    <mergeCell ref="CF190:CF193"/>
    <mergeCell ref="CL190:CL193"/>
    <mergeCell ref="CQ186:CQ189"/>
    <mergeCell ref="CR186:CR189"/>
    <mergeCell ref="CW186:CW189"/>
    <mergeCell ref="CX186:CX189"/>
    <mergeCell ref="CQ190:CQ193"/>
    <mergeCell ref="CR190:CR193"/>
    <mergeCell ref="CW190:CW193"/>
    <mergeCell ref="CX190:CX193"/>
    <mergeCell ref="CY190:CY193"/>
    <mergeCell ref="CZ190:CZ193"/>
    <mergeCell ref="DA190:DA193"/>
    <mergeCell ref="DB190:DB193"/>
    <mergeCell ref="DC190:DC193"/>
    <mergeCell ref="DD190:DD193"/>
    <mergeCell ref="BW186:BW189"/>
    <mergeCell ref="BX186:BX189"/>
    <mergeCell ref="BY186:BY189"/>
    <mergeCell ref="DE190:DE193"/>
    <mergeCell ref="DF190:DF193"/>
    <mergeCell ref="DN178:DN181"/>
    <mergeCell ref="DT178:DT181"/>
    <mergeCell ref="CM182:CM185"/>
    <mergeCell ref="CN182:CN185"/>
    <mergeCell ref="CO182:CO185"/>
    <mergeCell ref="CM186:CM189"/>
    <mergeCell ref="BX178:BX181"/>
    <mergeCell ref="BY178:BY181"/>
    <mergeCell ref="BZ178:BZ181"/>
    <mergeCell ref="CC178:CC181"/>
    <mergeCell ref="CD178:CD181"/>
    <mergeCell ref="CM178:CM181"/>
    <mergeCell ref="DE178:DE181"/>
    <mergeCell ref="DG178:DG181"/>
    <mergeCell ref="CP182:CP185"/>
    <mergeCell ref="A182:A185"/>
    <mergeCell ref="A186:A189"/>
    <mergeCell ref="G186:G189"/>
    <mergeCell ref="H186:H189"/>
    <mergeCell ref="I186:I189"/>
    <mergeCell ref="J186:J189"/>
    <mergeCell ref="K186:K189"/>
    <mergeCell ref="L186:L189"/>
    <mergeCell ref="M186:M189"/>
    <mergeCell ref="N186:N189"/>
    <mergeCell ref="O186:O189"/>
    <mergeCell ref="P186:P189"/>
    <mergeCell ref="Q186:Q189"/>
    <mergeCell ref="B182:B185"/>
    <mergeCell ref="C182:C185"/>
    <mergeCell ref="D182:D185"/>
    <mergeCell ref="AV186:AV189"/>
    <mergeCell ref="CO178:CO181"/>
    <mergeCell ref="CP178:CP181"/>
    <mergeCell ref="CS178:CS181"/>
    <mergeCell ref="BX182:BX185"/>
    <mergeCell ref="BY182:BY185"/>
    <mergeCell ref="BZ182:BZ185"/>
    <mergeCell ref="CC182:CC185"/>
    <mergeCell ref="CD182:CD185"/>
    <mergeCell ref="BW178:BW181"/>
    <mergeCell ref="CN122:CN125"/>
    <mergeCell ref="CO122:CO125"/>
    <mergeCell ref="CP122:CP125"/>
    <mergeCell ref="CS122:CS125"/>
    <mergeCell ref="CT122:CT125"/>
    <mergeCell ref="CQ182:CQ185"/>
    <mergeCell ref="CR182:CR185"/>
    <mergeCell ref="BZ170:BZ173"/>
    <mergeCell ref="CC170:CC173"/>
    <mergeCell ref="CM166:CM169"/>
    <mergeCell ref="CN166:CN169"/>
    <mergeCell ref="CE154:CE157"/>
    <mergeCell ref="CF154:CF157"/>
    <mergeCell ref="CH150:CH153"/>
    <mergeCell ref="CI150:CI153"/>
    <mergeCell ref="CJ150:CJ153"/>
    <mergeCell ref="CM126:CM129"/>
    <mergeCell ref="CN126:CN129"/>
    <mergeCell ref="CO126:CO129"/>
    <mergeCell ref="CP126:CP129"/>
    <mergeCell ref="CS126:CS129"/>
    <mergeCell ref="CT126:CT129"/>
    <mergeCell ref="CK166:CK169"/>
    <mergeCell ref="F182:F185"/>
    <mergeCell ref="G182:G185"/>
    <mergeCell ref="H182:H185"/>
    <mergeCell ref="I182:I185"/>
    <mergeCell ref="J182:J185"/>
    <mergeCell ref="K182:K185"/>
    <mergeCell ref="L182:L185"/>
    <mergeCell ref="M182:M185"/>
    <mergeCell ref="N182:N185"/>
    <mergeCell ref="O182:O185"/>
    <mergeCell ref="P182:P185"/>
    <mergeCell ref="AA178:AA181"/>
    <mergeCell ref="AC178:AC181"/>
    <mergeCell ref="AF178:AF181"/>
    <mergeCell ref="AJ178:AJ181"/>
    <mergeCell ref="AV178:AV181"/>
    <mergeCell ref="AT122:AT125"/>
    <mergeCell ref="W138:W141"/>
    <mergeCell ref="Y138:Y141"/>
    <mergeCell ref="AJ122:AJ125"/>
    <mergeCell ref="AA138:AA141"/>
    <mergeCell ref="AC138:AC141"/>
    <mergeCell ref="AG154:AG157"/>
    <mergeCell ref="AH154:AH157"/>
    <mergeCell ref="AG150:AG153"/>
    <mergeCell ref="AH150:AH153"/>
    <mergeCell ref="AT138:AT141"/>
    <mergeCell ref="AV138:AV141"/>
    <mergeCell ref="Q142:Q145"/>
    <mergeCell ref="W142:W145"/>
    <mergeCell ref="Y142:Y145"/>
    <mergeCell ref="AA142:AA145"/>
    <mergeCell ref="B186:B189"/>
    <mergeCell ref="C186:C189"/>
    <mergeCell ref="D186:D189"/>
    <mergeCell ref="E186:E189"/>
    <mergeCell ref="F186:F189"/>
    <mergeCell ref="W186:W189"/>
    <mergeCell ref="Y186:Y189"/>
    <mergeCell ref="AA186:AA189"/>
    <mergeCell ref="AF182:AF185"/>
    <mergeCell ref="AJ182:AJ185"/>
    <mergeCell ref="AV182:AV185"/>
    <mergeCell ref="BW182:BW185"/>
    <mergeCell ref="AG186:AG189"/>
    <mergeCell ref="AH186:AH189"/>
    <mergeCell ref="A178:A181"/>
    <mergeCell ref="B178:B181"/>
    <mergeCell ref="C178:C181"/>
    <mergeCell ref="D178:D181"/>
    <mergeCell ref="E178:E181"/>
    <mergeCell ref="F178:F181"/>
    <mergeCell ref="G178:G181"/>
    <mergeCell ref="H178:H181"/>
    <mergeCell ref="I178:I181"/>
    <mergeCell ref="J178:J181"/>
    <mergeCell ref="K178:K181"/>
    <mergeCell ref="L178:L181"/>
    <mergeCell ref="M178:M181"/>
    <mergeCell ref="N178:N181"/>
    <mergeCell ref="O178:O181"/>
    <mergeCell ref="P178:P181"/>
    <mergeCell ref="Q178:Q181"/>
    <mergeCell ref="E182:E185"/>
    <mergeCell ref="A146:A149"/>
    <mergeCell ref="B146:B149"/>
    <mergeCell ref="C146:C149"/>
    <mergeCell ref="D146:D149"/>
    <mergeCell ref="E146:E149"/>
    <mergeCell ref="F146:F149"/>
    <mergeCell ref="CC142:CC145"/>
    <mergeCell ref="CD142:CD145"/>
    <mergeCell ref="CM142:CM145"/>
    <mergeCell ref="CO150:CO153"/>
    <mergeCell ref="CP150:CP153"/>
    <mergeCell ref="CS150:CS153"/>
    <mergeCell ref="CT150:CT153"/>
    <mergeCell ref="DN150:DN153"/>
    <mergeCell ref="CV150:CV153"/>
    <mergeCell ref="CZ150:CZ153"/>
    <mergeCell ref="DC150:DC153"/>
    <mergeCell ref="DD150:DD153"/>
    <mergeCell ref="DE150:DE153"/>
    <mergeCell ref="DF150:DF153"/>
    <mergeCell ref="DK150:DK153"/>
    <mergeCell ref="E142:E145"/>
    <mergeCell ref="F142:F145"/>
    <mergeCell ref="G142:G145"/>
    <mergeCell ref="H142:H145"/>
    <mergeCell ref="I142:I145"/>
    <mergeCell ref="J142:J145"/>
    <mergeCell ref="K142:K145"/>
    <mergeCell ref="O142:O145"/>
    <mergeCell ref="P142:P145"/>
    <mergeCell ref="DL150:DL153"/>
    <mergeCell ref="CW150:CW153"/>
    <mergeCell ref="DW150:DW153"/>
    <mergeCell ref="DY150:DY153"/>
    <mergeCell ref="DM150:DM153"/>
    <mergeCell ref="A150:A153"/>
    <mergeCell ref="B150:B153"/>
    <mergeCell ref="C150:C153"/>
    <mergeCell ref="D150:D153"/>
    <mergeCell ref="E150:E153"/>
    <mergeCell ref="F150:F153"/>
    <mergeCell ref="G150:G153"/>
    <mergeCell ref="H150:H153"/>
    <mergeCell ref="I150:I153"/>
    <mergeCell ref="J150:J153"/>
    <mergeCell ref="K150:K153"/>
    <mergeCell ref="L150:L153"/>
    <mergeCell ref="M150:M153"/>
    <mergeCell ref="N150:N153"/>
    <mergeCell ref="O150:O153"/>
    <mergeCell ref="P150:P153"/>
    <mergeCell ref="Q150:Q153"/>
    <mergeCell ref="W150:W153"/>
    <mergeCell ref="Y150:Y153"/>
    <mergeCell ref="AA150:AA153"/>
    <mergeCell ref="AC150:AC153"/>
    <mergeCell ref="AF150:AF153"/>
    <mergeCell ref="AJ150:AJ153"/>
    <mergeCell ref="AT150:AT153"/>
    <mergeCell ref="AV150:AV153"/>
    <mergeCell ref="BW150:BW153"/>
    <mergeCell ref="BX150:BX153"/>
    <mergeCell ref="DI150:DI153"/>
    <mergeCell ref="DJ150:DJ153"/>
    <mergeCell ref="DY146:DY149"/>
    <mergeCell ref="DA146:DA149"/>
    <mergeCell ref="DB146:DB149"/>
    <mergeCell ref="DI142:DI145"/>
    <mergeCell ref="DJ142:DJ145"/>
    <mergeCell ref="DQ142:DQ145"/>
    <mergeCell ref="AC142:AC145"/>
    <mergeCell ref="AF142:AF145"/>
    <mergeCell ref="AJ142:AJ145"/>
    <mergeCell ref="AT142:AT145"/>
    <mergeCell ref="AV142:AV145"/>
    <mergeCell ref="BW142:BW145"/>
    <mergeCell ref="BX142:BX145"/>
    <mergeCell ref="BY150:BY153"/>
    <mergeCell ref="BZ150:BZ153"/>
    <mergeCell ref="CC150:CC153"/>
    <mergeCell ref="CD150:CD153"/>
    <mergeCell ref="CM150:CM153"/>
    <mergeCell ref="BY142:BY145"/>
    <mergeCell ref="BZ142:BZ145"/>
    <mergeCell ref="AT146:AT149"/>
    <mergeCell ref="AV146:AV149"/>
    <mergeCell ref="BW146:BW149"/>
    <mergeCell ref="BX146:BX149"/>
    <mergeCell ref="BY146:BY149"/>
    <mergeCell ref="BZ146:BZ149"/>
    <mergeCell ref="CC146:CC149"/>
    <mergeCell ref="CD146:CD149"/>
    <mergeCell ref="CM146:CM149"/>
    <mergeCell ref="CL146:CL149"/>
    <mergeCell ref="CK150:CK153"/>
    <mergeCell ref="CL150:CL153"/>
    <mergeCell ref="DW138:DW141"/>
    <mergeCell ref="DY138:DY141"/>
    <mergeCell ref="G146:G149"/>
    <mergeCell ref="H146:H149"/>
    <mergeCell ref="I146:I149"/>
    <mergeCell ref="J146:J149"/>
    <mergeCell ref="K146:K149"/>
    <mergeCell ref="L146:L149"/>
    <mergeCell ref="M146:M149"/>
    <mergeCell ref="N146:N149"/>
    <mergeCell ref="O146:O149"/>
    <mergeCell ref="P146:P149"/>
    <mergeCell ref="Q146:Q149"/>
    <mergeCell ref="W146:W149"/>
    <mergeCell ref="Y146:Y149"/>
    <mergeCell ref="AA146:AA149"/>
    <mergeCell ref="AC146:AC149"/>
    <mergeCell ref="AF146:AF149"/>
    <mergeCell ref="AJ146:AJ149"/>
    <mergeCell ref="DG142:DG145"/>
    <mergeCell ref="DW146:DW149"/>
    <mergeCell ref="DW142:DW145"/>
    <mergeCell ref="DY142:DY145"/>
    <mergeCell ref="CN142:CN145"/>
    <mergeCell ref="CO142:CO145"/>
    <mergeCell ref="CP142:CP145"/>
    <mergeCell ref="CS142:CS145"/>
    <mergeCell ref="CT142:CT145"/>
    <mergeCell ref="CU142:CU145"/>
    <mergeCell ref="CV142:CV145"/>
    <mergeCell ref="CZ142:CZ145"/>
    <mergeCell ref="DC142:DC145"/>
    <mergeCell ref="A126:A129"/>
    <mergeCell ref="B126:B129"/>
    <mergeCell ref="C126:C129"/>
    <mergeCell ref="D126:D129"/>
    <mergeCell ref="E126:E129"/>
    <mergeCell ref="F126:F129"/>
    <mergeCell ref="A142:A145"/>
    <mergeCell ref="C142:C145"/>
    <mergeCell ref="D142:D145"/>
    <mergeCell ref="L142:L145"/>
    <mergeCell ref="M142:M145"/>
    <mergeCell ref="N142:N145"/>
    <mergeCell ref="DL138:DL141"/>
    <mergeCell ref="DM138:DM141"/>
    <mergeCell ref="BW138:BW141"/>
    <mergeCell ref="DF138:DF141"/>
    <mergeCell ref="DN138:DN141"/>
    <mergeCell ref="DD142:DD145"/>
    <mergeCell ref="DE142:DE145"/>
    <mergeCell ref="DF142:DF145"/>
    <mergeCell ref="DK142:DK145"/>
    <mergeCell ref="DL142:DL145"/>
    <mergeCell ref="DM142:DM145"/>
    <mergeCell ref="CE142:CE145"/>
    <mergeCell ref="CF142:CF145"/>
    <mergeCell ref="B142:B145"/>
    <mergeCell ref="DB134:DB137"/>
    <mergeCell ref="DA138:DA141"/>
    <mergeCell ref="DB138:DB141"/>
    <mergeCell ref="DI134:DI137"/>
    <mergeCell ref="DJ134:DJ137"/>
    <mergeCell ref="DI138:DI141"/>
    <mergeCell ref="AF138:AF141"/>
    <mergeCell ref="AJ138:AJ141"/>
    <mergeCell ref="A138:A141"/>
    <mergeCell ref="B138:B141"/>
    <mergeCell ref="C138:C141"/>
    <mergeCell ref="D138:D141"/>
    <mergeCell ref="E138:E141"/>
    <mergeCell ref="F138:F141"/>
    <mergeCell ref="G138:G141"/>
    <mergeCell ref="H138:H141"/>
    <mergeCell ref="I138:I141"/>
    <mergeCell ref="J138:J141"/>
    <mergeCell ref="K138:K141"/>
    <mergeCell ref="L138:L141"/>
    <mergeCell ref="M138:M141"/>
    <mergeCell ref="N138:N141"/>
    <mergeCell ref="O138:O141"/>
    <mergeCell ref="P138:P141"/>
    <mergeCell ref="Q138:Q141"/>
    <mergeCell ref="F122:F125"/>
    <mergeCell ref="G122:G125"/>
    <mergeCell ref="H122:H125"/>
    <mergeCell ref="I122:I125"/>
    <mergeCell ref="J122:J125"/>
    <mergeCell ref="K122:K125"/>
    <mergeCell ref="L122:L125"/>
    <mergeCell ref="M122:M125"/>
    <mergeCell ref="N122:N125"/>
    <mergeCell ref="O122:O125"/>
    <mergeCell ref="P122:P125"/>
    <mergeCell ref="Q122:Q125"/>
    <mergeCell ref="W122:W125"/>
    <mergeCell ref="Y122:Y125"/>
    <mergeCell ref="AA122:AA125"/>
    <mergeCell ref="AC122:AC125"/>
    <mergeCell ref="AF122:AF125"/>
    <mergeCell ref="J107:J113"/>
    <mergeCell ref="K107:K113"/>
    <mergeCell ref="L107:L113"/>
    <mergeCell ref="M107:M113"/>
    <mergeCell ref="N107:N113"/>
    <mergeCell ref="O107:O113"/>
    <mergeCell ref="P107:P113"/>
    <mergeCell ref="Q107:Q113"/>
    <mergeCell ref="AF107:AF113"/>
    <mergeCell ref="W114:W121"/>
    <mergeCell ref="Y114:Y121"/>
    <mergeCell ref="AA114:AA121"/>
    <mergeCell ref="AC114:AC121"/>
    <mergeCell ref="AF114:AF121"/>
    <mergeCell ref="AJ114:AJ121"/>
    <mergeCell ref="AT114:AT121"/>
    <mergeCell ref="AV114:AV121"/>
    <mergeCell ref="W107:W113"/>
    <mergeCell ref="Y107:Y113"/>
    <mergeCell ref="AA107:AA113"/>
    <mergeCell ref="AC107:AC113"/>
    <mergeCell ref="AG114:AG121"/>
    <mergeCell ref="DQ150:DQ153"/>
    <mergeCell ref="CN146:CN149"/>
    <mergeCell ref="CO146:CO149"/>
    <mergeCell ref="CP146:CP149"/>
    <mergeCell ref="CS146:CS149"/>
    <mergeCell ref="CV146:CV149"/>
    <mergeCell ref="CZ146:CZ149"/>
    <mergeCell ref="DC146:DC149"/>
    <mergeCell ref="DD146:DD149"/>
    <mergeCell ref="DE146:DE149"/>
    <mergeCell ref="DF146:DF149"/>
    <mergeCell ref="DG146:DG149"/>
    <mergeCell ref="DG138:DG141"/>
    <mergeCell ref="CW142:CW145"/>
    <mergeCell ref="CX142:CX145"/>
    <mergeCell ref="CW146:CW149"/>
    <mergeCell ref="CX146:CX149"/>
    <mergeCell ref="DA142:DA145"/>
    <mergeCell ref="DB142:DB145"/>
    <mergeCell ref="DQ146:DQ149"/>
    <mergeCell ref="DP138:DP141"/>
    <mergeCell ref="DP150:DP153"/>
    <mergeCell ref="DL146:DL149"/>
    <mergeCell ref="DQ138:DQ141"/>
    <mergeCell ref="CX150:CX153"/>
    <mergeCell ref="DA150:DA153"/>
    <mergeCell ref="DJ138:DJ141"/>
    <mergeCell ref="DO138:DO141"/>
    <mergeCell ref="CN138:CN141"/>
    <mergeCell ref="CO138:CO141"/>
    <mergeCell ref="CP138:CP141"/>
    <mergeCell ref="DC138:DC141"/>
    <mergeCell ref="E95:E98"/>
    <mergeCell ref="F95:F98"/>
    <mergeCell ref="G95:G98"/>
    <mergeCell ref="H95:H98"/>
    <mergeCell ref="I95:I98"/>
    <mergeCell ref="AT95:AT98"/>
    <mergeCell ref="AV95:AV98"/>
    <mergeCell ref="BW95:BW98"/>
    <mergeCell ref="BX95:BX98"/>
    <mergeCell ref="BY95:BY98"/>
    <mergeCell ref="BZ95:BZ98"/>
    <mergeCell ref="CC95:CC98"/>
    <mergeCell ref="CD95:CD98"/>
    <mergeCell ref="CM95:CM98"/>
    <mergeCell ref="W95:W98"/>
    <mergeCell ref="DQ95:DQ98"/>
    <mergeCell ref="DW95:DW98"/>
    <mergeCell ref="DO95:DO98"/>
    <mergeCell ref="DY95:DY98"/>
    <mergeCell ref="DM95:DM98"/>
    <mergeCell ref="DN95:DN98"/>
    <mergeCell ref="CS95:CS98"/>
    <mergeCell ref="CT95:CT98"/>
    <mergeCell ref="P95:P98"/>
    <mergeCell ref="Q95:Q98"/>
    <mergeCell ref="Y95:Y98"/>
    <mergeCell ref="AA95:AA98"/>
    <mergeCell ref="AC95:AC98"/>
    <mergeCell ref="A95:A98"/>
    <mergeCell ref="B95:B98"/>
    <mergeCell ref="C95:C98"/>
    <mergeCell ref="D95:D98"/>
    <mergeCell ref="J83:J86"/>
    <mergeCell ref="K83:K86"/>
    <mergeCell ref="CG71:CG74"/>
    <mergeCell ref="CG83:CG86"/>
    <mergeCell ref="CN95:CN98"/>
    <mergeCell ref="CZ95:CZ98"/>
    <mergeCell ref="O95:O98"/>
    <mergeCell ref="CO95:CO98"/>
    <mergeCell ref="CP95:CP98"/>
    <mergeCell ref="AF71:AF74"/>
    <mergeCell ref="AJ71:AJ74"/>
    <mergeCell ref="AT71:AT74"/>
    <mergeCell ref="AV71:AV74"/>
    <mergeCell ref="BW71:BW74"/>
    <mergeCell ref="AF95:AF98"/>
    <mergeCell ref="AJ95:AJ98"/>
    <mergeCell ref="CG95:CG98"/>
    <mergeCell ref="BY71:BY74"/>
    <mergeCell ref="DY59:DY62"/>
    <mergeCell ref="DY71:DY74"/>
    <mergeCell ref="DY91:DY94"/>
    <mergeCell ref="DY99:DY102"/>
    <mergeCell ref="CG87:CG90"/>
    <mergeCell ref="CG91:CG94"/>
    <mergeCell ref="CG99:CG102"/>
    <mergeCell ref="CU95:CU98"/>
    <mergeCell ref="B114:B121"/>
    <mergeCell ref="C114:C121"/>
    <mergeCell ref="D114:D121"/>
    <mergeCell ref="E114:E121"/>
    <mergeCell ref="F114:F121"/>
    <mergeCell ref="G114:G121"/>
    <mergeCell ref="H114:H121"/>
    <mergeCell ref="I114:I121"/>
    <mergeCell ref="J114:J121"/>
    <mergeCell ref="K114:K121"/>
    <mergeCell ref="L114:L121"/>
    <mergeCell ref="M114:M121"/>
    <mergeCell ref="N114:N121"/>
    <mergeCell ref="O114:O121"/>
    <mergeCell ref="P114:P121"/>
    <mergeCell ref="Q114:Q121"/>
    <mergeCell ref="CS114:CS121"/>
    <mergeCell ref="DN118:DN121"/>
    <mergeCell ref="CN114:CN121"/>
    <mergeCell ref="J95:J98"/>
    <mergeCell ref="K95:K98"/>
    <mergeCell ref="L95:L98"/>
    <mergeCell ref="M95:M98"/>
    <mergeCell ref="N95:N98"/>
    <mergeCell ref="DK107:DK113"/>
    <mergeCell ref="DL107:DL113"/>
    <mergeCell ref="DM107:DM113"/>
    <mergeCell ref="DN107:DN113"/>
    <mergeCell ref="DQ107:DQ113"/>
    <mergeCell ref="DW107:DW113"/>
    <mergeCell ref="DY107:DY113"/>
    <mergeCell ref="A114:A121"/>
    <mergeCell ref="DF114:DF121"/>
    <mergeCell ref="DK114:DK117"/>
    <mergeCell ref="DL114:DL117"/>
    <mergeCell ref="DM114:DM117"/>
    <mergeCell ref="DN114:DN117"/>
    <mergeCell ref="DQ114:DQ117"/>
    <mergeCell ref="DW114:DW117"/>
    <mergeCell ref="DY114:DY117"/>
    <mergeCell ref="DK118:DK121"/>
    <mergeCell ref="DL118:DL121"/>
    <mergeCell ref="DM118:DM121"/>
    <mergeCell ref="DQ118:DQ121"/>
    <mergeCell ref="DW118:DW121"/>
    <mergeCell ref="DY118:DY121"/>
    <mergeCell ref="CM114:CM121"/>
    <mergeCell ref="A107:A113"/>
    <mergeCell ref="B107:B113"/>
    <mergeCell ref="C107:C113"/>
    <mergeCell ref="D107:D113"/>
    <mergeCell ref="E107:E113"/>
    <mergeCell ref="F107:F113"/>
    <mergeCell ref="G107:G113"/>
    <mergeCell ref="H107:H113"/>
    <mergeCell ref="I107:I113"/>
    <mergeCell ref="A170:A173"/>
    <mergeCell ref="B170:B173"/>
    <mergeCell ref="C170:C173"/>
    <mergeCell ref="D170:D173"/>
    <mergeCell ref="E170:E173"/>
    <mergeCell ref="F170:F173"/>
    <mergeCell ref="G170:G173"/>
    <mergeCell ref="CZ114:CZ121"/>
    <mergeCell ref="DC114:DC121"/>
    <mergeCell ref="CN71:CN74"/>
    <mergeCell ref="CO71:CO74"/>
    <mergeCell ref="AF170:AF173"/>
    <mergeCell ref="AJ170:AJ173"/>
    <mergeCell ref="AV170:AV173"/>
    <mergeCell ref="BW170:BW173"/>
    <mergeCell ref="BX170:BX173"/>
    <mergeCell ref="BY170:BY173"/>
    <mergeCell ref="CD170:CD173"/>
    <mergeCell ref="P71:P74"/>
    <mergeCell ref="Q71:Q74"/>
    <mergeCell ref="W71:W74"/>
    <mergeCell ref="Y71:Y74"/>
    <mergeCell ref="AV134:AV137"/>
    <mergeCell ref="BW134:BW137"/>
    <mergeCell ref="BX134:BX137"/>
    <mergeCell ref="BY134:BY137"/>
    <mergeCell ref="BZ134:BZ137"/>
    <mergeCell ref="CC134:CC137"/>
    <mergeCell ref="CD134:CD137"/>
    <mergeCell ref="BZ126:BZ129"/>
    <mergeCell ref="CC126:CC129"/>
    <mergeCell ref="CD126:CD129"/>
    <mergeCell ref="A190:A193"/>
    <mergeCell ref="B190:B193"/>
    <mergeCell ref="C190:C193"/>
    <mergeCell ref="DN190:DN193"/>
    <mergeCell ref="A174:A177"/>
    <mergeCell ref="B174:B177"/>
    <mergeCell ref="C174:C177"/>
    <mergeCell ref="M174:M177"/>
    <mergeCell ref="N174:N177"/>
    <mergeCell ref="O174:O177"/>
    <mergeCell ref="P174:P177"/>
    <mergeCell ref="Q174:Q177"/>
    <mergeCell ref="W174:W177"/>
    <mergeCell ref="Y174:Y177"/>
    <mergeCell ref="AA174:AA177"/>
    <mergeCell ref="AC174:AC177"/>
    <mergeCell ref="AF174:AF177"/>
    <mergeCell ref="AJ174:AJ177"/>
    <mergeCell ref="AV174:AV177"/>
    <mergeCell ref="BW174:BW177"/>
    <mergeCell ref="BX174:BX177"/>
    <mergeCell ref="BY174:BY177"/>
    <mergeCell ref="BZ174:BZ177"/>
    <mergeCell ref="CC174:CC177"/>
    <mergeCell ref="CD174:CD177"/>
    <mergeCell ref="CM174:CM177"/>
    <mergeCell ref="CN174:CN177"/>
    <mergeCell ref="L174:L177"/>
    <mergeCell ref="CO174:CO177"/>
    <mergeCell ref="CP174:CP177"/>
    <mergeCell ref="DN174:DN177"/>
    <mergeCell ref="CK190:CK193"/>
    <mergeCell ref="DT174:DT177"/>
    <mergeCell ref="CO170:CO173"/>
    <mergeCell ref="DG158:DG161"/>
    <mergeCell ref="DG154:DG157"/>
    <mergeCell ref="DG150:DG153"/>
    <mergeCell ref="CG107:CG113"/>
    <mergeCell ref="DK83:DK86"/>
    <mergeCell ref="DL83:DL86"/>
    <mergeCell ref="DM83:DM86"/>
    <mergeCell ref="DE71:DE74"/>
    <mergeCell ref="DF71:DF74"/>
    <mergeCell ref="CP71:CP74"/>
    <mergeCell ref="CS71:CS74"/>
    <mergeCell ref="CT71:CT74"/>
    <mergeCell ref="CU71:CU74"/>
    <mergeCell ref="CM170:CM173"/>
    <mergeCell ref="DQ126:DQ129"/>
    <mergeCell ref="DL71:DL74"/>
    <mergeCell ref="DM71:DM74"/>
    <mergeCell ref="DN71:DN74"/>
    <mergeCell ref="DQ71:DQ74"/>
    <mergeCell ref="DN146:DN149"/>
    <mergeCell ref="DK138:DK141"/>
    <mergeCell ref="DM158:DM161"/>
    <mergeCell ref="DN158:DN161"/>
    <mergeCell ref="DQ158:DQ161"/>
    <mergeCell ref="DM154:DM157"/>
    <mergeCell ref="DN154:DN157"/>
    <mergeCell ref="DQ154:DQ157"/>
    <mergeCell ref="DK122:DK125"/>
    <mergeCell ref="DL122:DL125"/>
    <mergeCell ref="DQ162:DQ165"/>
    <mergeCell ref="DY83:DY86"/>
    <mergeCell ref="DL87:DL90"/>
    <mergeCell ref="DM87:DM90"/>
    <mergeCell ref="DN87:DN90"/>
    <mergeCell ref="DQ87:DQ90"/>
    <mergeCell ref="DN186:DN189"/>
    <mergeCell ref="DT186:DT189"/>
    <mergeCell ref="CP170:CP173"/>
    <mergeCell ref="CS170:CS173"/>
    <mergeCell ref="CT170:CT173"/>
    <mergeCell ref="CU170:CU173"/>
    <mergeCell ref="CP190:CP193"/>
    <mergeCell ref="CS190:CS193"/>
    <mergeCell ref="CT190:CT193"/>
    <mergeCell ref="CU190:CU193"/>
    <mergeCell ref="DN170:DN173"/>
    <mergeCell ref="DT190:DT193"/>
    <mergeCell ref="CV170:CV173"/>
    <mergeCell ref="DK170:DK173"/>
    <mergeCell ref="DL170:DL173"/>
    <mergeCell ref="CV174:CV177"/>
    <mergeCell ref="DT170:DT173"/>
    <mergeCell ref="DN122:DN125"/>
    <mergeCell ref="DQ122:DQ125"/>
    <mergeCell ref="DW122:DW125"/>
    <mergeCell ref="DY122:DY125"/>
    <mergeCell ref="DM126:DM129"/>
    <mergeCell ref="DN126:DN129"/>
    <mergeCell ref="DF174:DF177"/>
    <mergeCell ref="CW178:CW181"/>
    <mergeCell ref="CX178:CX181"/>
    <mergeCell ref="CY178:CY181"/>
    <mergeCell ref="DA178:DA181"/>
    <mergeCell ref="L190:L193"/>
    <mergeCell ref="M190:M193"/>
    <mergeCell ref="N190:N193"/>
    <mergeCell ref="O190:O193"/>
    <mergeCell ref="P190:P193"/>
    <mergeCell ref="Q190:Q193"/>
    <mergeCell ref="W190:W193"/>
    <mergeCell ref="CD190:CD193"/>
    <mergeCell ref="CN170:CN173"/>
    <mergeCell ref="CP186:CP189"/>
    <mergeCell ref="CS186:CS189"/>
    <mergeCell ref="CT186:CT189"/>
    <mergeCell ref="CU186:CU189"/>
    <mergeCell ref="BW190:BW193"/>
    <mergeCell ref="BX190:BX193"/>
    <mergeCell ref="BY190:BY193"/>
    <mergeCell ref="BZ190:BZ193"/>
    <mergeCell ref="CC190:CC193"/>
    <mergeCell ref="L170:L173"/>
    <mergeCell ref="M170:M173"/>
    <mergeCell ref="CM190:CM193"/>
    <mergeCell ref="CN190:CN193"/>
    <mergeCell ref="CO190:CO193"/>
    <mergeCell ref="AC170:AC173"/>
    <mergeCell ref="BZ186:BZ189"/>
    <mergeCell ref="CC186:CC189"/>
    <mergeCell ref="CD186:CD189"/>
    <mergeCell ref="AC186:AC189"/>
    <mergeCell ref="AF186:AF189"/>
    <mergeCell ref="AJ186:AJ189"/>
    <mergeCell ref="CN178:CN181"/>
    <mergeCell ref="D174:D177"/>
    <mergeCell ref="E174:E177"/>
    <mergeCell ref="F174:F177"/>
    <mergeCell ref="G174:G177"/>
    <mergeCell ref="H174:H177"/>
    <mergeCell ref="I174:I177"/>
    <mergeCell ref="J174:J177"/>
    <mergeCell ref="K174:K177"/>
    <mergeCell ref="H170:H173"/>
    <mergeCell ref="I170:I173"/>
    <mergeCell ref="J170:J173"/>
    <mergeCell ref="K170:K173"/>
    <mergeCell ref="I190:I193"/>
    <mergeCell ref="J190:J193"/>
    <mergeCell ref="K190:K193"/>
    <mergeCell ref="I59:I62"/>
    <mergeCell ref="A83:A86"/>
    <mergeCell ref="B83:B86"/>
    <mergeCell ref="C83:C86"/>
    <mergeCell ref="D83:D86"/>
    <mergeCell ref="E83:E86"/>
    <mergeCell ref="F83:F86"/>
    <mergeCell ref="G83:G86"/>
    <mergeCell ref="H83:H86"/>
    <mergeCell ref="I83:I86"/>
    <mergeCell ref="A87:A90"/>
    <mergeCell ref="B87:B90"/>
    <mergeCell ref="C87:C90"/>
    <mergeCell ref="D190:D193"/>
    <mergeCell ref="E190:E193"/>
    <mergeCell ref="F190:F193"/>
    <mergeCell ref="G190:G193"/>
    <mergeCell ref="DJ126:DJ129"/>
    <mergeCell ref="H190:H193"/>
    <mergeCell ref="H87:H90"/>
    <mergeCell ref="I87:I90"/>
    <mergeCell ref="C122:C125"/>
    <mergeCell ref="D122:D125"/>
    <mergeCell ref="E122:E125"/>
    <mergeCell ref="DM122:DM125"/>
    <mergeCell ref="A130:A133"/>
    <mergeCell ref="B130:B133"/>
    <mergeCell ref="C130:C133"/>
    <mergeCell ref="D130:D133"/>
    <mergeCell ref="E130:E133"/>
    <mergeCell ref="F130:F133"/>
    <mergeCell ref="G130:G133"/>
    <mergeCell ref="H130:H133"/>
    <mergeCell ref="I130:I133"/>
    <mergeCell ref="B134:B137"/>
    <mergeCell ref="C134:C137"/>
    <mergeCell ref="D134:D137"/>
    <mergeCell ref="E134:E137"/>
    <mergeCell ref="F134:F137"/>
    <mergeCell ref="G134:G137"/>
    <mergeCell ref="H134:H137"/>
    <mergeCell ref="I134:I137"/>
    <mergeCell ref="Q134:Q137"/>
    <mergeCell ref="W134:W137"/>
    <mergeCell ref="Y134:Y137"/>
    <mergeCell ref="AA134:AA137"/>
    <mergeCell ref="AC134:AC137"/>
    <mergeCell ref="AF134:AF137"/>
    <mergeCell ref="AJ134:AJ137"/>
    <mergeCell ref="DF91:DF94"/>
    <mergeCell ref="CK126:CK129"/>
    <mergeCell ref="CL126:CL129"/>
    <mergeCell ref="A122:A125"/>
    <mergeCell ref="B122:B125"/>
    <mergeCell ref="DE126:DE129"/>
    <mergeCell ref="DF126:DF129"/>
    <mergeCell ref="DK126:DK129"/>
    <mergeCell ref="DL126:DL129"/>
    <mergeCell ref="P134:P137"/>
    <mergeCell ref="J130:J133"/>
    <mergeCell ref="K130:K133"/>
    <mergeCell ref="DW126:DW129"/>
    <mergeCell ref="DY126:DY129"/>
    <mergeCell ref="N126:N129"/>
    <mergeCell ref="O126:O129"/>
    <mergeCell ref="P126:P129"/>
    <mergeCell ref="Q126:Q129"/>
    <mergeCell ref="W126:W129"/>
    <mergeCell ref="Y126:Y129"/>
    <mergeCell ref="AA126:AA129"/>
    <mergeCell ref="AC126:AC129"/>
    <mergeCell ref="AF126:AF129"/>
    <mergeCell ref="AJ126:AJ129"/>
    <mergeCell ref="AT126:AT129"/>
    <mergeCell ref="AV126:AV129"/>
    <mergeCell ref="BW126:BW129"/>
    <mergeCell ref="BX126:BX129"/>
    <mergeCell ref="BY126:BY129"/>
    <mergeCell ref="DA126:DA129"/>
    <mergeCell ref="DB126:DB129"/>
    <mergeCell ref="DI126:DI129"/>
    <mergeCell ref="Y91:Y94"/>
    <mergeCell ref="CI126:CI129"/>
    <mergeCell ref="CJ126:CJ129"/>
    <mergeCell ref="DW71:DW74"/>
    <mergeCell ref="CV71:CV74"/>
    <mergeCell ref="CZ71:CZ74"/>
    <mergeCell ref="DC71:DC74"/>
    <mergeCell ref="DD71:DD74"/>
    <mergeCell ref="P130:P133"/>
    <mergeCell ref="Q130:Q133"/>
    <mergeCell ref="W130:W133"/>
    <mergeCell ref="Y130:Y133"/>
    <mergeCell ref="AA130:AA133"/>
    <mergeCell ref="AC130:AC133"/>
    <mergeCell ref="AF130:AF133"/>
    <mergeCell ref="AJ130:AJ133"/>
    <mergeCell ref="AT130:AT133"/>
    <mergeCell ref="AV130:AV133"/>
    <mergeCell ref="BW130:BW133"/>
    <mergeCell ref="BX130:BX133"/>
    <mergeCell ref="DW130:DW133"/>
    <mergeCell ref="DE122:DE125"/>
    <mergeCell ref="DK95:DK98"/>
    <mergeCell ref="DM91:DM94"/>
    <mergeCell ref="DN91:DN94"/>
    <mergeCell ref="DQ91:DQ94"/>
    <mergeCell ref="DW91:DW94"/>
    <mergeCell ref="CV91:CV94"/>
    <mergeCell ref="CZ91:CZ94"/>
    <mergeCell ref="DC91:DC94"/>
    <mergeCell ref="DD91:DD94"/>
    <mergeCell ref="DE91:DE94"/>
    <mergeCell ref="L130:L133"/>
    <mergeCell ref="M130:M133"/>
    <mergeCell ref="N130:N133"/>
    <mergeCell ref="O130:O133"/>
    <mergeCell ref="J134:J137"/>
    <mergeCell ref="K134:K137"/>
    <mergeCell ref="L134:L137"/>
    <mergeCell ref="M134:M137"/>
    <mergeCell ref="N134:N137"/>
    <mergeCell ref="O134:O137"/>
    <mergeCell ref="CM130:CM133"/>
    <mergeCell ref="CN130:CN133"/>
    <mergeCell ref="CO130:CO133"/>
    <mergeCell ref="CP130:CP133"/>
    <mergeCell ref="CS130:CS133"/>
    <mergeCell ref="BY130:BY133"/>
    <mergeCell ref="BZ130:BZ133"/>
    <mergeCell ref="AT134:AT137"/>
    <mergeCell ref="CH130:CH133"/>
    <mergeCell ref="CI130:CI133"/>
    <mergeCell ref="CJ130:CJ133"/>
    <mergeCell ref="CK130:CK133"/>
    <mergeCell ref="CL130:CL133"/>
    <mergeCell ref="CH134:CH137"/>
    <mergeCell ref="CI134:CI137"/>
    <mergeCell ref="CJ134:CJ137"/>
    <mergeCell ref="CK134:CK137"/>
    <mergeCell ref="CL134:CL137"/>
    <mergeCell ref="CE130:CE133"/>
    <mergeCell ref="CF130:CF133"/>
    <mergeCell ref="CE134:CE137"/>
    <mergeCell ref="CF134:CF137"/>
    <mergeCell ref="DQ134:DQ137"/>
    <mergeCell ref="DK134:DK137"/>
    <mergeCell ref="DL134:DL137"/>
    <mergeCell ref="DM134:DM137"/>
    <mergeCell ref="DN134:DN137"/>
    <mergeCell ref="DL130:DL133"/>
    <mergeCell ref="DM130:DM133"/>
    <mergeCell ref="DN130:DN133"/>
    <mergeCell ref="DQ130:DQ133"/>
    <mergeCell ref="DD134:DD137"/>
    <mergeCell ref="DE134:DE137"/>
    <mergeCell ref="DF134:DF137"/>
    <mergeCell ref="CW130:CW133"/>
    <mergeCell ref="CX130:CX133"/>
    <mergeCell ref="DA130:DA133"/>
    <mergeCell ref="DB130:DB133"/>
    <mergeCell ref="DY130:DY133"/>
    <mergeCell ref="DW134:DW137"/>
    <mergeCell ref="DY134:DY137"/>
    <mergeCell ref="DC134:DC137"/>
    <mergeCell ref="CW134:CW137"/>
    <mergeCell ref="CX134:CX137"/>
    <mergeCell ref="CY134:CY137"/>
    <mergeCell ref="DA134:DA137"/>
    <mergeCell ref="DK71:DK74"/>
    <mergeCell ref="CZ126:CZ129"/>
    <mergeCell ref="DC126:DC129"/>
    <mergeCell ref="DD126:DD129"/>
    <mergeCell ref="A134:A137"/>
    <mergeCell ref="CH162:CH165"/>
    <mergeCell ref="CI162:CI165"/>
    <mergeCell ref="CJ162:CJ165"/>
    <mergeCell ref="CK162:CK165"/>
    <mergeCell ref="CL162:CL165"/>
    <mergeCell ref="DB178:DB181"/>
    <mergeCell ref="DC178:DC181"/>
    <mergeCell ref="DD178:DD181"/>
    <mergeCell ref="CU130:CU133"/>
    <mergeCell ref="CV130:CV133"/>
    <mergeCell ref="CZ130:CZ133"/>
    <mergeCell ref="DC130:DC133"/>
    <mergeCell ref="DD130:DD133"/>
    <mergeCell ref="DE130:DE133"/>
    <mergeCell ref="DF130:DF133"/>
    <mergeCell ref="DK130:DK133"/>
    <mergeCell ref="DC95:DC98"/>
    <mergeCell ref="DD95:DD98"/>
    <mergeCell ref="DE95:DE98"/>
    <mergeCell ref="DF95:DF98"/>
    <mergeCell ref="DK146:DK149"/>
    <mergeCell ref="P154:P157"/>
    <mergeCell ref="Q154:Q157"/>
    <mergeCell ref="W154:W157"/>
    <mergeCell ref="Y154:Y157"/>
    <mergeCell ref="AA154:AA157"/>
    <mergeCell ref="AC154:AC157"/>
    <mergeCell ref="O59:O62"/>
    <mergeCell ref="AA71:AA74"/>
    <mergeCell ref="AC71:AC74"/>
    <mergeCell ref="J71:J74"/>
    <mergeCell ref="K71:K74"/>
    <mergeCell ref="L71:L74"/>
    <mergeCell ref="M71:M74"/>
    <mergeCell ref="N71:N74"/>
    <mergeCell ref="O71:O74"/>
    <mergeCell ref="CC130:CC133"/>
    <mergeCell ref="CD130:CD133"/>
    <mergeCell ref="G126:G129"/>
    <mergeCell ref="H126:H129"/>
    <mergeCell ref="I126:I129"/>
    <mergeCell ref="J126:J129"/>
    <mergeCell ref="K126:K129"/>
    <mergeCell ref="L126:L129"/>
    <mergeCell ref="M126:M129"/>
    <mergeCell ref="M59:M62"/>
    <mergeCell ref="N59:N62"/>
    <mergeCell ref="AF59:AF62"/>
    <mergeCell ref="AJ59:AJ62"/>
    <mergeCell ref="AT59:AT62"/>
    <mergeCell ref="AV59:AV62"/>
    <mergeCell ref="BW59:BW62"/>
    <mergeCell ref="BX59:BX62"/>
    <mergeCell ref="P59:P62"/>
    <mergeCell ref="Q59:Q62"/>
    <mergeCell ref="W59:W62"/>
    <mergeCell ref="Y59:Y62"/>
    <mergeCell ref="AA59:AA62"/>
    <mergeCell ref="AC59:AC62"/>
    <mergeCell ref="J59:J62"/>
    <mergeCell ref="K59:K62"/>
    <mergeCell ref="L59:L62"/>
    <mergeCell ref="CD154:CD157"/>
    <mergeCell ref="CM154:CM157"/>
    <mergeCell ref="CN154:CN157"/>
    <mergeCell ref="CS154:CS157"/>
    <mergeCell ref="CT154:CT157"/>
    <mergeCell ref="CU154:CU157"/>
    <mergeCell ref="CZ154:CZ157"/>
    <mergeCell ref="DC154:DC157"/>
    <mergeCell ref="DD154:DD157"/>
    <mergeCell ref="DE154:DE157"/>
    <mergeCell ref="DF154:DF157"/>
    <mergeCell ref="DK158:DK161"/>
    <mergeCell ref="DL158:DL161"/>
    <mergeCell ref="CO154:CO157"/>
    <mergeCell ref="AV158:AV161"/>
    <mergeCell ref="DL154:DL157"/>
    <mergeCell ref="DK59:DK62"/>
    <mergeCell ref="DL59:DL62"/>
    <mergeCell ref="AC83:AC86"/>
    <mergeCell ref="L83:L86"/>
    <mergeCell ref="M83:M86"/>
    <mergeCell ref="N83:N86"/>
    <mergeCell ref="O83:O86"/>
    <mergeCell ref="DD87:DD90"/>
    <mergeCell ref="DE87:DE90"/>
    <mergeCell ref="DF87:DF90"/>
    <mergeCell ref="DK87:DK90"/>
    <mergeCell ref="DK91:DK94"/>
    <mergeCell ref="DL91:DL94"/>
    <mergeCell ref="AF154:AF157"/>
    <mergeCell ref="AJ154:AJ157"/>
    <mergeCell ref="AT154:AT157"/>
    <mergeCell ref="AV154:AV157"/>
    <mergeCell ref="BW154:BW157"/>
    <mergeCell ref="BX154:BX157"/>
    <mergeCell ref="BY154:BY157"/>
    <mergeCell ref="BZ154:BZ157"/>
    <mergeCell ref="CC154:CC157"/>
    <mergeCell ref="DK154:DK157"/>
    <mergeCell ref="BX158:BX161"/>
    <mergeCell ref="BY158:BY161"/>
    <mergeCell ref="BZ158:BZ161"/>
    <mergeCell ref="CC158:CC161"/>
    <mergeCell ref="CD158:CD161"/>
    <mergeCell ref="CM158:CM161"/>
    <mergeCell ref="CN158:CN161"/>
    <mergeCell ref="CO158:CO161"/>
    <mergeCell ref="CP158:CP161"/>
    <mergeCell ref="CS158:CS161"/>
    <mergeCell ref="CT158:CT161"/>
    <mergeCell ref="CU158:CU161"/>
    <mergeCell ref="CZ158:CZ161"/>
    <mergeCell ref="DB154:DB157"/>
    <mergeCell ref="DI154:DI157"/>
    <mergeCell ref="DJ154:DJ157"/>
    <mergeCell ref="CH154:CH157"/>
    <mergeCell ref="CI154:CI157"/>
    <mergeCell ref="CJ154:CJ157"/>
    <mergeCell ref="CK154:CK157"/>
    <mergeCell ref="CL154:CL157"/>
    <mergeCell ref="DA154:DA157"/>
    <mergeCell ref="A158:A161"/>
    <mergeCell ref="B158:B161"/>
    <mergeCell ref="C158:C161"/>
    <mergeCell ref="D158:D161"/>
    <mergeCell ref="E158:E161"/>
    <mergeCell ref="F158:F161"/>
    <mergeCell ref="G158:G161"/>
    <mergeCell ref="H158:H161"/>
    <mergeCell ref="I158:I161"/>
    <mergeCell ref="J158:J161"/>
    <mergeCell ref="K158:K161"/>
    <mergeCell ref="L158:L161"/>
    <mergeCell ref="M158:M161"/>
    <mergeCell ref="N158:N161"/>
    <mergeCell ref="O158:O161"/>
    <mergeCell ref="P158:P161"/>
    <mergeCell ref="Q158:Q161"/>
    <mergeCell ref="C162:C165"/>
    <mergeCell ref="D162:D165"/>
    <mergeCell ref="E162:E165"/>
    <mergeCell ref="F162:F165"/>
    <mergeCell ref="G162:G165"/>
    <mergeCell ref="H162:H165"/>
    <mergeCell ref="I162:I165"/>
    <mergeCell ref="J162:J165"/>
    <mergeCell ref="K162:K165"/>
    <mergeCell ref="L162:L165"/>
    <mergeCell ref="M162:M165"/>
    <mergeCell ref="N162:N165"/>
    <mergeCell ref="O162:O165"/>
    <mergeCell ref="P162:P165"/>
    <mergeCell ref="Q162:Q165"/>
    <mergeCell ref="DW154:DW157"/>
    <mergeCell ref="DY154:DY157"/>
    <mergeCell ref="W158:W161"/>
    <mergeCell ref="Y158:Y161"/>
    <mergeCell ref="AA158:AA161"/>
    <mergeCell ref="AC158:AC161"/>
    <mergeCell ref="AF158:AF161"/>
    <mergeCell ref="AJ158:AJ161"/>
    <mergeCell ref="AT158:AT161"/>
    <mergeCell ref="BW158:BW161"/>
    <mergeCell ref="DC158:DC161"/>
    <mergeCell ref="DD158:DD161"/>
    <mergeCell ref="DE158:DE161"/>
    <mergeCell ref="DF158:DF161"/>
    <mergeCell ref="DW158:DW161"/>
    <mergeCell ref="DY158:DY161"/>
    <mergeCell ref="CP154:CP157"/>
    <mergeCell ref="W162:W165"/>
    <mergeCell ref="Y162:Y165"/>
    <mergeCell ref="AA162:AA165"/>
    <mergeCell ref="AC162:AC165"/>
    <mergeCell ref="AF162:AF165"/>
    <mergeCell ref="AJ162:AJ165"/>
    <mergeCell ref="AT162:AT165"/>
    <mergeCell ref="AV162:AV165"/>
    <mergeCell ref="BW162:BW165"/>
    <mergeCell ref="BX162:BX165"/>
    <mergeCell ref="BY162:BY165"/>
    <mergeCell ref="BZ162:BZ165"/>
    <mergeCell ref="CC162:CC165"/>
    <mergeCell ref="CD162:CD165"/>
    <mergeCell ref="CM162:CM165"/>
    <mergeCell ref="A154:A157"/>
    <mergeCell ref="B154:B157"/>
    <mergeCell ref="C154:C157"/>
    <mergeCell ref="D154:D157"/>
    <mergeCell ref="E154:E157"/>
    <mergeCell ref="F154:F157"/>
    <mergeCell ref="G154:G157"/>
    <mergeCell ref="H154:H157"/>
    <mergeCell ref="I154:I157"/>
    <mergeCell ref="J154:J157"/>
    <mergeCell ref="K154:K157"/>
    <mergeCell ref="L154:L157"/>
    <mergeCell ref="M154:M157"/>
    <mergeCell ref="N154:N157"/>
    <mergeCell ref="O154:O157"/>
    <mergeCell ref="A162:A165"/>
    <mergeCell ref="B162:B165"/>
    <mergeCell ref="DW162:DW165"/>
    <mergeCell ref="DY162:DY165"/>
    <mergeCell ref="CO166:CO169"/>
    <mergeCell ref="CP166:CP169"/>
    <mergeCell ref="CS166:CS169"/>
    <mergeCell ref="CT166:CT169"/>
    <mergeCell ref="CU166:CU169"/>
    <mergeCell ref="CZ166:CZ169"/>
    <mergeCell ref="DC166:DC169"/>
    <mergeCell ref="DD166:DD169"/>
    <mergeCell ref="DE166:DE169"/>
    <mergeCell ref="DF166:DF169"/>
    <mergeCell ref="DK166:DK169"/>
    <mergeCell ref="DL166:DL169"/>
    <mergeCell ref="DM166:DM169"/>
    <mergeCell ref="DN166:DN169"/>
    <mergeCell ref="DQ166:DQ169"/>
    <mergeCell ref="DW166:DW169"/>
    <mergeCell ref="DY166:DY169"/>
    <mergeCell ref="DP166:DP169"/>
    <mergeCell ref="DB166:DB169"/>
    <mergeCell ref="CY166:CY169"/>
    <mergeCell ref="DG162:DG165"/>
    <mergeCell ref="CZ162:CZ165"/>
    <mergeCell ref="DC162:DC165"/>
    <mergeCell ref="CO162:CO165"/>
    <mergeCell ref="CP162:CP165"/>
    <mergeCell ref="CS162:CS165"/>
    <mergeCell ref="CT162:CT165"/>
    <mergeCell ref="CU162:CU165"/>
    <mergeCell ref="DA162:DA165"/>
    <mergeCell ref="DB162:DB165"/>
    <mergeCell ref="A166:A169"/>
    <mergeCell ref="B166:B169"/>
    <mergeCell ref="C166:C169"/>
    <mergeCell ref="D166:D169"/>
    <mergeCell ref="E166:E169"/>
    <mergeCell ref="F166:F169"/>
    <mergeCell ref="G166:G169"/>
    <mergeCell ref="H166:H169"/>
    <mergeCell ref="I166:I169"/>
    <mergeCell ref="J166:J169"/>
    <mergeCell ref="K166:K169"/>
    <mergeCell ref="L166:L169"/>
    <mergeCell ref="M166:M169"/>
    <mergeCell ref="N166:N169"/>
    <mergeCell ref="O166:O169"/>
    <mergeCell ref="P166:P169"/>
    <mergeCell ref="Q166:Q169"/>
    <mergeCell ref="W166:W169"/>
    <mergeCell ref="Y166:Y169"/>
    <mergeCell ref="AA166:AA169"/>
    <mergeCell ref="AC166:AC169"/>
    <mergeCell ref="AF166:AF169"/>
    <mergeCell ref="AJ166:AJ169"/>
    <mergeCell ref="N170:N173"/>
    <mergeCell ref="O170:O173"/>
    <mergeCell ref="P170:P173"/>
    <mergeCell ref="Q170:Q173"/>
    <mergeCell ref="W170:W173"/>
    <mergeCell ref="Y170:Y173"/>
    <mergeCell ref="AA170:AA173"/>
    <mergeCell ref="DE182:DE185"/>
    <mergeCell ref="DG182:DG185"/>
    <mergeCell ref="AT166:AT169"/>
    <mergeCell ref="AV166:AV169"/>
    <mergeCell ref="BW166:BW169"/>
    <mergeCell ref="BX166:BX169"/>
    <mergeCell ref="BY166:BY169"/>
    <mergeCell ref="BZ166:BZ169"/>
    <mergeCell ref="CC166:CC169"/>
    <mergeCell ref="CD166:CD169"/>
    <mergeCell ref="Q182:Q185"/>
    <mergeCell ref="W182:W185"/>
    <mergeCell ref="Y182:Y185"/>
    <mergeCell ref="AA182:AA185"/>
    <mergeCell ref="AC182:AC185"/>
    <mergeCell ref="W178:W181"/>
    <mergeCell ref="CT178:CT181"/>
    <mergeCell ref="CU178:CU181"/>
    <mergeCell ref="Y178:Y181"/>
    <mergeCell ref="Y190:Y193"/>
    <mergeCell ref="AA190:AA193"/>
    <mergeCell ref="AC190:AC193"/>
    <mergeCell ref="AF190:AF193"/>
    <mergeCell ref="AJ190:AJ193"/>
    <mergeCell ref="AV190:AV193"/>
    <mergeCell ref="DE186:DE189"/>
    <mergeCell ref="DG186:DG189"/>
    <mergeCell ref="DN142:DN145"/>
    <mergeCell ref="DL95:DL98"/>
    <mergeCell ref="A71:A74"/>
    <mergeCell ref="B71:B74"/>
    <mergeCell ref="C71:C74"/>
    <mergeCell ref="D71:D74"/>
    <mergeCell ref="E71:E74"/>
    <mergeCell ref="F71:F74"/>
    <mergeCell ref="G71:G74"/>
    <mergeCell ref="H71:H74"/>
    <mergeCell ref="I71:I74"/>
    <mergeCell ref="BW83:BW86"/>
    <mergeCell ref="BX83:BX86"/>
    <mergeCell ref="P83:P86"/>
    <mergeCell ref="Q83:Q86"/>
    <mergeCell ref="W83:W86"/>
    <mergeCell ref="Y83:Y86"/>
    <mergeCell ref="AA83:AA86"/>
    <mergeCell ref="CP91:CP94"/>
    <mergeCell ref="CS91:CS94"/>
    <mergeCell ref="CT91:CT94"/>
    <mergeCell ref="CU91:CU94"/>
    <mergeCell ref="BY91:BY94"/>
    <mergeCell ref="BZ91:BZ94"/>
    <mergeCell ref="DM59:DM62"/>
    <mergeCell ref="DN59:DN62"/>
    <mergeCell ref="DQ59:DQ62"/>
    <mergeCell ref="DW59:DW62"/>
    <mergeCell ref="CV59:CV62"/>
    <mergeCell ref="CZ59:CZ62"/>
    <mergeCell ref="DC59:DC62"/>
    <mergeCell ref="DD59:DD62"/>
    <mergeCell ref="DE59:DE62"/>
    <mergeCell ref="DF59:DF62"/>
    <mergeCell ref="CN59:CN62"/>
    <mergeCell ref="CO59:CO62"/>
    <mergeCell ref="CP59:CP62"/>
    <mergeCell ref="CS59:CS62"/>
    <mergeCell ref="CT59:CT62"/>
    <mergeCell ref="CU59:CU62"/>
    <mergeCell ref="BY59:BY62"/>
    <mergeCell ref="BZ59:BZ62"/>
    <mergeCell ref="CC59:CC62"/>
    <mergeCell ref="CD59:CD62"/>
    <mergeCell ref="CM59:CM62"/>
    <mergeCell ref="CG59:CG62"/>
    <mergeCell ref="CE59:CE62"/>
    <mergeCell ref="CF59:CF62"/>
    <mergeCell ref="CK59:CK62"/>
    <mergeCell ref="DA59:DA62"/>
    <mergeCell ref="DB59:DB62"/>
    <mergeCell ref="DI59:DI62"/>
    <mergeCell ref="DJ59:DJ62"/>
    <mergeCell ref="CY59:CY62"/>
    <mergeCell ref="CR59:CR62"/>
    <mergeCell ref="CW59:CW62"/>
    <mergeCell ref="A59:A62"/>
    <mergeCell ref="B59:B62"/>
    <mergeCell ref="C59:C62"/>
    <mergeCell ref="D59:D62"/>
    <mergeCell ref="E59:E62"/>
    <mergeCell ref="F59:F62"/>
    <mergeCell ref="G59:G62"/>
    <mergeCell ref="H59:H62"/>
    <mergeCell ref="DN83:DN86"/>
    <mergeCell ref="DQ83:DQ86"/>
    <mergeCell ref="DW83:DW86"/>
    <mergeCell ref="CV83:CV86"/>
    <mergeCell ref="CZ83:CZ86"/>
    <mergeCell ref="DC83:DC86"/>
    <mergeCell ref="DD83:DD86"/>
    <mergeCell ref="DE83:DE86"/>
    <mergeCell ref="DF83:DF86"/>
    <mergeCell ref="CN83:CN86"/>
    <mergeCell ref="CO83:CO86"/>
    <mergeCell ref="CP83:CP86"/>
    <mergeCell ref="CS83:CS86"/>
    <mergeCell ref="CT83:CT86"/>
    <mergeCell ref="CU83:CU86"/>
    <mergeCell ref="BY83:BY86"/>
    <mergeCell ref="BZ83:BZ86"/>
    <mergeCell ref="CC83:CC86"/>
    <mergeCell ref="CD83:CD86"/>
    <mergeCell ref="CM83:CM86"/>
    <mergeCell ref="AF83:AF86"/>
    <mergeCell ref="AJ83:AJ86"/>
    <mergeCell ref="AT83:AT86"/>
    <mergeCell ref="AV83:AV86"/>
    <mergeCell ref="DQ99:DQ102"/>
    <mergeCell ref="DW99:DW102"/>
    <mergeCell ref="CZ99:CZ102"/>
    <mergeCell ref="DC99:DC102"/>
    <mergeCell ref="DD99:DD102"/>
    <mergeCell ref="DE99:DE102"/>
    <mergeCell ref="DF99:DF102"/>
    <mergeCell ref="CN99:CN102"/>
    <mergeCell ref="CO99:CO102"/>
    <mergeCell ref="CP99:CP102"/>
    <mergeCell ref="CS99:CS102"/>
    <mergeCell ref="CT99:CT102"/>
    <mergeCell ref="CU99:CU102"/>
    <mergeCell ref="BY99:BY102"/>
    <mergeCell ref="BZ99:BZ102"/>
    <mergeCell ref="CC99:CC102"/>
    <mergeCell ref="CD99:CD102"/>
    <mergeCell ref="CM99:CM102"/>
    <mergeCell ref="CK99:CK102"/>
    <mergeCell ref="CL99:CL102"/>
    <mergeCell ref="DG99:DG102"/>
    <mergeCell ref="DA99:DA102"/>
    <mergeCell ref="DB99:DB102"/>
    <mergeCell ref="DI99:DI102"/>
    <mergeCell ref="DJ99:DJ102"/>
    <mergeCell ref="L99:L102"/>
    <mergeCell ref="M99:M102"/>
    <mergeCell ref="N99:N102"/>
    <mergeCell ref="O99:O102"/>
    <mergeCell ref="AA91:AA94"/>
    <mergeCell ref="AC91:AC94"/>
    <mergeCell ref="J91:J94"/>
    <mergeCell ref="K91:K94"/>
    <mergeCell ref="L91:L94"/>
    <mergeCell ref="M91:M94"/>
    <mergeCell ref="N91:N94"/>
    <mergeCell ref="O91:O94"/>
    <mergeCell ref="I99:I102"/>
    <mergeCell ref="DK99:DK102"/>
    <mergeCell ref="DL99:DL102"/>
    <mergeCell ref="DM99:DM102"/>
    <mergeCell ref="DN99:DN102"/>
    <mergeCell ref="AF99:AF102"/>
    <mergeCell ref="CN91:CN94"/>
    <mergeCell ref="CO91:CO94"/>
    <mergeCell ref="CC91:CC94"/>
    <mergeCell ref="CD91:CD94"/>
    <mergeCell ref="CM91:CM94"/>
    <mergeCell ref="AF91:AF94"/>
    <mergeCell ref="AJ91:AJ94"/>
    <mergeCell ref="AT91:AT94"/>
    <mergeCell ref="AV91:AV94"/>
    <mergeCell ref="BW91:BW94"/>
    <mergeCell ref="BX91:BX94"/>
    <mergeCell ref="P91:P94"/>
    <mergeCell ref="Q91:Q94"/>
    <mergeCell ref="W91:W94"/>
    <mergeCell ref="A99:A102"/>
    <mergeCell ref="B99:B102"/>
    <mergeCell ref="C99:C102"/>
    <mergeCell ref="D99:D102"/>
    <mergeCell ref="E99:E102"/>
    <mergeCell ref="F99:F102"/>
    <mergeCell ref="G99:G102"/>
    <mergeCell ref="DI130:DI133"/>
    <mergeCell ref="DJ130:DJ133"/>
    <mergeCell ref="DI146:DI149"/>
    <mergeCell ref="DJ146:DJ149"/>
    <mergeCell ref="DO142:DO145"/>
    <mergeCell ref="DO146:DO149"/>
    <mergeCell ref="DP142:DP145"/>
    <mergeCell ref="DP146:DP149"/>
    <mergeCell ref="DA158:DA161"/>
    <mergeCell ref="DB158:DB161"/>
    <mergeCell ref="DI158:DI161"/>
    <mergeCell ref="DJ158:DJ161"/>
    <mergeCell ref="AJ99:AJ102"/>
    <mergeCell ref="AT99:AT102"/>
    <mergeCell ref="AV99:AV102"/>
    <mergeCell ref="BW99:BW102"/>
    <mergeCell ref="BX99:BX102"/>
    <mergeCell ref="P99:P102"/>
    <mergeCell ref="Q99:Q102"/>
    <mergeCell ref="W99:W102"/>
    <mergeCell ref="Y99:Y102"/>
    <mergeCell ref="AA99:AA102"/>
    <mergeCell ref="AC99:AC102"/>
    <mergeCell ref="J99:J102"/>
    <mergeCell ref="K99:K102"/>
    <mergeCell ref="DI162:DI165"/>
    <mergeCell ref="DJ162:DJ165"/>
    <mergeCell ref="DO158:DO161"/>
    <mergeCell ref="DO162:DO165"/>
    <mergeCell ref="DP154:DP157"/>
    <mergeCell ref="DP158:DP161"/>
    <mergeCell ref="DP162:DP165"/>
    <mergeCell ref="DD162:DD165"/>
    <mergeCell ref="DE162:DE165"/>
    <mergeCell ref="DF162:DF165"/>
    <mergeCell ref="DK162:DK165"/>
    <mergeCell ref="DL162:DL165"/>
    <mergeCell ref="DM162:DM165"/>
    <mergeCell ref="DN162:DN165"/>
    <mergeCell ref="DG134:DG137"/>
    <mergeCell ref="DM146:DM149"/>
    <mergeCell ref="DO150:DO153"/>
    <mergeCell ref="DO154:DO157"/>
    <mergeCell ref="DD138:DD141"/>
    <mergeCell ref="DE138:DE141"/>
    <mergeCell ref="DI174:DI177"/>
    <mergeCell ref="DJ174:DJ177"/>
    <mergeCell ref="DO170:DO173"/>
    <mergeCell ref="DO174:DO177"/>
    <mergeCell ref="DP170:DP173"/>
    <mergeCell ref="DP174:DP177"/>
    <mergeCell ref="DF178:DF181"/>
    <mergeCell ref="CW182:CW185"/>
    <mergeCell ref="CX182:CX185"/>
    <mergeCell ref="CY182:CY185"/>
    <mergeCell ref="CZ182:CZ185"/>
    <mergeCell ref="DA182:DA185"/>
    <mergeCell ref="DB182:DB185"/>
    <mergeCell ref="DH186:DH189"/>
    <mergeCell ref="DH190:DH193"/>
    <mergeCell ref="DI186:DI189"/>
    <mergeCell ref="DJ186:DJ189"/>
    <mergeCell ref="DI190:DI193"/>
    <mergeCell ref="DJ190:DJ193"/>
    <mergeCell ref="DO186:DO189"/>
    <mergeCell ref="DO190:DO193"/>
    <mergeCell ref="DP186:DP189"/>
    <mergeCell ref="DP190:DP193"/>
    <mergeCell ref="DI178:DI181"/>
    <mergeCell ref="DJ178:DJ181"/>
    <mergeCell ref="DI182:DI185"/>
    <mergeCell ref="DJ182:DJ185"/>
    <mergeCell ref="DO178:DO181"/>
    <mergeCell ref="DO182:DO185"/>
    <mergeCell ref="DP178:DP181"/>
    <mergeCell ref="DP182:DP185"/>
    <mergeCell ref="CZ178:CZ181"/>
    <mergeCell ref="DW87:DW90"/>
    <mergeCell ref="CW87:CW90"/>
    <mergeCell ref="CX87:CX90"/>
    <mergeCell ref="DA87:DA90"/>
    <mergeCell ref="DB87:DB90"/>
    <mergeCell ref="DI87:DI90"/>
    <mergeCell ref="DJ87:DJ90"/>
    <mergeCell ref="DY87:DY90"/>
    <mergeCell ref="A91:A94"/>
    <mergeCell ref="B91:B94"/>
    <mergeCell ref="C91:C94"/>
    <mergeCell ref="D91:D94"/>
    <mergeCell ref="E91:E94"/>
    <mergeCell ref="F91:F94"/>
    <mergeCell ref="G91:G94"/>
    <mergeCell ref="H91:H94"/>
    <mergeCell ref="I91:I94"/>
    <mergeCell ref="J87:J90"/>
    <mergeCell ref="K87:K90"/>
    <mergeCell ref="L87:L90"/>
    <mergeCell ref="M87:M90"/>
    <mergeCell ref="N87:N90"/>
    <mergeCell ref="O87:O90"/>
    <mergeCell ref="P87:P90"/>
    <mergeCell ref="Q87:Q90"/>
    <mergeCell ref="W87:W90"/>
    <mergeCell ref="Y87:Y90"/>
    <mergeCell ref="AA87:AA90"/>
    <mergeCell ref="AC87:AC90"/>
    <mergeCell ref="AF87:AF90"/>
    <mergeCell ref="AJ87:AJ90"/>
    <mergeCell ref="AT87:AT90"/>
    <mergeCell ref="DQ170:DQ173"/>
    <mergeCell ref="DR170:DR173"/>
    <mergeCell ref="DQ174:DQ177"/>
    <mergeCell ref="DR174:DR177"/>
    <mergeCell ref="DQ178:DQ181"/>
    <mergeCell ref="DR178:DR181"/>
    <mergeCell ref="DQ182:DQ185"/>
    <mergeCell ref="DR182:DR185"/>
    <mergeCell ref="DQ186:DQ189"/>
    <mergeCell ref="DR186:DR189"/>
    <mergeCell ref="DQ190:DQ193"/>
    <mergeCell ref="DR190:DR193"/>
    <mergeCell ref="CM87:CM90"/>
    <mergeCell ref="CN87:CN90"/>
    <mergeCell ref="D87:D90"/>
    <mergeCell ref="E87:E90"/>
    <mergeCell ref="F87:F90"/>
    <mergeCell ref="G87:G90"/>
    <mergeCell ref="CO87:CO90"/>
    <mergeCell ref="CP87:CP90"/>
    <mergeCell ref="CS87:CS90"/>
    <mergeCell ref="CT87:CT90"/>
    <mergeCell ref="CU87:CU90"/>
    <mergeCell ref="CV87:CV90"/>
    <mergeCell ref="CZ87:CZ90"/>
    <mergeCell ref="DC87:DC90"/>
    <mergeCell ref="AV87:AV90"/>
    <mergeCell ref="BW87:BW90"/>
    <mergeCell ref="BX87:BX90"/>
    <mergeCell ref="BY87:BY90"/>
    <mergeCell ref="BZ87:BZ90"/>
    <mergeCell ref="CC87:CC90"/>
  </mergeCells>
  <phoneticPr fontId="30" type="noConversion"/>
  <dataValidations count="12">
    <dataValidation type="list" allowBlank="1" showErrorMessage="1" sqref="AT38:AT41 AT46:AT58" xr:uid="{75DEBC0C-2AA2-4227-B84F-5741B5C4CA41}">
      <formula1>"PFS,DFS,EFS,NR,NA"</formula1>
    </dataValidation>
    <dataValidation type="list" allowBlank="1" showInputMessage="1" showErrorMessage="1" sqref="AI30:AI31 AI34:AI35 AI38:AI39 AI46:AI47 AI50:AI51 AI54:AI55 AT38:AT41 AK59:AS94 AU59:AU94 BQ59:BV94 AI59:AI94 AW59:BG94 AT46:AT58" xr:uid="{A289CBE9-85E1-4F29-8EED-E8F163EB7169}">
      <formula1>"Pre-clinical,Phase 1,Phase 1/2,Phase 2,Phase 2/3,Phase 3,Phase 4,Phase NR, NA"</formula1>
    </dataValidation>
    <dataValidation allowBlank="1" showErrorMessage="1" sqref="BW5:BX5 CG6:CL58" xr:uid="{FDD7C764-FA67-46BE-9922-5AF073F3788D}"/>
    <dataValidation type="list" allowBlank="1" showInputMessage="1" showErrorMessage="1" sqref="C170:C193" xr:uid="{39877506-EDEC-426B-A52A-1923A1AEAB0B}">
      <formula1>"Original, Subgroup, Original &amp; Update"</formula1>
    </dataValidation>
    <dataValidation type="list" allowBlank="1" showInputMessage="1" showErrorMessage="1" sqref="P6:P58" xr:uid="{868EE274-864C-49AA-BFA7-BCB23994227E}">
      <formula1>"1 Line, 1+ Line, 2 Line, 2+ Line, 3+ Line, 3 Line, Adjuvant/Neoadjuvant, NR"</formula1>
    </dataValidation>
    <dataValidation type="list" allowBlank="1" showErrorMessage="1" sqref="DK6:DQ94 DF6:DF94 DW6:DW94 DY6:DY94" xr:uid="{82290B6F-71D7-419A-845B-1BFB10CBB7F2}">
      <formula1>"Prospective Multicenter, Prospective Single-center, Retrospective Multicenter, Retrospective Single-center, Database Analysis, NR, NA"</formula1>
    </dataValidation>
    <dataValidation type="list" allowBlank="1" showInputMessage="1" showErrorMessage="1" sqref="CM6:CM94" xr:uid="{52AFD37B-3CB8-4385-BB9F-1003D096D7A8}">
      <formula1>"CEA/CUA,BIM,Cost/HCRU,ITC,Other,NA"</formula1>
    </dataValidation>
    <dataValidation type="list" allowBlank="1" showInputMessage="1" showErrorMessage="1" sqref="CN6:CN94" xr:uid="{76DCDACB-30D1-4EBF-9AC6-4E6918B0722B}">
      <formula1>"2020, 2019, 2018, 2017, 2016, 2015, 2014, 2013, 2012, 2011, 2010, 2009, 2008, 2007, 2006, 2005, 2004, 2003, 2002, 2001, 2000, NA"</formula1>
    </dataValidation>
    <dataValidation type="list" allowBlank="1" showErrorMessage="1" sqref="Q6:Q94" xr:uid="{021746D2-4A64-47E8-B212-F8CE39A7976A}">
      <formula1>"1,2,3,4"</formula1>
    </dataValidation>
    <dataValidation type="list" allowBlank="1" showInputMessage="1" showErrorMessage="1" sqref="E6:E94" xr:uid="{BAEB2CA4-4BC5-4CD1-A4DF-2D90707CD0FE}">
      <formula1>"Clinical, Quality of Life, Economic, Real-world Evidence"</formula1>
    </dataValidation>
    <dataValidation type="list" allowBlank="1" showErrorMessage="1" sqref="CP6:CP94 BY6:CB94" xr:uid="{70C00449-0115-4A7E-9AF0-92737140518B}">
      <formula1>"Yes,No,NA"</formula1>
    </dataValidation>
    <dataValidation type="list" allowBlank="1" showErrorMessage="1" sqref="BW6:BW94" xr:uid="{FA1A658A-2A35-4490-8985-02C45CF71A0B}">
      <formula1>"RCT, Single-arm, Prospective observational, Retrospective observational, Survey, CEA/CUA, Other, NR, NA"</formula1>
    </dataValidation>
  </dataValidations>
  <hyperlinks>
    <hyperlink ref="K6" r:id="rId1" xr:uid="{AFBC2217-C49D-41E9-B996-8B859B378241}"/>
    <hyperlink ref="K34" r:id="rId2" xr:uid="{EB89FBDC-572E-49E5-8876-8F0AF1B7AF46}"/>
    <hyperlink ref="K42" r:id="rId3" xr:uid="{052F8791-19FF-4A1B-8E2A-ABC4A74C5EDA}"/>
    <hyperlink ref="K50" r:id="rId4" xr:uid="{520DF13F-6BE5-441E-8A48-E2724799832D}"/>
    <hyperlink ref="K55" r:id="rId5" xr:uid="{3660A1BC-A8E3-4D4F-8EBD-C2214B619908}"/>
    <hyperlink ref="K38" r:id="rId6" xr:uid="{07C17460-6FB4-4F78-8699-D1C74A33034D}"/>
    <hyperlink ref="K46" r:id="rId7" xr:uid="{9B1FC715-C694-4DDD-99C4-FF7CA1A29BCC}"/>
    <hyperlink ref="K54" r:id="rId8" xr:uid="{CEFF51F1-0893-4DD2-9670-63D4A3B4910C}"/>
    <hyperlink ref="K10" r:id="rId9" xr:uid="{C8411F09-C1D1-4D54-B09A-FD160B77356B}"/>
    <hyperlink ref="K14" r:id="rId10" xr:uid="{69764C4F-3F0B-4E22-A0D9-74F56B616D05}"/>
    <hyperlink ref="K30" r:id="rId11" xr:uid="{D0B2E5D1-0B7C-485F-876A-52286285937E}"/>
    <hyperlink ref="K138" r:id="rId12" xr:uid="{FB303449-0FF0-44E8-8CCA-B1A4619E4194}"/>
    <hyperlink ref="K95" r:id="rId13" xr:uid="{42ED6F78-50D9-49D2-A2D5-28D790D92F41}"/>
    <hyperlink ref="K107" r:id="rId14" xr:uid="{0D38D217-7C10-48EC-8B59-DC070D10C3C6}"/>
    <hyperlink ref="K114" r:id="rId15" display="https://dx.doi.org/10.18553/jmcp.2018.24.1.29" xr:uid="{5DB1B3B6-CD5A-4D06-95EE-EE856F924691}"/>
    <hyperlink ref="K122" r:id="rId16" xr:uid="{D66FC07E-AB1E-4CDE-B85B-7A38776DF56A}"/>
    <hyperlink ref="K134" r:id="rId17" xr:uid="{C3726EC3-06C6-4319-8E26-A2E3AF6FBC5B}"/>
    <hyperlink ref="K126" r:id="rId18" xr:uid="{5264B0A3-B950-423A-A5E5-74CA1CA879F4}"/>
    <hyperlink ref="K130" r:id="rId19" xr:uid="{787596A3-2BFD-4F2B-ABD5-526666E9C9D0}"/>
    <hyperlink ref="K142" r:id="rId20" xr:uid="{282E7D97-3097-4053-86B0-7A16264E5493}"/>
    <hyperlink ref="K146" r:id="rId21" xr:uid="{FF611D8C-824D-42A5-B071-30BC1640C5EB}"/>
    <hyperlink ref="K150" r:id="rId22" xr:uid="{9C05CD0C-27D7-4654-A2D4-8BE62DEE2BD8}"/>
    <hyperlink ref="K162" r:id="rId23" xr:uid="{3FD29667-AC3C-4777-9C03-E3284B71CCB1}"/>
    <hyperlink ref="K166" r:id="rId24" xr:uid="{05D69B21-7A02-4709-8FCA-CA52383DD793}"/>
    <hyperlink ref="K158" r:id="rId25" xr:uid="{3803DE63-E26A-4162-91A9-8F2AB62B7D4A}"/>
    <hyperlink ref="K154" r:id="rId26" xr:uid="{1C987390-5A7F-43D5-9335-CDBBB8C289EA}"/>
    <hyperlink ref="K59" r:id="rId27" xr:uid="{1AB37938-F3AE-4FAA-8DFF-324F0B242D2F}"/>
    <hyperlink ref="K91" r:id="rId28" xr:uid="{BF0B716C-7456-4A3F-BFA0-820053934ED6}"/>
    <hyperlink ref="K83" r:id="rId29" xr:uid="{39D3B851-04EB-45F2-9126-730BA6D6E536}"/>
    <hyperlink ref="K71" r:id="rId30" xr:uid="{5AD212C1-440C-41FE-9D06-0B75FA953035}"/>
    <hyperlink ref="K87" r:id="rId31" xr:uid="{B3A14999-7C86-4B51-A23F-E6F37AD837C3}"/>
    <hyperlink ref="K63" r:id="rId32" xr:uid="{33BA8B16-0E0D-4146-B085-064F09A95573}"/>
    <hyperlink ref="K75" r:id="rId33" xr:uid="{68339D6D-324A-4E5A-830C-89298FADB0CF}"/>
    <hyperlink ref="K79" r:id="rId34" xr:uid="{E7B73B47-52DB-49E3-A76E-0ED8335721F0}"/>
    <hyperlink ref="K18" r:id="rId35" xr:uid="{5ACF3D45-940D-4EF3-9F35-B38B58DBA758}"/>
    <hyperlink ref="K22" r:id="rId36" xr:uid="{F511C9E7-38BE-4C36-A41B-2B3F428BCDE0}"/>
    <hyperlink ref="K26" r:id="rId37" xr:uid="{3C770C64-1089-4578-86D4-8E1A0F418317}"/>
    <hyperlink ref="K67" r:id="rId38" xr:uid="{436CA351-9317-4275-A009-35B20218C55F}"/>
    <hyperlink ref="K99" r:id="rId39" xr:uid="{7ED60F9F-3359-4F9D-93B4-7EF9C5C796E2}"/>
    <hyperlink ref="K103" r:id="rId40" xr:uid="{DE850178-B72B-4443-93BB-E6FEF65B1025}"/>
    <hyperlink ref="K170" r:id="rId41" xr:uid="{A7C94EF6-D3FE-4F60-8885-4AD78454F84E}"/>
    <hyperlink ref="K174" r:id="rId42" xr:uid="{BC2B3A30-C87D-4AF4-8D27-AF3B32AE74CC}"/>
    <hyperlink ref="K178" r:id="rId43" xr:uid="{D1037550-5D70-4E38-9C73-26196C7AC848}"/>
    <hyperlink ref="K182" r:id="rId44" xr:uid="{ADA92CBA-28F6-4597-BECE-F03AEF9C0E14}"/>
    <hyperlink ref="K186" r:id="rId45" xr:uid="{904D3584-7011-4722-B7C0-DCFD9796D3C8}"/>
    <hyperlink ref="K190" r:id="rId46" xr:uid="{3061FA6E-DF6A-4598-BB8C-501C9972136A}"/>
  </hyperlinks>
  <pageMargins left="0.7" right="0.7" top="0.75" bottom="0.75" header="0.3" footer="0.3"/>
  <pageSetup paperSize="0" orientation="portrait" horizontalDpi="0" verticalDpi="0" copies="0"/>
  <legacyDrawing r:id="rId47"/>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BCC0D8A7D6FE0469D1BA865BCA834CE" ma:contentTypeVersion="15" ma:contentTypeDescription="Create a new document." ma:contentTypeScope="" ma:versionID="5a42f31c4ea6003d7fa986d9438d4ee2">
  <xsd:schema xmlns:xsd="http://www.w3.org/2001/XMLSchema" xmlns:xs="http://www.w3.org/2001/XMLSchema" xmlns:p="http://schemas.microsoft.com/office/2006/metadata/properties" xmlns:ns2="c267871d-e92d-4bec-a268-edb541a91654" xmlns:ns3="4654e9f1-a236-4d55-b6c2-932c37e5d109" targetNamespace="http://schemas.microsoft.com/office/2006/metadata/properties" ma:root="true" ma:fieldsID="2fb76776957feafde5362baeb9fc4f7d" ns2:_="" ns3:_="">
    <xsd:import namespace="c267871d-e92d-4bec-a268-edb541a91654"/>
    <xsd:import namespace="4654e9f1-a236-4d55-b6c2-932c37e5d10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AutoTags" minOccurs="0"/>
                <xsd:element ref="ns2:MediaServiceGenerationTime" minOccurs="0"/>
                <xsd:element ref="ns2:MediaServiceEventHashCode" minOccurs="0"/>
                <xsd:element ref="ns2:MediaServiceDateTaken" minOccurs="0"/>
                <xsd:element ref="ns2:MediaServiceOCR" minOccurs="0"/>
                <xsd:element ref="ns2:MediaLengthInSecond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267871d-e92d-4bec-a268-edb541a9165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DateTaken" ma:index="17" nillable="true" ma:displayName="MediaServiceDateTaken" ma:hidden="true" ma:internalName="MediaServiceDateTaken"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LengthInSeconds" ma:index="19" nillable="true" ma:displayName="MediaLengthInSeconds" ma:hidden="true" ma:internalName="MediaLengthInSeconds" ma:readOnly="true">
      <xsd:simpleType>
        <xsd:restriction base="dms:Unknown"/>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2c94b2f8-43cf-4c65-9941-920c0affe55b"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4654e9f1-a236-4d55-b6c2-932c37e5d109"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f4d0fda7-7ac7-40e7-b400-5857a35bfa69}" ma:internalName="TaxCatchAll" ma:showField="CatchAllData" ma:web="4654e9f1-a236-4d55-b6c2-932c37e5d10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c267871d-e92d-4bec-a268-edb541a91654">
      <Terms xmlns="http://schemas.microsoft.com/office/infopath/2007/PartnerControls"/>
    </lcf76f155ced4ddcb4097134ff3c332f>
    <TaxCatchAll xmlns="4654e9f1-a236-4d55-b6c2-932c37e5d109"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B2D7577-B383-4DC3-995A-A63B96089E2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267871d-e92d-4bec-a268-edb541a91654"/>
    <ds:schemaRef ds:uri="4654e9f1-a236-4d55-b6c2-932c37e5d10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E9B4DC2-A0C5-427A-8DD1-9082167325C8}">
  <ds:schemaRefs>
    <ds:schemaRef ds:uri="http://schemas.microsoft.com/office/2006/metadata/properties"/>
    <ds:schemaRef ds:uri="http://schemas.microsoft.com/office/infopath/2007/PartnerControls"/>
    <ds:schemaRef ds:uri="c267871d-e92d-4bec-a268-edb541a91654"/>
    <ds:schemaRef ds:uri="4654e9f1-a236-4d55-b6c2-932c37e5d109"/>
  </ds:schemaRefs>
</ds:datastoreItem>
</file>

<file path=customXml/itemProps3.xml><?xml version="1.0" encoding="utf-8"?>
<ds:datastoreItem xmlns:ds="http://schemas.openxmlformats.org/officeDocument/2006/customXml" ds:itemID="{8B1167CD-4DED-40AF-BEEB-46556934759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Chen He</dc:creator>
  <cp:lastModifiedBy>Sachin R</cp:lastModifiedBy>
  <dcterms:created xsi:type="dcterms:W3CDTF">2015-06-05T18:17:20Z</dcterms:created>
  <dcterms:modified xsi:type="dcterms:W3CDTF">2023-01-10T16:24:17Z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0x010100BBCC0D8A7D6FE0469D1BA865BCA834CE</vt:lpwstr>
  </property>
</Properties>
</file>