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Pyuli\Desktop\"/>
    </mc:Choice>
  </mc:AlternateContent>
  <bookViews>
    <workbookView xWindow="0" yWindow="0" windowWidth="19200" windowHeight="73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52511"/>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45"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<sst xmlns="http://schemas.openxmlformats.org/spreadsheetml/2006/main" count="313" uniqueCount="196">
  <si>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</si>
  <si>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</si>
  <si>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</si>
  <si>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</si>
  <si>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</si>
  <si>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</si>
  <si>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</si>
  <si>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</si>
  <si>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</si>
  <si>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</si>
  <si>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</si>
  <si>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</si>
  <si>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</si>
  <si>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</si>
  <si>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</si>
  <si>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</si>
  <si>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</si>
  <si>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</si>
  <si>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</si>
  <si>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</si>
  <si>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</si>
  <si>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</si>
  <si>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</si>
  <si>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</si>
  <si>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</si>
  <si>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</si>
  <si>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Layout Order</t>
  </si>
  <si>
    <t>Polar R</t>
  </si>
  <si>
    <t>Polar Angle</t>
  </si>
  <si>
    <t>Graph Directedness</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</si>
  <si>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</si>
  <si>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</si>
  <si>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</si>
  <si>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</si>
  <si>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</si>
  <si>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</si>
  <si>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</si>
  <si>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</si>
  <si>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</si>
  <si>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</si>
  <si>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</si>
  <si>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</si>
  <si>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</si>
  <si>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</si>
  <si>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</si>
  <si>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</si>
  <si>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</si>
  <si>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</si>
  <si>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</si>
  <si>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</si>
  <si>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</si>
  <si>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</si>
  <si>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</si>
  <si>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</si>
  <si>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</si>
  <si>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</si>
  <si>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</si>
  <si>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</si>
  <si>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</si>
  <si>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</si>
  <si>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</si>
  <si>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</si>
  <si>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</si>
  <si>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</si>
  <si>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</si>
  <si>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</si>
  <si>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</si>
  <si>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</si>
  <si>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</si>
  <si>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</si>
  <si>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</si>
  <si>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</si>
  <si>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</si>
  <si>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</si>
  <si>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</si>
  <si>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</si>
  <si>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</si>
  <si>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</si>
  <si>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</si>
  <si>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</si>
  <si>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</si>
  <si>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</si>
  <si>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</si>
  <si>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</si>
  <si>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</si>
  <si>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</si>
  <si>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</si>
  <si>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</si>
  <si>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</si>
  <si>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</si>
  <si>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</si>
  <si>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</si>
  <si>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</si>
  <si>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</si>
  <si>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</si>
  <si>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</si>
  <si>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</si>
  <si>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</si>
  <si>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</si>
  <si>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</si>
  <si>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</si>
  <si>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</si>
  <si>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</si>
  <si>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</si>
  <si>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</si>
  <si>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</si>
  <si>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</si>
  <si>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</si>
  <si>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</si>
  <si>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</si>
  <si>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</si>
  <si>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</si>
  <si>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</si>
  <si>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</si>
  <si>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</si>
  <si>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</si>
  <si>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</si>
  <si>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</si>
  <si>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</si>
  <si>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</si>
  <si>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</si>
  <si>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</si>
  <si>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</si>
  <si>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</si>
  <si>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</si>
  <si>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</si>
  <si>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</si>
  <si>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</si>
  <si>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</si>
  <si>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</si>
  <si>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</si>
  <si>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</si>
  <si>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</si>
  <si>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</si>
  <si>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</si>
  <si>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</si>
  <si>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</si>
  <si>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</si>
  <si>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</si>
  <si>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</si>
  <si>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</si>
  <si>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</si>
  <si>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</si>
  <si>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</si>
  <si>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</si>
  <si>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</si>
  <si>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</si>
  <si>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</si>
  <si>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</si>
  <si>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</si>
  <si>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</si>
  <si>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</si>
  <si>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</si>
  <si>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</si>
  <si>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</si>
  <si>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</si>
  <si>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</si>
  <si>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</si>
  <si>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</si>
  <si>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</si>
  <si>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</si>
  <si>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</si>
  <si>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</si>
  <si>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</si>
  <si>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</si>
  <si>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</si>
  <si>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</si>
  <si>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</si>
  <si>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</si>
  <si>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</si>
  <si>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</si>
  <si>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</si>
  <si>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</si>
  <si>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</si>
  <si>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&lt;?xml version="1.0" encoding="utf-8"?&gt;_x000D_
&lt;configuration&gt;_x000D_
  &lt;configSections&gt;_x000D_
    &lt;sectionGroup name="userSettings" type="System.Configuration.UserSettingsGroup, System, Version=2.0.0.0, Culture=neutral, PublicKeyToken=b77a5c561934e089"&gt;_x000D_
      &lt;section name="GeneralUserSettings4"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&lt;/sectionGroup&gt;_x000D_
  &lt;/configSections&gt;_x000D_
  &lt;userSettings&gt;_x000D_
    &lt;GeneralUserSettings4&gt;_x000D_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&lt;/GeneralUserSettings4&gt;_x000D_
    &lt;GraphZoomAndScaleUserSettings&gt;_x000D_
      &lt;setting name="GraphScale" serializeAs="String"&gt;_x000D_
        &lt;value&gt;1&lt;/value&gt;_x000D_
      &lt;/setting&gt;_x000D_
    &lt;/GraphZoomAndScaleUserSettings&gt;_x000D_
  &lt;/userSettings&gt;_x000D_
&lt;/configuration&gt;</t>
  </si>
  <si>
    <t>info</t>
  </si>
  <si>
    <t>even</t>
  </si>
  <si>
    <t>says</t>
  </si>
  <si>
    <t>affected</t>
  </si>
  <si>
    <t>worse</t>
  </si>
  <si>
    <t>Government</t>
  </si>
  <si>
    <t>government</t>
  </si>
  <si>
    <t>million</t>
  </si>
  <si>
    <t>people</t>
  </si>
  <si>
    <t>US</t>
  </si>
  <si>
    <t>Archuleta</t>
  </si>
  <si>
    <t>week</t>
  </si>
  <si>
    <t>compromised</t>
  </si>
  <si>
    <t>hacked</t>
  </si>
  <si>
    <t>Director</t>
  </si>
  <si>
    <t>hack</t>
  </si>
  <si>
    <t>OPM</t>
  </si>
  <si>
    <t>former</t>
  </si>
  <si>
    <t>know</t>
  </si>
  <si>
    <t>count</t>
  </si>
  <si>
    <t>weight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</si>
</sst>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3"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86">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5" fillId="2" borderId="1" xfId="1" applyNumberFormat="1"/>
    <xf numFmtId="0" fontId="6" fillId="6" borderId="1" xfId="6"/>
    <xf numFmtId="0" fontId="11"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164" fontId="0" fillId="5" borderId="1" xfId="4" applyNumberFormat="1" applyFont="1"/>
    <xf numFmtId="1"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1" fontId="11" fillId="4" borderId="1" xfId="5" applyNumberFormat="1" applyFont="1" applyAlignment="1"/>
    <xf numFmtId="0" fontId="0" fillId="2" borderId="1" xfId="1" applyNumberFormat="1" applyFont="1"/>
    <xf numFmtId="0" fontId="11" fillId="2" borderId="1" xfId="1" applyNumberFormat="1" applyFont="1" applyAlignment="1">
      <alignment wrapText="1"/>
    </xf>
  </cellXfs>
  <cellStyles count="9">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99">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98"/>
      <tableStyleElement type="headerRow" dxfId="97"/>
    </tableStyle>
    <tableStyle name="NodeXL Table" pivot="0" count="1">
      <tableStyleElement type="headerRow"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750513040"/>
        <c:axId val="750515216"/>
      </c:barChart>
      <c:catAx>
        <c:axId val="750513040"/>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750515216"/>
        <c:crosses val="autoZero"/>
        <c:auto val="1"/>
        <c:lblAlgn val="ctr"/>
        <c:lblOffset val="100"/>
        <c:noMultiLvlLbl val="0"/>
      </c:catAx>
      <c:valAx>
        <c:axId val="7505152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75051304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750515760"/>
        <c:axId val="749173424"/>
      </c:barChart>
      <c:catAx>
        <c:axId val="750515760"/>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749173424"/>
        <c:crosses val="autoZero"/>
        <c:auto val="1"/>
        <c:lblAlgn val="ctr"/>
        <c:lblOffset val="100"/>
        <c:noMultiLvlLbl val="0"/>
      </c:catAx>
      <c:valAx>
        <c:axId val="74917342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75051576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658166736"/>
        <c:axId val="943680368"/>
      </c:barChart>
      <c:catAx>
        <c:axId val="658166736"/>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943680368"/>
        <c:crosses val="autoZero"/>
        <c:auto val="1"/>
        <c:lblAlgn val="ctr"/>
        <c:lblOffset val="100"/>
        <c:noMultiLvlLbl val="0"/>
      </c:catAx>
      <c:valAx>
        <c:axId val="9436803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5816673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943678192"/>
        <c:axId val="943685264"/>
      </c:barChart>
      <c:catAx>
        <c:axId val="943678192"/>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943685264"/>
        <c:crosses val="autoZero"/>
        <c:auto val="1"/>
        <c:lblAlgn val="ctr"/>
        <c:lblOffset val="100"/>
        <c:noMultiLvlLbl val="0"/>
      </c:catAx>
      <c:valAx>
        <c:axId val="94368526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94367819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943682544"/>
        <c:axId val="943681456"/>
      </c:barChart>
      <c:catAx>
        <c:axId val="943682544"/>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943681456"/>
        <c:crosses val="autoZero"/>
        <c:auto val="1"/>
        <c:lblAlgn val="ctr"/>
        <c:lblOffset val="100"/>
        <c:noMultiLvlLbl val="0"/>
      </c:catAx>
      <c:valAx>
        <c:axId val="94368145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9436825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943673296"/>
        <c:axId val="943678736"/>
      </c:barChart>
      <c:catAx>
        <c:axId val="94367329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943678736"/>
        <c:crosses val="autoZero"/>
        <c:auto val="1"/>
        <c:lblAlgn val="ctr"/>
        <c:lblOffset val="100"/>
        <c:noMultiLvlLbl val="0"/>
      </c:catAx>
      <c:valAx>
        <c:axId val="94367873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9436732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943687440"/>
        <c:axId val="943683088"/>
      </c:barChart>
      <c:catAx>
        <c:axId val="94368744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943683088"/>
        <c:crosses val="autoZero"/>
        <c:auto val="1"/>
        <c:lblAlgn val="ctr"/>
        <c:lblOffset val="100"/>
        <c:noMultiLvlLbl val="0"/>
      </c:catAx>
      <c:valAx>
        <c:axId val="94368308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94368744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943675472"/>
        <c:axId val="943684720"/>
      </c:barChart>
      <c:catAx>
        <c:axId val="943675472"/>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943684720"/>
        <c:crosses val="autoZero"/>
        <c:auto val="1"/>
        <c:lblAlgn val="ctr"/>
        <c:lblOffset val="100"/>
        <c:noMultiLvlLbl val="0"/>
      </c:catAx>
      <c:valAx>
        <c:axId val="94368472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94367547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943687984"/>
        <c:axId val="943686896"/>
      </c:barChart>
      <c:catAx>
        <c:axId val="943687984"/>
        <c:scaling>
          <c:orientation val="minMax"/>
        </c:scaling>
        <c:delete val="1"/>
        <c:axPos val="b"/>
        <c:numFmt formatCode="#,##0.00" sourceLinked="1"/>
        <c:majorTickMark val="out"/>
        <c:minorTickMark val="none"/>
        <c:tickLblPos val="none"/>
        <c:crossAx val="943686896"/>
        <c:crosses val="autoZero"/>
        <c:auto val="1"/>
        <c:lblAlgn val="ctr"/>
        <c:lblOffset val="100"/>
        <c:noMultiLvlLbl val="0"/>
      </c:catAx>
      <c:valAx>
        <c:axId val="943686896"/>
        <c:scaling>
          <c:orientation val="minMax"/>
        </c:scaling>
        <c:delete val="1"/>
        <c:axPos val="l"/>
        <c:numFmt formatCode="General" sourceLinked="1"/>
        <c:majorTickMark val="out"/>
        <c:minorTickMark val="none"/>
        <c:tickLblPos val="none"/>
        <c:crossAx val="943687984"/>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N40" totalsRowShown="0" headerRowDxfId="95" dataDxfId="94">
  <autoFilter ref="A2:N40"/>
  <tableColumns count="14">
    <tableColumn id="1" name="Vertex 1" dataDxfId="93" dataCellStyle="NodeXL Required"/>
    <tableColumn id="2" name="Vertex 2" dataDxfId="92" dataCellStyle="NodeXL Required"/>
    <tableColumn id="3" name="Color" dataDxfId="91" dataCellStyle="NodeXL Visual Property"/>
    <tableColumn id="4" name="Width" dataDxfId="90" dataCellStyle="NodeXL Visual Property"/>
    <tableColumn id="11" name="Style" dataDxfId="89" dataCellStyle="NodeXL Visual Property"/>
    <tableColumn id="5" name="Opacity" dataDxfId="88" dataCellStyle="NodeXL Visual Property"/>
    <tableColumn id="6" name="Visibility" dataDxfId="87" dataCellStyle="NodeXL Visual Property"/>
    <tableColumn id="10" name="Label" dataDxfId="86" dataCellStyle="NodeXL Label"/>
    <tableColumn id="12" name="Label Text Color" dataDxfId="85" dataCellStyle="NodeXL Label"/>
    <tableColumn id="13" name="Label Font Size" dataDxfId="84" dataCellStyle="NodeXL Label"/>
    <tableColumn id="14" name="Reciprocated?" dataDxfId="83" dataCellStyle="NodeXL Graph Metric"/>
    <tableColumn id="7" name="ID" dataDxfId="82" dataCellStyle="NodeXL Do Not Edit"/>
    <tableColumn id="9" name="Dynamic Filter" dataDxfId="81" dataCellStyle="NodeXL Do Not Edit"/>
    <tableColumn id="8" name="weight" dataDxfId="80" dataCellStyle="NodeXL Other Column"/>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0">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C21" totalsRowShown="0" headerRowDxfId="79" dataDxfId="78">
  <autoFilter ref="A2:AC21"/>
  <tableColumns count="29">
    <tableColumn id="1" name="Vertex" dataDxfId="77" dataCellStyle="NodeXL Required"/>
    <tableColumn id="2" name="Color" dataDxfId="76" dataCellStyle="NodeXL Visual Property"/>
    <tableColumn id="5" name="Shape" dataDxfId="75" dataCellStyle="NodeXL Visual Property"/>
    <tableColumn id="6" name="Size" dataDxfId="74" dataCellStyle="NodeXL Visual Property"/>
    <tableColumn id="4" name="Opacity" dataDxfId="73" dataCellStyle="NodeXL Visual Property"/>
    <tableColumn id="7" name="Image File" dataDxfId="72" dataCellStyle="NodeXL Visual Property"/>
    <tableColumn id="3" name="Visibility" dataDxfId="71" dataCellStyle="NodeXL Visual Property"/>
    <tableColumn id="10" name="Label" dataDxfId="70" dataCellStyle="NodeXL Label"/>
    <tableColumn id="16" name="Label Fill Color" dataDxfId="69" dataCellStyle="NodeXL Label"/>
    <tableColumn id="9" name="Label Position" dataDxfId="68" dataCellStyle="NodeXL Label"/>
    <tableColumn id="8" name="Tooltip" dataDxfId="67" dataCellStyle="NodeXL Label"/>
    <tableColumn id="18" name="Layout Order" dataDxfId="66" dataCellStyle="NodeXL Layout"/>
    <tableColumn id="13" name="X" dataDxfId="65" dataCellStyle="NodeXL Layout"/>
    <tableColumn id="14" name="Y" dataDxfId="64" dataCellStyle="NodeXL Layout"/>
    <tableColumn id="12" name="Locked?" dataDxfId="63" dataCellStyle="NodeXL Layout"/>
    <tableColumn id="19" name="Polar R" dataDxfId="62" dataCellStyle="NodeXL Layout"/>
    <tableColumn id="20" name="Polar Angle" dataDxfId="61" dataCellStyle="NodeXL Layout"/>
    <tableColumn id="21" name="Degree" dataDxfId="60" dataCellStyle="NodeXL Graph Metric"/>
    <tableColumn id="22" name="In-Degree" dataDxfId="59" dataCellStyle="NodeXL Graph Metric"/>
    <tableColumn id="23" name="Out-Degree" dataDxfId="58" dataCellStyle="NodeXL Graph Metric"/>
    <tableColumn id="24" name="Betweenness Centrality" dataDxfId="57" dataCellStyle="NodeXL Graph Metric"/>
    <tableColumn id="25" name="Closeness Centrality" dataDxfId="56" dataCellStyle="NodeXL Graph Metric"/>
    <tableColumn id="26" name="Eigenvector Centrality" dataDxfId="55" dataCellStyle="NodeXL Graph Metric"/>
    <tableColumn id="15" name="PageRank" dataDxfId="54" dataCellStyle="NodeXL Graph Metric"/>
    <tableColumn id="27" name="Clustering Coefficient" dataDxfId="53" dataCellStyle="NodeXL Graph Metric"/>
    <tableColumn id="29" name="Reciprocated Vertex Pair Ratio" dataDxfId="52" dataCellStyle="NodeXL Graph Metric"/>
    <tableColumn id="11" name="ID" dataDxfId="51" dataCellStyle="NodeXL Do Not Edit"/>
    <tableColumn id="28" name="Dynamic Filter" dataDxfId="50" dataCellStyle="NodeXL Do Not Edit"/>
    <tableColumn id="17" name="count" dataDxfId="49" dataCellStyle="NodeXL Other Column"/>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48">
  <autoFilter ref="A2:X3"/>
  <tableColumns count="24">
    <tableColumn id="1" name="Group" dataDxfId="47" dataCellStyle="NodeXL Required"/>
    <tableColumn id="2" name="Vertex Color" dataDxfId="46" dataCellStyle="NodeXL Visual Property"/>
    <tableColumn id="3" name="Vertex Shape" dataDxfId="45" dataCellStyle="NodeXL Visual Property"/>
    <tableColumn id="22" name="Visibility" dataDxfId="44" dataCellStyle="NodeXL Visual Property"/>
    <tableColumn id="4" name="Collapsed?" dataCellStyle="NodeXL Visual Property"/>
    <tableColumn id="18" name="Label" dataDxfId="43" dataCellStyle="NodeXL Label"/>
    <tableColumn id="20" name="Collapsed X" dataCellStyle="NodeXL Layout"/>
    <tableColumn id="21" name="Collapsed Y" dataCellStyle="NodeXL Layout"/>
    <tableColumn id="6" name="ID" dataDxfId="42" dataCellStyle="NodeXL Do Not Edit"/>
    <tableColumn id="19" name="Collapsed Properties" dataDxfId="41" dataCellStyle="NodeXL Do Not Edit"/>
    <tableColumn id="5" name="Vertices" dataDxfId="40" dataCellStyle="NodeXL Graph Metric"/>
    <tableColumn id="7" name="Unique Edges" dataDxfId="39" dataCellStyle="NodeXL Graph Metric"/>
    <tableColumn id="8" name="Edges With Duplicates" dataDxfId="38" dataCellStyle="NodeXL Graph Metric"/>
    <tableColumn id="9" name="Total Edges" dataDxfId="37" dataCellStyle="NodeXL Graph Metric"/>
    <tableColumn id="10" name="Self-Loops" dataDxfId="36" dataCellStyle="NodeXL Graph Metric"/>
    <tableColumn id="24" name="Reciprocated Vertex Pair Ratio" dataDxfId="35" dataCellStyle="NodeXL Graph Metric"/>
    <tableColumn id="25" name="Reciprocated Edge Ratio" dataDxfId="34" dataCellStyle="NodeXL Graph Metric"/>
    <tableColumn id="11" name="Connected Components" dataDxfId="33" dataCellStyle="NodeXL Graph Metric"/>
    <tableColumn id="12" name="Single-Vertex Connected Components" dataDxfId="32" dataCellStyle="NodeXL Graph Metric"/>
    <tableColumn id="13" name="Maximum Vertices in a Connected Component" dataDxfId="31" dataCellStyle="NodeXL Graph Metric"/>
    <tableColumn id="14" name="Maximum Edges in a Connected Component" dataDxfId="30" dataCellStyle="NodeXL Graph Metric"/>
    <tableColumn id="15" name="Maximum Geodesic Distance (Diameter)" dataDxfId="29" dataCellStyle="NodeXL Graph Metric"/>
    <tableColumn id="16" name="Average Geodesic Distance" dataDxfId="28" dataCellStyle="NodeXL Graph Metric"/>
    <tableColumn id="17" name="Graph Density" dataDxfId="2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26" dataDxfId="25">
  <autoFilter ref="A1:C2"/>
  <tableColumns count="3">
    <tableColumn id="1" name="Group" dataDxfId="24"/>
    <tableColumn id="2" name="Vertex" dataDxfId="23"/>
    <tableColumn id="3" name="Vertex ID" dataDxfId="2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21" dataCellStyle="NodeXL Graph Metric"/>
    <tableColumn id="2" name="Value" dataDxfId="2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19"/>
    <tableColumn id="2" name="Degree Frequency" dataDxfId="18">
      <calculatedColumnFormula>COUNTIF(Vertices[Degree], "&gt;= " &amp; D2) - COUNTIF(Vertices[Degree], "&gt;=" &amp; D3)</calculatedColumnFormula>
    </tableColumn>
    <tableColumn id="3" name="In-Degree Bin" dataDxfId="17"/>
    <tableColumn id="4" name="In-Degree Frequency" dataDxfId="16">
      <calculatedColumnFormula>COUNTIF(Vertices[In-Degree], "&gt;= " &amp; F2) - COUNTIF(Vertices[In-Degree], "&gt;=" &amp; F3)</calculatedColumnFormula>
    </tableColumn>
    <tableColumn id="5" name="Out-Degree Bin" dataDxfId="15"/>
    <tableColumn id="6" name="Out-Degree Frequency" dataDxfId="14">
      <calculatedColumnFormula>COUNTIF(Vertices[Out-Degree], "&gt;= " &amp; H2) - COUNTIF(Vertices[Out-Degree], "&gt;=" &amp; H3)</calculatedColumnFormula>
    </tableColumn>
    <tableColumn id="7" name="Betweenness Centrality Bin" dataDxfId="13"/>
    <tableColumn id="8" name="Betweenness Centrality Frequency" dataDxfId="12">
      <calculatedColumnFormula>COUNTIF(Vertices[Betweenness Centrality], "&gt;= " &amp; J2) - COUNTIF(Vertices[Betweenness Centrality], "&gt;=" &amp; J3)</calculatedColumnFormula>
    </tableColumn>
    <tableColumn id="9" name="Closeness Centrality Bin" dataDxfId="11"/>
    <tableColumn id="10" name="Closeness Centrality Frequency" dataDxfId="10">
      <calculatedColumnFormula>COUNTIF(Vertices[Closeness Centrality], "&gt;= " &amp; L2) - COUNTIF(Vertices[Closeness Centrality], "&gt;=" &amp; L3)</calculatedColumnFormula>
    </tableColumn>
    <tableColumn id="11" name="Eigenvector Centrality Bin" dataDxfId="9"/>
    <tableColumn id="12" name="Eigenvector Centrality Frequency" dataDxfId="8">
      <calculatedColumnFormula>COUNTIF(Vertices[Eigenvector Centrality], "&gt;= " &amp; N2) - COUNTIF(Vertices[Eigenvector Centrality], "&gt;=" &amp; N3)</calculatedColumnFormula>
    </tableColumn>
    <tableColumn id="18" name="PageRank Bin" dataDxfId="7"/>
    <tableColumn id="17" name="PageRank Frequency" dataDxfId="6">
      <calculatedColumnFormula>COUNTIF(Vertices[Eigenvector Centrality], "&gt;= " &amp; P2) - COUNTIF(Vertices[Eigenvector Centrality], "&gt;=" &amp; P3)</calculatedColumnFormula>
    </tableColumn>
    <tableColumn id="13" name="Clustering Coefficient Bin" dataDxfId="5"/>
    <tableColumn id="14" name="Clustering Coefficient Frequency" dataDxfId="4">
      <calculatedColumnFormula>COUNTIF(Vertices[Clustering Coefficient], "&gt;= " &amp; R2) - COUNTIF(Vertices[Clustering Coefficient], "&gt;=" &amp; R3)</calculatedColumnFormula>
    </tableColumn>
    <tableColumn id="15" name="Dynamic Filter Bin" dataDxfId="3"/>
    <tableColumn id="16" name="Dynamic Filter Frequency" dataDxfId="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2" totalsRowShown="0" dataCellStyle="NodeXL Graph Metric">
  <autoFilter ref="A29:B3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6" totalsRowShown="0" headerRowDxfId="1">
  <autoFilter ref="J1:K6"/>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N40"/>
  <sheetViews>
    <sheetView tabSelected="1" workbookViewId="0">
      <pane xSplit="2" ySplit="2" topLeftCell="C3" activePane="bottomRight" state="frozen"/>
      <selection pane="topRight" activeCell="C1" sqref="C1"/>
      <selection pane="bottomLeft" activeCell="A3" sqref="A3"/>
      <selection pane="bottomRight" activeCell="N3" sqref="N3:N40"/>
    </sheetView>
  </sheetViews>
  <sheetFormatPr defaultRowHeight="14.5" x14ac:dyDescent="0.35"/>
  <cols>
    <col min="1" max="2" width="10.453125" style="1" customWidth="1"/>
    <col min="3" max="3" width="7.81640625" style="3" bestFit="1" customWidth="1"/>
    <col min="4" max="4" width="8.7265625" style="2" bestFit="1" customWidth="1"/>
    <col min="5" max="5" width="7.7265625" style="2" bestFit="1" customWidth="1"/>
    <col min="6" max="6" width="9.81640625" style="2" bestFit="1" customWidth="1"/>
    <col min="7" max="7" width="11" style="3" bestFit="1" customWidth="1"/>
    <col min="8" max="8" width="8" style="1" bestFit="1" customWidth="1"/>
    <col min="9" max="9" width="12.26953125" style="3" bestFit="1" customWidth="1"/>
    <col min="10" max="10" width="12.453125" style="3" bestFit="1" customWidth="1"/>
    <col min="11" max="11" width="15.54296875" style="3" hidden="1" customWidth="1"/>
    <col min="12" max="12" width="11" hidden="1" customWidth="1"/>
    <col min="13" max="13" width="10.81640625" hidden="1" customWidth="1"/>
    <col min="14" max="14" width="16" bestFit="1" customWidth="1"/>
  </cols>
  <sheetData>
    <row r="1" spans="1:14" x14ac:dyDescent="0.35">
      <c r="C1" s="18" t="s">
        <v>39</v>
      </c>
      <c r="D1" s="19"/>
      <c r="E1" s="19"/>
      <c r="F1" s="19"/>
      <c r="G1" s="18"/>
      <c r="H1" s="16" t="s">
        <v>43</v>
      </c>
      <c r="I1" s="64"/>
      <c r="J1" s="64"/>
      <c r="K1" s="35" t="s">
        <v>42</v>
      </c>
      <c r="L1" s="20" t="s">
        <v>40</v>
      </c>
      <c r="M1" s="20"/>
      <c r="N1" s="17" t="s">
        <v>41</v>
      </c>
    </row>
    <row r="2" spans="1:14" ht="30" customHeight="1" x14ac:dyDescent="0.35">
      <c r="A2" s="11" t="s">
        <v>0</v>
      </c>
      <c r="B2" s="11" t="s">
        <v>1</v>
      </c>
      <c r="C2" s="13" t="s">
        <v>2</v>
      </c>
      <c r="D2" s="13" t="s">
        <v>3</v>
      </c>
      <c r="E2" s="13" t="s">
        <v>130</v>
      </c>
      <c r="F2" s="13" t="s">
        <v>4</v>
      </c>
      <c r="G2" s="13" t="s">
        <v>11</v>
      </c>
      <c r="H2" s="11" t="s">
        <v>46</v>
      </c>
      <c r="I2" s="13" t="s">
        <v>160</v>
      </c>
      <c r="J2" s="13" t="s">
        <v>161</v>
      </c>
      <c r="K2" s="13" t="s">
        <v>165</v>
      </c>
      <c r="L2" s="13" t="s">
        <v>12</v>
      </c>
      <c r="M2" s="13" t="s">
        <v>38</v>
      </c>
      <c r="N2" s="13" t="s">
        <v>195</v>
      </c>
    </row>
    <row r="3" spans="1:14" ht="15" customHeight="1" x14ac:dyDescent="0.35">
      <c r="A3" t="s">
        <v>175</v>
      </c>
      <c r="B3" t="s">
        <v>182</v>
      </c>
      <c r="C3" s="53"/>
      <c r="D3" s="54"/>
      <c r="E3" s="65"/>
      <c r="F3" s="55"/>
      <c r="G3" s="53"/>
      <c r="H3" s="57"/>
      <c r="I3" s="56"/>
      <c r="J3" s="56"/>
      <c r="K3" s="67"/>
      <c r="L3" s="62"/>
      <c r="M3" s="62"/>
      <c r="N3">
        <v>24</v>
      </c>
    </row>
    <row r="4" spans="1:14" ht="15" customHeight="1" x14ac:dyDescent="0.35">
      <c r="A4" t="s">
        <v>175</v>
      </c>
      <c r="B4" t="s">
        <v>187</v>
      </c>
      <c r="C4" s="53"/>
      <c r="D4" s="54"/>
      <c r="E4" s="65"/>
      <c r="F4" s="55"/>
      <c r="G4" s="53"/>
      <c r="H4" s="57"/>
      <c r="I4" s="56"/>
      <c r="J4" s="56"/>
      <c r="K4" s="67"/>
      <c r="L4" s="85"/>
      <c r="M4" s="85"/>
      <c r="N4">
        <v>5</v>
      </c>
    </row>
    <row r="5" spans="1:14" x14ac:dyDescent="0.35">
      <c r="A5" t="s">
        <v>175</v>
      </c>
      <c r="B5" t="s">
        <v>183</v>
      </c>
      <c r="C5" s="53"/>
      <c r="D5" s="54"/>
      <c r="E5" s="65"/>
      <c r="F5" s="55"/>
      <c r="G5" s="53"/>
      <c r="H5" s="57"/>
      <c r="I5" s="56"/>
      <c r="J5" s="56"/>
      <c r="K5" s="67"/>
      <c r="L5" s="85"/>
      <c r="M5" s="85"/>
      <c r="N5">
        <v>1</v>
      </c>
    </row>
    <row r="6" spans="1:14" x14ac:dyDescent="0.35">
      <c r="A6" t="s">
        <v>176</v>
      </c>
      <c r="B6" t="s">
        <v>193</v>
      </c>
      <c r="C6" s="53"/>
      <c r="D6" s="54"/>
      <c r="E6" s="65"/>
      <c r="F6" s="55"/>
      <c r="G6" s="53"/>
      <c r="H6" s="57"/>
      <c r="I6" s="56"/>
      <c r="J6" s="56"/>
      <c r="K6" s="67"/>
      <c r="L6" s="85"/>
      <c r="M6" s="85"/>
      <c r="N6">
        <v>1</v>
      </c>
    </row>
    <row r="7" spans="1:14" x14ac:dyDescent="0.35">
      <c r="A7" t="s">
        <v>176</v>
      </c>
      <c r="B7" t="s">
        <v>183</v>
      </c>
      <c r="C7" s="53"/>
      <c r="D7" s="54"/>
      <c r="E7" s="65"/>
      <c r="F7" s="55"/>
      <c r="G7" s="53"/>
      <c r="H7" s="57"/>
      <c r="I7" s="56"/>
      <c r="J7" s="56"/>
      <c r="K7" s="67"/>
      <c r="L7" s="85"/>
      <c r="M7" s="85"/>
      <c r="N7">
        <v>3</v>
      </c>
    </row>
    <row r="8" spans="1:14" x14ac:dyDescent="0.35">
      <c r="A8" t="s">
        <v>182</v>
      </c>
      <c r="B8" t="s">
        <v>179</v>
      </c>
      <c r="C8" s="53"/>
      <c r="D8" s="54"/>
      <c r="E8" s="65"/>
      <c r="F8" s="55"/>
      <c r="G8" s="53"/>
      <c r="H8" s="57"/>
      <c r="I8" s="56"/>
      <c r="J8" s="56"/>
      <c r="K8" s="67"/>
      <c r="L8" s="85"/>
      <c r="M8" s="85"/>
      <c r="N8">
        <v>2</v>
      </c>
    </row>
    <row r="9" spans="1:14" x14ac:dyDescent="0.35">
      <c r="A9" t="s">
        <v>182</v>
      </c>
      <c r="B9" t="s">
        <v>183</v>
      </c>
      <c r="C9" s="53"/>
      <c r="D9" s="54"/>
      <c r="E9" s="65"/>
      <c r="F9" s="55"/>
      <c r="G9" s="53"/>
      <c r="H9" s="57"/>
      <c r="I9" s="56"/>
      <c r="J9" s="56"/>
      <c r="K9" s="67"/>
      <c r="L9" s="85"/>
      <c r="M9" s="85"/>
      <c r="N9">
        <v>278</v>
      </c>
    </row>
    <row r="10" spans="1:14" x14ac:dyDescent="0.35">
      <c r="A10" t="s">
        <v>182</v>
      </c>
      <c r="B10" t="s">
        <v>181</v>
      </c>
      <c r="C10" s="53"/>
      <c r="D10" s="54"/>
      <c r="E10" s="65"/>
      <c r="F10" s="55"/>
      <c r="G10" s="53"/>
      <c r="H10" s="57"/>
      <c r="I10" s="56"/>
      <c r="J10" s="56"/>
      <c r="K10" s="67"/>
      <c r="L10" s="85"/>
      <c r="M10" s="85"/>
      <c r="N10">
        <v>13</v>
      </c>
    </row>
    <row r="11" spans="1:14" x14ac:dyDescent="0.35">
      <c r="A11" t="s">
        <v>182</v>
      </c>
      <c r="B11" t="s">
        <v>184</v>
      </c>
      <c r="C11" s="53"/>
      <c r="D11" s="54"/>
      <c r="E11" s="65"/>
      <c r="F11" s="55"/>
      <c r="G11" s="53"/>
      <c r="H11" s="57"/>
      <c r="I11" s="56"/>
      <c r="J11" s="56"/>
      <c r="K11" s="67"/>
      <c r="L11" s="85"/>
      <c r="M11" s="85"/>
      <c r="N11">
        <v>99</v>
      </c>
    </row>
    <row r="12" spans="1:14" x14ac:dyDescent="0.35">
      <c r="A12" t="s">
        <v>178</v>
      </c>
      <c r="B12" t="s">
        <v>191</v>
      </c>
      <c r="C12" s="53"/>
      <c r="D12" s="54"/>
      <c r="E12" s="65"/>
      <c r="F12" s="55"/>
      <c r="G12" s="53"/>
      <c r="H12" s="57"/>
      <c r="I12" s="56"/>
      <c r="J12" s="56"/>
      <c r="K12" s="67"/>
      <c r="L12" s="85"/>
      <c r="M12" s="85"/>
      <c r="N12">
        <v>12</v>
      </c>
    </row>
    <row r="13" spans="1:14" x14ac:dyDescent="0.35">
      <c r="A13" t="s">
        <v>178</v>
      </c>
      <c r="B13" t="s">
        <v>184</v>
      </c>
      <c r="C13" s="53"/>
      <c r="D13" s="54"/>
      <c r="E13" s="65"/>
      <c r="F13" s="55"/>
      <c r="G13" s="53"/>
      <c r="H13" s="57"/>
      <c r="I13" s="56"/>
      <c r="J13" s="56"/>
      <c r="K13" s="67"/>
      <c r="L13" s="85"/>
      <c r="M13" s="85"/>
      <c r="N13">
        <v>1</v>
      </c>
    </row>
    <row r="14" spans="1:14" x14ac:dyDescent="0.35">
      <c r="A14" t="s">
        <v>179</v>
      </c>
      <c r="B14" t="s">
        <v>191</v>
      </c>
      <c r="C14" s="53"/>
      <c r="D14" s="54"/>
      <c r="E14" s="65"/>
      <c r="F14" s="55"/>
      <c r="G14" s="53"/>
      <c r="H14" s="57"/>
      <c r="I14" s="56"/>
      <c r="J14" s="56"/>
      <c r="K14" s="67"/>
      <c r="L14" s="85"/>
      <c r="M14" s="85"/>
      <c r="N14">
        <v>1</v>
      </c>
    </row>
    <row r="15" spans="1:14" x14ac:dyDescent="0.35">
      <c r="A15" t="s">
        <v>180</v>
      </c>
      <c r="B15" t="s">
        <v>186</v>
      </c>
      <c r="C15" s="53"/>
      <c r="D15" s="54"/>
      <c r="E15" s="65"/>
      <c r="F15" s="55"/>
      <c r="G15" s="53"/>
      <c r="H15" s="57"/>
      <c r="I15" s="56"/>
      <c r="J15" s="56"/>
      <c r="K15" s="67"/>
      <c r="L15" s="85"/>
      <c r="M15" s="85"/>
      <c r="N15">
        <v>109</v>
      </c>
    </row>
    <row r="16" spans="1:14" x14ac:dyDescent="0.35">
      <c r="A16" t="s">
        <v>181</v>
      </c>
      <c r="B16" t="s">
        <v>177</v>
      </c>
      <c r="C16" s="53"/>
      <c r="D16" s="54"/>
      <c r="E16" s="65"/>
      <c r="F16" s="55"/>
      <c r="G16" s="53"/>
      <c r="H16" s="57"/>
      <c r="I16" s="56"/>
      <c r="J16" s="56"/>
      <c r="K16" s="67"/>
      <c r="L16" s="85"/>
      <c r="M16" s="85"/>
      <c r="N16">
        <v>1</v>
      </c>
    </row>
    <row r="17" spans="1:14" x14ac:dyDescent="0.35">
      <c r="A17" t="s">
        <v>181</v>
      </c>
      <c r="B17" t="s">
        <v>190</v>
      </c>
      <c r="C17" s="53"/>
      <c r="D17" s="54"/>
      <c r="E17" s="65"/>
      <c r="F17" s="55"/>
      <c r="G17" s="53"/>
      <c r="H17" s="57"/>
      <c r="I17" s="56"/>
      <c r="J17" s="56"/>
      <c r="K17" s="67"/>
      <c r="L17" s="85"/>
      <c r="M17" s="85"/>
      <c r="N17">
        <v>11</v>
      </c>
    </row>
    <row r="18" spans="1:14" x14ac:dyDescent="0.35">
      <c r="A18" t="s">
        <v>183</v>
      </c>
      <c r="B18" t="s">
        <v>178</v>
      </c>
      <c r="C18" s="53"/>
      <c r="D18" s="54"/>
      <c r="E18" s="65"/>
      <c r="F18" s="55"/>
      <c r="G18" s="53"/>
      <c r="H18" s="57"/>
      <c r="I18" s="56"/>
      <c r="J18" s="56"/>
      <c r="K18" s="67"/>
      <c r="L18" s="85"/>
      <c r="M18" s="85"/>
      <c r="N18">
        <v>101</v>
      </c>
    </row>
    <row r="19" spans="1:14" x14ac:dyDescent="0.35">
      <c r="A19" t="s">
        <v>183</v>
      </c>
      <c r="B19" t="s">
        <v>180</v>
      </c>
      <c r="C19" s="53"/>
      <c r="D19" s="54"/>
      <c r="E19" s="65"/>
      <c r="F19" s="55"/>
      <c r="G19" s="53"/>
      <c r="H19" s="57"/>
      <c r="I19" s="56"/>
      <c r="J19" s="56"/>
      <c r="K19" s="67"/>
      <c r="L19" s="85"/>
      <c r="M19" s="85"/>
      <c r="N19">
        <v>109</v>
      </c>
    </row>
    <row r="20" spans="1:14" x14ac:dyDescent="0.35">
      <c r="A20" t="s">
        <v>183</v>
      </c>
      <c r="B20" t="s">
        <v>184</v>
      </c>
      <c r="C20" s="53"/>
      <c r="D20" s="54"/>
      <c r="E20" s="65"/>
      <c r="F20" s="55"/>
      <c r="G20" s="53"/>
      <c r="H20" s="57"/>
      <c r="I20" s="56"/>
      <c r="J20" s="56"/>
      <c r="K20" s="67"/>
      <c r="L20" s="85"/>
      <c r="M20" s="85"/>
      <c r="N20">
        <v>4</v>
      </c>
    </row>
    <row r="21" spans="1:14" x14ac:dyDescent="0.35">
      <c r="A21" t="s">
        <v>183</v>
      </c>
      <c r="B21" t="s">
        <v>188</v>
      </c>
      <c r="C21" s="53"/>
      <c r="D21" s="54"/>
      <c r="E21" s="65"/>
      <c r="F21" s="55"/>
      <c r="G21" s="53"/>
      <c r="H21" s="57"/>
      <c r="I21" s="56"/>
      <c r="J21" s="56"/>
      <c r="K21" s="67"/>
      <c r="L21" s="85"/>
      <c r="M21" s="85"/>
      <c r="N21">
        <v>108</v>
      </c>
    </row>
    <row r="22" spans="1:14" x14ac:dyDescent="0.35">
      <c r="A22" t="s">
        <v>184</v>
      </c>
      <c r="B22" t="s">
        <v>181</v>
      </c>
      <c r="C22" s="53"/>
      <c r="D22" s="54"/>
      <c r="E22" s="65"/>
      <c r="F22" s="55"/>
      <c r="G22" s="53"/>
      <c r="H22" s="57"/>
      <c r="I22" s="56"/>
      <c r="J22" s="56"/>
      <c r="K22" s="67"/>
      <c r="L22" s="85"/>
      <c r="M22" s="85"/>
      <c r="N22">
        <v>23</v>
      </c>
    </row>
    <row r="23" spans="1:14" x14ac:dyDescent="0.35">
      <c r="A23" t="s">
        <v>184</v>
      </c>
      <c r="B23" t="s">
        <v>177</v>
      </c>
      <c r="C23" s="53"/>
      <c r="D23" s="54"/>
      <c r="E23" s="65"/>
      <c r="F23" s="55"/>
      <c r="G23" s="53"/>
      <c r="H23" s="57"/>
      <c r="I23" s="56"/>
      <c r="J23" s="56"/>
      <c r="K23" s="67"/>
      <c r="L23" s="85"/>
      <c r="M23" s="85"/>
      <c r="N23">
        <v>4</v>
      </c>
    </row>
    <row r="24" spans="1:14" x14ac:dyDescent="0.35">
      <c r="A24" t="s">
        <v>184</v>
      </c>
      <c r="B24" t="s">
        <v>180</v>
      </c>
      <c r="C24" s="53"/>
      <c r="D24" s="54"/>
      <c r="E24" s="65"/>
      <c r="F24" s="55"/>
      <c r="G24" s="53"/>
      <c r="H24" s="57"/>
      <c r="I24" s="56"/>
      <c r="J24" s="56"/>
      <c r="K24" s="67"/>
      <c r="L24" s="85"/>
      <c r="M24" s="85"/>
      <c r="N24">
        <v>12</v>
      </c>
    </row>
    <row r="25" spans="1:14" x14ac:dyDescent="0.35">
      <c r="A25" t="s">
        <v>185</v>
      </c>
      <c r="B25" t="s">
        <v>177</v>
      </c>
      <c r="C25" s="53"/>
      <c r="D25" s="54"/>
      <c r="E25" s="65"/>
      <c r="F25" s="55"/>
      <c r="G25" s="53"/>
      <c r="H25" s="57"/>
      <c r="I25" s="56"/>
      <c r="J25" s="56"/>
      <c r="K25" s="67"/>
      <c r="L25" s="85"/>
      <c r="M25" s="85"/>
      <c r="N25">
        <v>13</v>
      </c>
    </row>
    <row r="26" spans="1:14" x14ac:dyDescent="0.35">
      <c r="A26" t="s">
        <v>186</v>
      </c>
      <c r="B26" t="s">
        <v>178</v>
      </c>
      <c r="C26" s="53"/>
      <c r="D26" s="54"/>
      <c r="E26" s="65"/>
      <c r="F26" s="55"/>
      <c r="G26" s="53"/>
      <c r="H26" s="57"/>
      <c r="I26" s="56"/>
      <c r="J26" s="56"/>
      <c r="K26" s="67"/>
      <c r="L26" s="85"/>
      <c r="M26" s="85"/>
      <c r="N26">
        <v>114</v>
      </c>
    </row>
    <row r="27" spans="1:14" x14ac:dyDescent="0.35">
      <c r="A27" t="s">
        <v>187</v>
      </c>
      <c r="B27" t="s">
        <v>185</v>
      </c>
      <c r="C27" s="53"/>
      <c r="D27" s="54"/>
      <c r="E27" s="65"/>
      <c r="F27" s="55"/>
      <c r="G27" s="53"/>
      <c r="H27" s="57"/>
      <c r="I27" s="56"/>
      <c r="J27" s="56"/>
      <c r="K27" s="67"/>
      <c r="L27" s="85"/>
      <c r="M27" s="85"/>
      <c r="N27">
        <v>2</v>
      </c>
    </row>
    <row r="28" spans="1:14" x14ac:dyDescent="0.35">
      <c r="A28" t="s">
        <v>187</v>
      </c>
      <c r="B28" t="s">
        <v>191</v>
      </c>
      <c r="C28" s="53"/>
      <c r="D28" s="54"/>
      <c r="E28" s="65"/>
      <c r="F28" s="55"/>
      <c r="G28" s="53"/>
      <c r="H28" s="57"/>
      <c r="I28" s="56"/>
      <c r="J28" s="56"/>
      <c r="K28" s="67"/>
      <c r="L28" s="85"/>
      <c r="M28" s="85"/>
      <c r="N28">
        <v>20</v>
      </c>
    </row>
    <row r="29" spans="1:14" x14ac:dyDescent="0.35">
      <c r="A29" t="s">
        <v>188</v>
      </c>
      <c r="B29" t="s">
        <v>182</v>
      </c>
      <c r="C29" s="53"/>
      <c r="D29" s="54"/>
      <c r="E29" s="65"/>
      <c r="F29" s="55"/>
      <c r="G29" s="53"/>
      <c r="H29" s="57"/>
      <c r="I29" s="56"/>
      <c r="J29" s="56"/>
      <c r="K29" s="67"/>
      <c r="L29" s="85"/>
      <c r="M29" s="85"/>
      <c r="N29">
        <v>218</v>
      </c>
    </row>
    <row r="30" spans="1:14" x14ac:dyDescent="0.35">
      <c r="A30" t="s">
        <v>188</v>
      </c>
      <c r="B30" t="s">
        <v>193</v>
      </c>
      <c r="C30" s="53"/>
      <c r="D30" s="54"/>
      <c r="E30" s="65"/>
      <c r="F30" s="55"/>
      <c r="G30" s="53"/>
      <c r="H30" s="57"/>
      <c r="I30" s="56"/>
      <c r="J30" s="56"/>
      <c r="K30" s="67"/>
      <c r="L30" s="85"/>
      <c r="M30" s="85"/>
      <c r="N30">
        <v>1</v>
      </c>
    </row>
    <row r="31" spans="1:14" x14ac:dyDescent="0.35">
      <c r="A31" t="s">
        <v>189</v>
      </c>
      <c r="B31" t="s">
        <v>177</v>
      </c>
      <c r="C31" s="53"/>
      <c r="D31" s="54"/>
      <c r="E31" s="65"/>
      <c r="F31" s="55"/>
      <c r="G31" s="53"/>
      <c r="H31" s="57"/>
      <c r="I31" s="56"/>
      <c r="J31" s="56"/>
      <c r="K31" s="67"/>
      <c r="L31" s="85"/>
      <c r="M31" s="85"/>
      <c r="N31">
        <v>12</v>
      </c>
    </row>
    <row r="32" spans="1:14" x14ac:dyDescent="0.35">
      <c r="A32" t="s">
        <v>190</v>
      </c>
      <c r="B32" t="s">
        <v>179</v>
      </c>
      <c r="C32" s="53"/>
      <c r="D32" s="54"/>
      <c r="E32" s="65"/>
      <c r="F32" s="55"/>
      <c r="G32" s="53"/>
      <c r="H32" s="57"/>
      <c r="I32" s="56"/>
      <c r="J32" s="56"/>
      <c r="K32" s="67"/>
      <c r="L32" s="85"/>
      <c r="M32" s="85"/>
      <c r="N32">
        <v>17</v>
      </c>
    </row>
    <row r="33" spans="1:14" x14ac:dyDescent="0.35">
      <c r="A33" t="s">
        <v>190</v>
      </c>
      <c r="B33" t="s">
        <v>182</v>
      </c>
      <c r="C33" s="53"/>
      <c r="D33" s="54"/>
      <c r="E33" s="65"/>
      <c r="F33" s="55"/>
      <c r="G33" s="53"/>
      <c r="H33" s="57"/>
      <c r="I33" s="56"/>
      <c r="J33" s="56"/>
      <c r="K33" s="67"/>
      <c r="L33" s="85"/>
      <c r="M33" s="85"/>
      <c r="N33">
        <v>4</v>
      </c>
    </row>
    <row r="34" spans="1:14" x14ac:dyDescent="0.35">
      <c r="A34" t="s">
        <v>190</v>
      </c>
      <c r="B34" t="s">
        <v>184</v>
      </c>
      <c r="C34" s="53"/>
      <c r="D34" s="54"/>
      <c r="E34" s="65"/>
      <c r="F34" s="55"/>
      <c r="G34" s="53"/>
      <c r="H34" s="57"/>
      <c r="I34" s="56"/>
      <c r="J34" s="56"/>
      <c r="K34" s="67"/>
      <c r="L34" s="85"/>
      <c r="M34" s="85"/>
      <c r="N34">
        <v>2</v>
      </c>
    </row>
    <row r="35" spans="1:14" x14ac:dyDescent="0.35">
      <c r="A35" t="s">
        <v>177</v>
      </c>
      <c r="B35" t="s">
        <v>175</v>
      </c>
      <c r="C35" s="53"/>
      <c r="D35" s="54"/>
      <c r="E35" s="65"/>
      <c r="F35" s="55"/>
      <c r="G35" s="53"/>
      <c r="H35" s="57"/>
      <c r="I35" s="56"/>
      <c r="J35" s="56"/>
      <c r="K35" s="67"/>
      <c r="L35" s="85"/>
      <c r="M35" s="85"/>
      <c r="N35">
        <v>19</v>
      </c>
    </row>
    <row r="36" spans="1:14" x14ac:dyDescent="0.35">
      <c r="A36" t="s">
        <v>177</v>
      </c>
      <c r="B36" t="s">
        <v>182</v>
      </c>
      <c r="C36" s="53"/>
      <c r="D36" s="54"/>
      <c r="E36" s="65"/>
      <c r="F36" s="55"/>
      <c r="G36" s="53"/>
      <c r="H36" s="57"/>
      <c r="I36" s="56"/>
      <c r="J36" s="56"/>
      <c r="K36" s="67"/>
      <c r="L36" s="85"/>
      <c r="M36" s="85"/>
      <c r="N36">
        <v>21</v>
      </c>
    </row>
    <row r="37" spans="1:14" x14ac:dyDescent="0.35">
      <c r="A37" t="s">
        <v>177</v>
      </c>
      <c r="B37" t="s">
        <v>192</v>
      </c>
      <c r="C37" s="53"/>
      <c r="D37" s="54"/>
      <c r="E37" s="65"/>
      <c r="F37" s="55"/>
      <c r="G37" s="53"/>
      <c r="H37" s="57"/>
      <c r="I37" s="56"/>
      <c r="J37" s="56"/>
      <c r="K37" s="67"/>
      <c r="L37" s="85"/>
      <c r="M37" s="85"/>
      <c r="N37">
        <v>1</v>
      </c>
    </row>
    <row r="38" spans="1:14" x14ac:dyDescent="0.35">
      <c r="A38" t="s">
        <v>191</v>
      </c>
      <c r="B38" t="s">
        <v>180</v>
      </c>
      <c r="C38" s="53"/>
      <c r="D38" s="54"/>
      <c r="E38" s="65"/>
      <c r="F38" s="55"/>
      <c r="G38" s="53"/>
      <c r="H38" s="57"/>
      <c r="I38" s="56"/>
      <c r="J38" s="56"/>
      <c r="K38" s="67"/>
      <c r="L38" s="85"/>
      <c r="M38" s="85"/>
      <c r="N38">
        <v>1</v>
      </c>
    </row>
    <row r="39" spans="1:14" x14ac:dyDescent="0.35">
      <c r="A39" t="s">
        <v>193</v>
      </c>
      <c r="B39" t="s">
        <v>177</v>
      </c>
      <c r="C39" s="53"/>
      <c r="D39" s="54"/>
      <c r="E39" s="65"/>
      <c r="F39" s="55"/>
      <c r="G39" s="53"/>
      <c r="H39" s="57"/>
      <c r="I39" s="56"/>
      <c r="J39" s="56"/>
      <c r="K39" s="67"/>
      <c r="L39" s="85"/>
      <c r="M39" s="85"/>
      <c r="N39">
        <v>10</v>
      </c>
    </row>
    <row r="40" spans="1:14" x14ac:dyDescent="0.35">
      <c r="A40" t="s">
        <v>193</v>
      </c>
      <c r="B40" t="s">
        <v>191</v>
      </c>
      <c r="C40" s="53"/>
      <c r="D40" s="54"/>
      <c r="E40" s="65"/>
      <c r="F40" s="55"/>
      <c r="G40" s="53"/>
      <c r="H40" s="57"/>
      <c r="I40" s="56"/>
      <c r="J40" s="56"/>
      <c r="K40" s="67"/>
      <c r="L40" s="85"/>
      <c r="M40" s="85"/>
      <c r="N40">
        <v>1</v>
      </c>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4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40"/>
    <dataValidation allowBlank="1" showErrorMessage="1" sqref="N2:N4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4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40"/>
    <dataValidation allowBlank="1" showInputMessage="1" promptTitle="Edge Color" prompt="To select an optional edge color, right-click and select Select Color on the right-click menu." sqref="C3:C40"/>
    <dataValidation allowBlank="1" showInputMessage="1" errorTitle="Invalid Edge Width" error="The optional edge width must be a whole number between 1 and 10." promptTitle="Edge Width" prompt="Enter an optional edge width between 1 and 10." sqref="D3:D40"/>
    <dataValidation allowBlank="1" showInputMessage="1" errorTitle="Invalid Edge Opacity" error="The optional edge opacity must be a whole number between 0 and 10." promptTitle="Edge Opacity" prompt="Enter an optional edge opacity between 0 (transparent) and 100 (opaque)." sqref="F3:F4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40">
      <formula1>ValidEdgeVisibilities</formula1>
    </dataValidation>
    <dataValidation allowBlank="1" showInputMessage="1" showErrorMessage="1" promptTitle="Vertex 1 Name" prompt="Enter the name of the edge's first vertex." sqref="A3:A40"/>
    <dataValidation allowBlank="1" showInputMessage="1" showErrorMessage="1" promptTitle="Vertex 2 Name" prompt="Enter the name of the edge's second vertex." sqref="B3:B40"/>
    <dataValidation allowBlank="1" showInputMessage="1" showErrorMessage="1" errorTitle="Invalid Edge Visibility" error="You have entered an unrecognized edge visibility.  Try selecting from the drop-down list instead." promptTitle="Edge Label" prompt="Enter an optional edge label." sqref="H3:H4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4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40"/>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H21"/>
  <sheetViews>
    <sheetView workbookViewId="0">
      <pane xSplit="1" ySplit="2" topLeftCell="B3" activePane="bottomRight" state="frozen"/>
      <selection pane="topRight" activeCell="B1" sqref="B1"/>
      <selection pane="bottomLeft" activeCell="A3" sqref="A3"/>
      <selection pane="bottomRight" activeCell="AC3" sqref="AC3:AC21"/>
    </sheetView>
  </sheetViews>
  <sheetFormatPr defaultRowHeight="14.5" x14ac:dyDescent="0.35"/>
  <cols>
    <col min="1" max="1" width="9.1796875" style="1"/>
    <col min="2" max="2" width="7.81640625" customWidth="1"/>
    <col min="3" max="3" width="8.54296875" customWidth="1"/>
    <col min="4" max="4" width="6.7265625" customWidth="1"/>
    <col min="5" max="5" width="9.81640625" customWidth="1"/>
    <col min="6" max="6" width="7.7265625" customWidth="1"/>
    <col min="7" max="7" width="11" customWidth="1"/>
    <col min="8" max="8" width="8.54296875" customWidth="1"/>
    <col min="9" max="9" width="9.7265625" customWidth="1"/>
    <col min="10" max="10" width="10.54296875" style="3" customWidth="1"/>
    <col min="11" max="11" width="9.1796875" customWidth="1"/>
    <col min="12" max="12" width="9.1796875" hidden="1" customWidth="1"/>
    <col min="13" max="14" width="4.26953125" hidden="1" customWidth="1"/>
    <col min="15" max="15" width="10.26953125" hidden="1" customWidth="1"/>
    <col min="16" max="16" width="6.453125" hidden="1" customWidth="1"/>
    <col min="17" max="17" width="8.26953125" hidden="1" customWidth="1"/>
    <col min="18" max="18" width="9.54296875" hidden="1" customWidth="1"/>
    <col min="19" max="19" width="9.26953125" hidden="1" customWidth="1"/>
    <col min="20" max="20" width="9.54296875" hidden="1" customWidth="1"/>
    <col min="21" max="23" width="14.26953125" hidden="1" customWidth="1"/>
    <col min="24" max="24" width="11.81640625" hidden="1" customWidth="1"/>
    <col min="25" max="25" width="14.453125" hidden="1" customWidth="1"/>
    <col min="26" max="26" width="18.26953125" hidden="1" customWidth="1"/>
    <col min="27" max="27" width="5" style="3" hidden="1" customWidth="1"/>
    <col min="28" max="28" width="16" style="3" hidden="1" customWidth="1"/>
    <col min="29" max="29" width="16" style="6" bestFit="1" customWidth="1"/>
    <col min="30" max="30" width="14.26953125" style="2" customWidth="1"/>
    <col min="31" max="32" width="14.26953125" style="3" customWidth="1"/>
    <col min="33" max="33" width="11.81640625" style="3" customWidth="1"/>
    <col min="34" max="34" width="14.453125" style="3" customWidth="1"/>
    <col min="35" max="35" width="5" customWidth="1"/>
    <col min="36" max="36" width="16" customWidth="1"/>
    <col min="37" max="37" width="16" bestFit="1" customWidth="1"/>
    <col min="38" max="39" width="9.1796875" customWidth="1"/>
  </cols>
  <sheetData>
    <row r="1" spans="1:34" x14ac:dyDescent="0.3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34" ht="30" customHeight="1" x14ac:dyDescent="0.35">
      <c r="A2" s="11" t="s">
        <v>5</v>
      </c>
      <c r="B2" s="8" t="s">
        <v>2</v>
      </c>
      <c r="C2" s="8" t="s">
        <v>8</v>
      </c>
      <c r="D2" s="9" t="s">
        <v>45</v>
      </c>
      <c r="E2" s="10" t="s">
        <v>4</v>
      </c>
      <c r="F2" s="8" t="s">
        <v>48</v>
      </c>
      <c r="G2" s="8" t="s">
        <v>11</v>
      </c>
      <c r="H2" s="8" t="s">
        <v>46</v>
      </c>
      <c r="I2" s="8" t="s">
        <v>47</v>
      </c>
      <c r="J2" s="8" t="s">
        <v>77</v>
      </c>
      <c r="K2" s="8" t="s">
        <v>10</v>
      </c>
      <c r="L2" s="8" t="s">
        <v>26</v>
      </c>
      <c r="M2" s="8" t="s">
        <v>15</v>
      </c>
      <c r="N2" s="8" t="s">
        <v>16</v>
      </c>
      <c r="O2" s="8" t="s">
        <v>13</v>
      </c>
      <c r="P2" s="8" t="s">
        <v>27</v>
      </c>
      <c r="Q2" s="8" t="s">
        <v>28</v>
      </c>
      <c r="R2" s="13" t="s">
        <v>31</v>
      </c>
      <c r="S2" s="13" t="s">
        <v>32</v>
      </c>
      <c r="T2" s="13" t="s">
        <v>33</v>
      </c>
      <c r="U2" s="13" t="s">
        <v>34</v>
      </c>
      <c r="V2" s="13" t="s">
        <v>35</v>
      </c>
      <c r="W2" s="13" t="s">
        <v>36</v>
      </c>
      <c r="X2" s="13" t="s">
        <v>137</v>
      </c>
      <c r="Y2" s="13" t="s">
        <v>37</v>
      </c>
      <c r="Z2" s="13" t="s">
        <v>170</v>
      </c>
      <c r="AA2" s="11" t="s">
        <v>12</v>
      </c>
      <c r="AB2" s="11" t="s">
        <v>38</v>
      </c>
      <c r="AC2" s="8" t="s">
        <v>194</v>
      </c>
      <c r="AD2" s="3"/>
      <c r="AF2"/>
      <c r="AG2"/>
      <c r="AH2"/>
    </row>
    <row r="3" spans="1:34" ht="15" customHeight="1" x14ac:dyDescent="0.35">
      <c r="A3" t="s">
        <v>175</v>
      </c>
      <c r="B3" s="53"/>
      <c r="C3" s="53"/>
      <c r="D3" s="54"/>
      <c r="E3" s="55"/>
      <c r="F3" s="53"/>
      <c r="G3" s="53"/>
      <c r="H3" s="57"/>
      <c r="I3" s="56"/>
      <c r="J3" s="56"/>
      <c r="K3" s="57"/>
      <c r="L3" s="59"/>
      <c r="M3" s="60"/>
      <c r="N3" s="60"/>
      <c r="O3" s="58"/>
      <c r="P3" s="61"/>
      <c r="Q3" s="61"/>
      <c r="R3" s="50"/>
      <c r="S3" s="50"/>
      <c r="T3" s="50"/>
      <c r="U3" s="50"/>
      <c r="V3" s="51"/>
      <c r="W3" s="51"/>
      <c r="X3" s="52"/>
      <c r="Y3" s="51"/>
      <c r="Z3" s="51"/>
      <c r="AA3" s="62"/>
      <c r="AB3" s="62"/>
      <c r="AC3">
        <v>391</v>
      </c>
      <c r="AD3" s="3"/>
      <c r="AF3"/>
      <c r="AG3"/>
      <c r="AH3"/>
    </row>
    <row r="4" spans="1:34" x14ac:dyDescent="0.35">
      <c r="A4" t="s">
        <v>176</v>
      </c>
      <c r="B4" s="15"/>
      <c r="C4" s="15"/>
      <c r="D4" s="78"/>
      <c r="E4" s="79"/>
      <c r="F4" s="15"/>
      <c r="G4" s="15"/>
      <c r="H4" s="16"/>
      <c r="I4" s="66"/>
      <c r="J4" s="66"/>
      <c r="K4" s="16"/>
      <c r="L4" s="80"/>
      <c r="M4" s="81"/>
      <c r="N4" s="81"/>
      <c r="O4" s="77"/>
      <c r="P4" s="82"/>
      <c r="Q4" s="82"/>
      <c r="R4" s="83"/>
      <c r="S4" s="83"/>
      <c r="T4" s="83"/>
      <c r="U4" s="83"/>
      <c r="V4" s="52"/>
      <c r="W4" s="52"/>
      <c r="X4" s="52"/>
      <c r="Y4" s="52"/>
      <c r="Z4" s="51"/>
      <c r="AA4" s="84"/>
      <c r="AB4" s="84"/>
      <c r="AC4">
        <v>334</v>
      </c>
    </row>
    <row r="5" spans="1:34" x14ac:dyDescent="0.35">
      <c r="A5" t="s">
        <v>177</v>
      </c>
      <c r="B5" s="15"/>
      <c r="C5" s="15"/>
      <c r="D5" s="78"/>
      <c r="E5" s="79"/>
      <c r="F5" s="15"/>
      <c r="G5" s="15"/>
      <c r="H5" s="16"/>
      <c r="I5" s="66"/>
      <c r="J5" s="66"/>
      <c r="K5" s="16"/>
      <c r="L5" s="80"/>
      <c r="M5" s="81"/>
      <c r="N5" s="81"/>
      <c r="O5" s="77"/>
      <c r="P5" s="82"/>
      <c r="Q5" s="82"/>
      <c r="R5" s="83"/>
      <c r="S5" s="83"/>
      <c r="T5" s="83"/>
      <c r="U5" s="83"/>
      <c r="V5" s="52"/>
      <c r="W5" s="52"/>
      <c r="X5" s="52"/>
      <c r="Y5" s="52"/>
      <c r="Z5" s="51"/>
      <c r="AA5" s="84"/>
      <c r="AB5" s="84"/>
      <c r="AC5">
        <v>351</v>
      </c>
    </row>
    <row r="6" spans="1:34" x14ac:dyDescent="0.35">
      <c r="A6" t="s">
        <v>178</v>
      </c>
      <c r="B6" s="15"/>
      <c r="C6" s="15"/>
      <c r="D6" s="78"/>
      <c r="E6" s="79"/>
      <c r="F6" s="15"/>
      <c r="G6" s="15"/>
      <c r="H6" s="16"/>
      <c r="I6" s="66"/>
      <c r="J6" s="66"/>
      <c r="K6" s="16"/>
      <c r="L6" s="80"/>
      <c r="M6" s="81"/>
      <c r="N6" s="81"/>
      <c r="O6" s="77"/>
      <c r="P6" s="82"/>
      <c r="Q6" s="82"/>
      <c r="R6" s="83"/>
      <c r="S6" s="83"/>
      <c r="T6" s="83"/>
      <c r="U6" s="83"/>
      <c r="V6" s="52"/>
      <c r="W6" s="52"/>
      <c r="X6" s="52"/>
      <c r="Y6" s="52"/>
      <c r="Z6" s="51"/>
      <c r="AA6" s="84"/>
      <c r="AB6" s="84"/>
      <c r="AC6">
        <v>624</v>
      </c>
    </row>
    <row r="7" spans="1:34" x14ac:dyDescent="0.35">
      <c r="A7" t="s">
        <v>179</v>
      </c>
      <c r="B7" s="15"/>
      <c r="C7" s="15"/>
      <c r="D7" s="78"/>
      <c r="E7" s="79"/>
      <c r="F7" s="15"/>
      <c r="G7" s="15"/>
      <c r="H7" s="16"/>
      <c r="I7" s="66"/>
      <c r="J7" s="66"/>
      <c r="K7" s="16"/>
      <c r="L7" s="80"/>
      <c r="M7" s="81"/>
      <c r="N7" s="81"/>
      <c r="O7" s="77"/>
      <c r="P7" s="82"/>
      <c r="Q7" s="82"/>
      <c r="R7" s="83"/>
      <c r="S7" s="83"/>
      <c r="T7" s="83"/>
      <c r="U7" s="83"/>
      <c r="V7" s="52"/>
      <c r="W7" s="52"/>
      <c r="X7" s="52"/>
      <c r="Y7" s="52"/>
      <c r="Z7" s="51"/>
      <c r="AA7" s="84"/>
      <c r="AB7" s="84"/>
      <c r="AC7">
        <v>364</v>
      </c>
    </row>
    <row r="8" spans="1:34" x14ac:dyDescent="0.35">
      <c r="A8" t="s">
        <v>180</v>
      </c>
      <c r="B8" s="15"/>
      <c r="C8" s="15"/>
      <c r="D8" s="78"/>
      <c r="E8" s="79"/>
      <c r="F8" s="15"/>
      <c r="G8" s="15"/>
      <c r="H8" s="16"/>
      <c r="I8" s="66"/>
      <c r="J8" s="66"/>
      <c r="K8" s="16"/>
      <c r="L8" s="80"/>
      <c r="M8" s="81"/>
      <c r="N8" s="81"/>
      <c r="O8" s="77"/>
      <c r="P8" s="82"/>
      <c r="Q8" s="82"/>
      <c r="R8" s="83"/>
      <c r="S8" s="83"/>
      <c r="T8" s="83"/>
      <c r="U8" s="83"/>
      <c r="V8" s="52"/>
      <c r="W8" s="52"/>
      <c r="X8" s="52"/>
      <c r="Y8" s="52"/>
      <c r="Z8" s="51"/>
      <c r="AA8" s="84"/>
      <c r="AB8" s="84"/>
      <c r="AC8">
        <v>305</v>
      </c>
    </row>
    <row r="9" spans="1:34" x14ac:dyDescent="0.35">
      <c r="A9" t="s">
        <v>181</v>
      </c>
      <c r="B9" s="15"/>
      <c r="C9" s="15"/>
      <c r="D9" s="78"/>
      <c r="E9" s="79"/>
      <c r="F9" s="15"/>
      <c r="G9" s="15"/>
      <c r="H9" s="16"/>
      <c r="I9" s="66"/>
      <c r="J9" s="66"/>
      <c r="K9" s="16"/>
      <c r="L9" s="80"/>
      <c r="M9" s="81"/>
      <c r="N9" s="81"/>
      <c r="O9" s="77"/>
      <c r="P9" s="82"/>
      <c r="Q9" s="82"/>
      <c r="R9" s="83"/>
      <c r="S9" s="83"/>
      <c r="T9" s="83"/>
      <c r="U9" s="83"/>
      <c r="V9" s="52"/>
      <c r="W9" s="52"/>
      <c r="X9" s="52"/>
      <c r="Y9" s="52"/>
      <c r="Z9" s="51"/>
      <c r="AA9" s="84"/>
      <c r="AB9" s="84"/>
      <c r="AC9">
        <v>571</v>
      </c>
    </row>
    <row r="10" spans="1:34" x14ac:dyDescent="0.35">
      <c r="A10" t="s">
        <v>182</v>
      </c>
      <c r="B10" s="15"/>
      <c r="C10" s="15"/>
      <c r="D10" s="78"/>
      <c r="E10" s="79"/>
      <c r="F10" s="15"/>
      <c r="G10" s="15"/>
      <c r="H10" s="16"/>
      <c r="I10" s="66"/>
      <c r="J10" s="66"/>
      <c r="K10" s="16"/>
      <c r="L10" s="80"/>
      <c r="M10" s="81"/>
      <c r="N10" s="81"/>
      <c r="O10" s="77"/>
      <c r="P10" s="82"/>
      <c r="Q10" s="82"/>
      <c r="R10" s="83"/>
      <c r="S10" s="83"/>
      <c r="T10" s="83"/>
      <c r="U10" s="83"/>
      <c r="V10" s="52"/>
      <c r="W10" s="52"/>
      <c r="X10" s="52"/>
      <c r="Y10" s="52"/>
      <c r="Z10" s="51"/>
      <c r="AA10" s="84"/>
      <c r="AB10" s="84"/>
      <c r="AC10">
        <v>1414</v>
      </c>
    </row>
    <row r="11" spans="1:34" x14ac:dyDescent="0.35">
      <c r="A11" t="s">
        <v>183</v>
      </c>
      <c r="B11" s="15"/>
      <c r="C11" s="15"/>
      <c r="D11" s="78"/>
      <c r="E11" s="79"/>
      <c r="F11" s="15"/>
      <c r="G11" s="15"/>
      <c r="H11" s="16"/>
      <c r="I11" s="66"/>
      <c r="J11" s="66"/>
      <c r="K11" s="16"/>
      <c r="L11" s="80"/>
      <c r="M11" s="81"/>
      <c r="N11" s="81"/>
      <c r="O11" s="77"/>
      <c r="P11" s="82"/>
      <c r="Q11" s="82"/>
      <c r="R11" s="83"/>
      <c r="S11" s="83"/>
      <c r="T11" s="83"/>
      <c r="U11" s="83"/>
      <c r="V11" s="52"/>
      <c r="W11" s="52"/>
      <c r="X11" s="52"/>
      <c r="Y11" s="52"/>
      <c r="Z11" s="51"/>
      <c r="AA11" s="84"/>
      <c r="AB11" s="84"/>
      <c r="AC11">
        <v>844</v>
      </c>
    </row>
    <row r="12" spans="1:34" x14ac:dyDescent="0.35">
      <c r="A12" t="s">
        <v>184</v>
      </c>
      <c r="B12" s="15"/>
      <c r="C12" s="15"/>
      <c r="D12" s="78"/>
      <c r="E12" s="79"/>
      <c r="F12" s="15"/>
      <c r="G12" s="15"/>
      <c r="H12" s="16"/>
      <c r="I12" s="66"/>
      <c r="J12" s="66"/>
      <c r="K12" s="16"/>
      <c r="L12" s="80"/>
      <c r="M12" s="81"/>
      <c r="N12" s="81"/>
      <c r="O12" s="77"/>
      <c r="P12" s="82"/>
      <c r="Q12" s="82"/>
      <c r="R12" s="83"/>
      <c r="S12" s="83"/>
      <c r="T12" s="83"/>
      <c r="U12" s="83"/>
      <c r="V12" s="52"/>
      <c r="W12" s="52"/>
      <c r="X12" s="52"/>
      <c r="Y12" s="52"/>
      <c r="Z12" s="51"/>
      <c r="AA12" s="84"/>
      <c r="AB12" s="84"/>
      <c r="AC12">
        <v>364</v>
      </c>
    </row>
    <row r="13" spans="1:34" x14ac:dyDescent="0.35">
      <c r="A13" t="s">
        <v>185</v>
      </c>
      <c r="B13" s="15"/>
      <c r="C13" s="15"/>
      <c r="D13" s="78"/>
      <c r="E13" s="79"/>
      <c r="F13" s="15"/>
      <c r="G13" s="15"/>
      <c r="H13" s="16"/>
      <c r="I13" s="66"/>
      <c r="J13" s="66"/>
      <c r="K13" s="16"/>
      <c r="L13" s="80"/>
      <c r="M13" s="81"/>
      <c r="N13" s="81"/>
      <c r="O13" s="77"/>
      <c r="P13" s="82"/>
      <c r="Q13" s="82"/>
      <c r="R13" s="83"/>
      <c r="S13" s="83"/>
      <c r="T13" s="83"/>
      <c r="U13" s="83"/>
      <c r="V13" s="52"/>
      <c r="W13" s="52"/>
      <c r="X13" s="52"/>
      <c r="Y13" s="52"/>
      <c r="Z13" s="51"/>
      <c r="AA13" s="84"/>
      <c r="AB13" s="84"/>
      <c r="AC13">
        <v>364</v>
      </c>
    </row>
    <row r="14" spans="1:34" x14ac:dyDescent="0.35">
      <c r="A14" t="s">
        <v>186</v>
      </c>
      <c r="B14" s="15"/>
      <c r="C14" s="15"/>
      <c r="D14" s="78"/>
      <c r="E14" s="79"/>
      <c r="F14" s="15"/>
      <c r="G14" s="15"/>
      <c r="H14" s="16"/>
      <c r="I14" s="66"/>
      <c r="J14" s="66"/>
      <c r="K14" s="16"/>
      <c r="L14" s="80"/>
      <c r="M14" s="81"/>
      <c r="N14" s="81"/>
      <c r="O14" s="77"/>
      <c r="P14" s="82"/>
      <c r="Q14" s="82"/>
      <c r="R14" s="83"/>
      <c r="S14" s="83"/>
      <c r="T14" s="83"/>
      <c r="U14" s="83"/>
      <c r="V14" s="52"/>
      <c r="W14" s="52"/>
      <c r="X14" s="52"/>
      <c r="Y14" s="52"/>
      <c r="Z14" s="51"/>
      <c r="AA14" s="84"/>
      <c r="AB14" s="84"/>
      <c r="AC14">
        <v>305</v>
      </c>
    </row>
    <row r="15" spans="1:34" x14ac:dyDescent="0.35">
      <c r="A15" t="s">
        <v>187</v>
      </c>
      <c r="B15" s="15"/>
      <c r="C15" s="15"/>
      <c r="D15" s="78"/>
      <c r="E15" s="79"/>
      <c r="F15" s="15"/>
      <c r="G15" s="15"/>
      <c r="H15" s="16"/>
      <c r="I15" s="66"/>
      <c r="J15" s="66"/>
      <c r="K15" s="16"/>
      <c r="L15" s="80"/>
      <c r="M15" s="81"/>
      <c r="N15" s="81"/>
      <c r="O15" s="77"/>
      <c r="P15" s="82"/>
      <c r="Q15" s="82"/>
      <c r="R15" s="83"/>
      <c r="S15" s="83"/>
      <c r="T15" s="83"/>
      <c r="U15" s="83"/>
      <c r="V15" s="52"/>
      <c r="W15" s="52"/>
      <c r="X15" s="52"/>
      <c r="Y15" s="52"/>
      <c r="Z15" s="51"/>
      <c r="AA15" s="84"/>
      <c r="AB15" s="84"/>
      <c r="AC15">
        <v>310</v>
      </c>
    </row>
    <row r="16" spans="1:34" x14ac:dyDescent="0.35">
      <c r="A16" t="s">
        <v>188</v>
      </c>
      <c r="B16" s="15"/>
      <c r="C16" s="15"/>
      <c r="D16" s="78"/>
      <c r="E16" s="79"/>
      <c r="F16" s="15"/>
      <c r="G16" s="15"/>
      <c r="H16" s="16"/>
      <c r="I16" s="66"/>
      <c r="J16" s="66"/>
      <c r="K16" s="16"/>
      <c r="L16" s="80"/>
      <c r="M16" s="81"/>
      <c r="N16" s="81"/>
      <c r="O16" s="77"/>
      <c r="P16" s="82"/>
      <c r="Q16" s="82"/>
      <c r="R16" s="83"/>
      <c r="S16" s="83"/>
      <c r="T16" s="83"/>
      <c r="U16" s="83"/>
      <c r="V16" s="52"/>
      <c r="W16" s="52"/>
      <c r="X16" s="52"/>
      <c r="Y16" s="52"/>
      <c r="Z16" s="51"/>
      <c r="AA16" s="84"/>
      <c r="AB16" s="84"/>
      <c r="AC16">
        <v>498</v>
      </c>
    </row>
    <row r="17" spans="1:29" x14ac:dyDescent="0.35">
      <c r="A17" t="s">
        <v>189</v>
      </c>
      <c r="B17" s="15"/>
      <c r="C17" s="15"/>
      <c r="D17" s="78"/>
      <c r="E17" s="79"/>
      <c r="F17" s="15"/>
      <c r="G17" s="15"/>
      <c r="H17" s="16"/>
      <c r="I17" s="66"/>
      <c r="J17" s="66"/>
      <c r="K17" s="16"/>
      <c r="L17" s="80"/>
      <c r="M17" s="81"/>
      <c r="N17" s="81"/>
      <c r="O17" s="77"/>
      <c r="P17" s="82"/>
      <c r="Q17" s="82"/>
      <c r="R17" s="83"/>
      <c r="S17" s="83"/>
      <c r="T17" s="83"/>
      <c r="U17" s="83"/>
      <c r="V17" s="52"/>
      <c r="W17" s="52"/>
      <c r="X17" s="52"/>
      <c r="Y17" s="52"/>
      <c r="Z17" s="51"/>
      <c r="AA17" s="84"/>
      <c r="AB17" s="84"/>
      <c r="AC17">
        <v>438</v>
      </c>
    </row>
    <row r="18" spans="1:29" x14ac:dyDescent="0.35">
      <c r="A18" t="s">
        <v>190</v>
      </c>
      <c r="B18" s="15"/>
      <c r="C18" s="15"/>
      <c r="D18" s="78"/>
      <c r="E18" s="79"/>
      <c r="F18" s="15"/>
      <c r="G18" s="15"/>
      <c r="H18" s="16"/>
      <c r="I18" s="66"/>
      <c r="J18" s="66"/>
      <c r="K18" s="16"/>
      <c r="L18" s="80"/>
      <c r="M18" s="81"/>
      <c r="N18" s="81"/>
      <c r="O18" s="77"/>
      <c r="P18" s="82"/>
      <c r="Q18" s="82"/>
      <c r="R18" s="83"/>
      <c r="S18" s="83"/>
      <c r="T18" s="83"/>
      <c r="U18" s="83"/>
      <c r="V18" s="52"/>
      <c r="W18" s="52"/>
      <c r="X18" s="52"/>
      <c r="Y18" s="52"/>
      <c r="Z18" s="51"/>
      <c r="AA18" s="84"/>
      <c r="AB18" s="84"/>
      <c r="AC18">
        <v>459</v>
      </c>
    </row>
    <row r="19" spans="1:29" x14ac:dyDescent="0.35">
      <c r="A19" t="s">
        <v>191</v>
      </c>
      <c r="B19" s="15"/>
      <c r="C19" s="15"/>
      <c r="D19" s="78"/>
      <c r="E19" s="79"/>
      <c r="F19" s="15"/>
      <c r="G19" s="15"/>
      <c r="H19" s="16"/>
      <c r="I19" s="66"/>
      <c r="J19" s="66"/>
      <c r="K19" s="16"/>
      <c r="L19" s="80"/>
      <c r="M19" s="81"/>
      <c r="N19" s="81"/>
      <c r="O19" s="77"/>
      <c r="P19" s="82"/>
      <c r="Q19" s="82"/>
      <c r="R19" s="83"/>
      <c r="S19" s="83"/>
      <c r="T19" s="83"/>
      <c r="U19" s="83"/>
      <c r="V19" s="52"/>
      <c r="W19" s="52"/>
      <c r="X19" s="52"/>
      <c r="Y19" s="52"/>
      <c r="Z19" s="51"/>
      <c r="AA19" s="84"/>
      <c r="AB19" s="84"/>
      <c r="AC19">
        <v>1784</v>
      </c>
    </row>
    <row r="20" spans="1:29" x14ac:dyDescent="0.35">
      <c r="A20" t="s">
        <v>192</v>
      </c>
      <c r="B20" s="15"/>
      <c r="C20" s="15"/>
      <c r="D20" s="78"/>
      <c r="E20" s="79"/>
      <c r="F20" s="15"/>
      <c r="G20" s="15"/>
      <c r="H20" s="16"/>
      <c r="I20" s="66"/>
      <c r="J20" s="66"/>
      <c r="K20" s="16"/>
      <c r="L20" s="80"/>
      <c r="M20" s="81"/>
      <c r="N20" s="81"/>
      <c r="O20" s="77"/>
      <c r="P20" s="82"/>
      <c r="Q20" s="82"/>
      <c r="R20" s="83"/>
      <c r="S20" s="83"/>
      <c r="T20" s="83"/>
      <c r="U20" s="83"/>
      <c r="V20" s="52"/>
      <c r="W20" s="52"/>
      <c r="X20" s="52"/>
      <c r="Y20" s="52"/>
      <c r="Z20" s="51"/>
      <c r="AA20" s="84"/>
      <c r="AB20" s="84"/>
      <c r="AC20">
        <v>344</v>
      </c>
    </row>
    <row r="21" spans="1:29" x14ac:dyDescent="0.35">
      <c r="A21" t="s">
        <v>193</v>
      </c>
      <c r="B21" s="15"/>
      <c r="C21" s="15"/>
      <c r="D21" s="78"/>
      <c r="E21" s="79"/>
      <c r="F21" s="15"/>
      <c r="G21" s="15"/>
      <c r="H21" s="16"/>
      <c r="I21" s="66"/>
      <c r="J21" s="66"/>
      <c r="K21" s="16"/>
      <c r="L21" s="80"/>
      <c r="M21" s="81"/>
      <c r="N21" s="81"/>
      <c r="O21" s="77"/>
      <c r="P21" s="82"/>
      <c r="Q21" s="82"/>
      <c r="R21" s="83"/>
      <c r="S21" s="83"/>
      <c r="T21" s="83"/>
      <c r="U21" s="83"/>
      <c r="V21" s="52"/>
      <c r="W21" s="52"/>
      <c r="X21" s="52"/>
      <c r="Y21" s="52"/>
      <c r="Z21" s="51"/>
      <c r="AA21" s="84"/>
      <c r="AB21" s="84"/>
      <c r="AC21">
        <v>422</v>
      </c>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21"/>
    <dataValidation allowBlank="1" errorTitle="Invalid Vertex Visibility" error="You have entered an unrecognized vertex visibility.  Try selecting from the drop-down list instead." sqref="AD3"/>
    <dataValidation allowBlank="1" showErrorMessage="1" sqref="AD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21">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21"/>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21"/>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21"/>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21"/>
    <dataValidation allowBlank="1" showInputMessage="1" errorTitle="Invalid Vertex Image Key" promptTitle="Vertex Tooltip" prompt="Enter optional text that will pop up when the mouse is hovered over the vertex." sqref="K3:K21"/>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21"/>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21">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21"/>
    <dataValidation allowBlank="1" showInputMessage="1" promptTitle="Vertex Label Fill Color" prompt="To select an optional fill color for the Label shape, right-click and select Select Color on the right-click menu." sqref="I3:I21"/>
    <dataValidation allowBlank="1" showInputMessage="1" errorTitle="Invalid Vertex Image Key" promptTitle="Vertex Image File" prompt="Enter the path to an image file.  Hover over the column header for examples." sqref="F3:F21"/>
    <dataValidation allowBlank="1" showInputMessage="1" promptTitle="Vertex Color" prompt="To select an optional vertex color, right-click and select Select Color on the right-click menu." sqref="B3:B21"/>
    <dataValidation allowBlank="1" showInputMessage="1" errorTitle="Invalid Vertex Opacity" error="The optional vertex opacity must be a whole number between 0 and 10." promptTitle="Vertex Opacity" prompt="Enter an optional vertex opacity between 0 (transparent) and 100 (opaque)." sqref="E3:E21"/>
    <dataValidation type="list" allowBlank="1" showInputMessage="1" showErrorMessage="1" errorTitle="Invalid Vertex Shape" error="You have entered an invalid vertex shape.  Try selecting from the drop-down list instead." promptTitle="Vertex Shape" prompt="Select an optional vertex shape." sqref="C3:C21">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21"/>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21">
      <formula1>ValidVertexLabelPositions</formula1>
    </dataValidation>
    <dataValidation allowBlank="1" showInputMessage="1" showErrorMessage="1" promptTitle="Vertex Name" prompt="Enter the name of the vertex." sqref="A3:A21"/>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4.5" x14ac:dyDescent="0.35"/>
  <cols>
    <col min="1" max="1" width="10.81640625" style="3" bestFit="1" customWidth="1"/>
    <col min="2" max="2" width="16.81640625" style="3" bestFit="1" customWidth="1"/>
    <col min="4" max="5" width="9.1796875" customWidth="1"/>
  </cols>
  <sheetData>
    <row r="1" spans="1:1" x14ac:dyDescent="0.35">
      <c r="A1" s="3" t="s">
        <v>49</v>
      </c>
    </row>
    <row r="2" spans="1:1" ht="15" customHeight="1" x14ac:dyDescent="0.35"/>
    <row r="3" spans="1:1" ht="15" customHeight="1" x14ac:dyDescent="0.35">
      <c r="A3" s="32" t="s">
        <v>50</v>
      </c>
    </row>
    <row r="21" spans="4:4" x14ac:dyDescent="0.3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3" sqref="A3"/>
    </sheetView>
  </sheetViews>
  <sheetFormatPr defaultRowHeight="14.5" x14ac:dyDescent="0.35"/>
  <cols>
    <col min="1" max="1" width="9.453125" style="1" bestFit="1" customWidth="1"/>
    <col min="2" max="2" width="14.26953125" bestFit="1" customWidth="1"/>
    <col min="3" max="3" width="15" bestFit="1" customWidth="1"/>
    <col min="4" max="4" width="11.1796875" bestFit="1" customWidth="1"/>
    <col min="5" max="5" width="13" bestFit="1" customWidth="1"/>
    <col min="6" max="6" width="8" bestFit="1" customWidth="1"/>
    <col min="7" max="8" width="13.54296875" hidden="1" customWidth="1"/>
    <col min="9" max="9" width="11" hidden="1" customWidth="1"/>
    <col min="10" max="10" width="12.54296875" hidden="1" customWidth="1"/>
    <col min="11" max="11" width="11" hidden="1" customWidth="1"/>
    <col min="12" max="12" width="9.7265625" hidden="1" customWidth="1"/>
    <col min="13" max="13" width="13.1796875" hidden="1" customWidth="1"/>
    <col min="14" max="15" width="8.453125" hidden="1" customWidth="1"/>
    <col min="16" max="16" width="18.26953125" hidden="1" customWidth="1"/>
    <col min="17" max="17" width="14.81640625" hidden="1" customWidth="1"/>
    <col min="18" max="18" width="14.54296875" hidden="1" customWidth="1"/>
    <col min="19" max="21" width="24.1796875" hidden="1" customWidth="1"/>
    <col min="22" max="22" width="21.26953125" hidden="1" customWidth="1"/>
    <col min="23" max="23" width="19.26953125" hidden="1" customWidth="1"/>
    <col min="24" max="24" width="10" hidden="1" customWidth="1"/>
    <col min="25" max="25" width="13" customWidth="1"/>
  </cols>
  <sheetData>
    <row r="1" spans="1:24" x14ac:dyDescent="0.35">
      <c r="B1" s="68" t="s">
        <v>39</v>
      </c>
      <c r="C1" s="69"/>
      <c r="D1" s="69"/>
      <c r="E1" s="70"/>
      <c r="F1" s="66" t="s">
        <v>43</v>
      </c>
      <c r="G1" s="71" t="s">
        <v>44</v>
      </c>
      <c r="H1" s="72"/>
      <c r="I1" s="73" t="s">
        <v>40</v>
      </c>
      <c r="J1" s="74"/>
      <c r="K1" s="75" t="s">
        <v>42</v>
      </c>
      <c r="L1" s="76"/>
      <c r="M1" s="76"/>
      <c r="N1" s="76"/>
      <c r="O1" s="76"/>
      <c r="P1" s="76"/>
      <c r="Q1" s="76"/>
      <c r="R1" s="76"/>
      <c r="S1" s="76"/>
      <c r="T1" s="76"/>
      <c r="U1" s="76"/>
      <c r="V1" s="76"/>
      <c r="W1" s="76"/>
      <c r="X1" s="76"/>
    </row>
    <row r="2" spans="1:24" s="13" customFormat="1" ht="30" customHeight="1" x14ac:dyDescent="0.3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35">
      <c r="A3" s="14"/>
      <c r="B3" s="15"/>
      <c r="C3" s="15"/>
      <c r="D3" s="15"/>
      <c r="E3" s="15"/>
      <c r="F3" s="16"/>
      <c r="G3" s="77"/>
      <c r="H3" s="77"/>
      <c r="I3" s="63"/>
      <c r="J3" s="63"/>
      <c r="K3" s="48"/>
      <c r="L3" s="48"/>
      <c r="M3" s="48"/>
      <c r="N3" s="48"/>
      <c r="O3" s="48"/>
      <c r="P3" s="48"/>
      <c r="Q3" s="48"/>
      <c r="R3" s="48"/>
      <c r="S3" s="48"/>
      <c r="T3" s="48"/>
      <c r="U3" s="48"/>
      <c r="V3" s="48"/>
      <c r="W3" s="49"/>
      <c r="X3" s="49"/>
    </row>
    <row r="10" spans="1:24" ht="14.25" customHeight="1" x14ac:dyDescent="0.3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4.5" x14ac:dyDescent="0.35"/>
  <cols>
    <col min="1" max="1" width="9.453125" style="1" bestFit="1" customWidth="1"/>
    <col min="2" max="2" width="9.1796875" style="1"/>
    <col min="3" max="3" width="11.54296875" bestFit="1" customWidth="1"/>
    <col min="4" max="4" width="9.1796875" customWidth="1"/>
  </cols>
  <sheetData>
    <row r="1" spans="1:3" x14ac:dyDescent="0.35">
      <c r="A1" s="1" t="s">
        <v>144</v>
      </c>
      <c r="B1" s="1" t="s">
        <v>5</v>
      </c>
      <c r="C1" s="1" t="s">
        <v>147</v>
      </c>
    </row>
    <row r="2" spans="1:3" x14ac:dyDescent="0.3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4.5" x14ac:dyDescent="0.35"/>
  <cols>
    <col min="1" max="1" width="43.1796875" customWidth="1"/>
    <col min="2" max="2" width="13.81640625" customWidth="1"/>
    <col min="3" max="3" width="9.1796875" customWidth="1"/>
    <col min="4" max="4" width="12.81640625" hidden="1" customWidth="1"/>
    <col min="5" max="5" width="19.7265625" hidden="1" customWidth="1"/>
    <col min="6" max="6" width="15.54296875" hidden="1" customWidth="1"/>
    <col min="7" max="7" width="22.1796875" hidden="1" customWidth="1"/>
    <col min="8" max="8" width="17.1796875" hidden="1" customWidth="1"/>
    <col min="9" max="9" width="23.81640625" hidden="1" customWidth="1"/>
    <col min="10" max="10" width="28.26953125" hidden="1" customWidth="1"/>
    <col min="11" max="11" width="34.81640625" hidden="1" customWidth="1"/>
    <col min="12" max="12" width="25" hidden="1" customWidth="1"/>
    <col min="13" max="13" width="31.54296875" hidden="1" customWidth="1"/>
    <col min="14" max="14" width="26.54296875" hidden="1" customWidth="1"/>
    <col min="15" max="17" width="33.26953125" hidden="1" customWidth="1"/>
    <col min="18" max="18" width="26.54296875" hidden="1" customWidth="1"/>
    <col min="19" max="19" width="33" hidden="1" customWidth="1"/>
    <col min="20" max="20" width="19.54296875" hidden="1" customWidth="1"/>
    <col min="21" max="21" width="26.1796875" hidden="1" customWidth="1"/>
    <col min="22" max="22" width="9.1796875" hidden="1" customWidth="1"/>
    <col min="23" max="23" width="34.1796875" hidden="1" customWidth="1"/>
    <col min="24" max="24" width="25.1796875" hidden="1" customWidth="1"/>
  </cols>
  <sheetData>
    <row r="1" spans="1:24" ht="15" customHeight="1" thickBot="1" x14ac:dyDescent="0.4">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 thickTop="1" x14ac:dyDescent="0.3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35">
      <c r="A3" s="36"/>
      <c r="B3" s="36"/>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35">
      <c r="A4" s="36"/>
      <c r="B4" s="36"/>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35">
      <c r="A5" s="36"/>
      <c r="B5" s="36"/>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35">
      <c r="A6" s="36"/>
      <c r="B6" s="36"/>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35">
      <c r="A7" s="36"/>
      <c r="B7" s="36"/>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35">
      <c r="A8" s="36"/>
      <c r="B8" s="36"/>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35">
      <c r="A9" s="36"/>
      <c r="B9" s="36"/>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35">
      <c r="A10" s="36"/>
      <c r="B10" s="36"/>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35">
      <c r="A11" s="36"/>
      <c r="B11" s="36"/>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35">
      <c r="A12" s="36"/>
      <c r="B12" s="36"/>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35">
      <c r="A13" s="36"/>
      <c r="B13" s="36"/>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35">
      <c r="A14" s="36"/>
      <c r="B14" s="36"/>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35">
      <c r="A15" s="36"/>
      <c r="B15" s="36"/>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35">
      <c r="A16" s="36"/>
      <c r="B16" s="36"/>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35">
      <c r="A17" s="36"/>
      <c r="B17" s="36"/>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35">
      <c r="A18" s="36"/>
      <c r="B18" s="36"/>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35">
      <c r="A19" s="36"/>
      <c r="B19" s="36"/>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35">
      <c r="A20" s="36"/>
      <c r="B20" s="36"/>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35">
      <c r="A21" s="36"/>
      <c r="B21" s="36"/>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35">
      <c r="A22" s="36"/>
      <c r="B22" s="36"/>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35">
      <c r="A23" s="36"/>
      <c r="B23" s="36"/>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35">
      <c r="A24" s="36"/>
      <c r="B24" s="36"/>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35">
      <c r="A25" s="36"/>
      <c r="B25" s="36"/>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35">
      <c r="A26" s="36"/>
      <c r="B26" s="36"/>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3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3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35">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35">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35">
      <c r="A31" s="35"/>
      <c r="B31" s="3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35">
      <c r="A32" s="35"/>
      <c r="B32" s="3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3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3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3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35">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35">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35">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35">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35">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35">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35">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35">
      <c r="A43" s="35" t="s">
        <v>81</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35">
      <c r="A44" s="35" t="s">
        <v>82</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35">
      <c r="A45" s="35" t="s">
        <v>83</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35">
      <c r="A46" s="35" t="s">
        <v>84</v>
      </c>
      <c r="B46" s="49" t="str">
        <f>IFERROR(MEDIAN(Vertices[Degree]),NoMetricMessage)</f>
        <v>Not Available</v>
      </c>
    </row>
    <row r="57" spans="1:2" x14ac:dyDescent="0.35">
      <c r="A57" s="35" t="s">
        <v>88</v>
      </c>
      <c r="B57" s="48" t="str">
        <f>IF(COUNT(Vertices[In-Degree])&gt;0, F2, NoMetricMessage)</f>
        <v>Not Available</v>
      </c>
    </row>
    <row r="58" spans="1:2" x14ac:dyDescent="0.35">
      <c r="A58" s="35" t="s">
        <v>89</v>
      </c>
      <c r="B58" s="48" t="str">
        <f>IF(COUNT(Vertices[In-Degree])&gt;0, F45, NoMetricMessage)</f>
        <v>Not Available</v>
      </c>
    </row>
    <row r="59" spans="1:2" x14ac:dyDescent="0.35">
      <c r="A59" s="35" t="s">
        <v>90</v>
      </c>
      <c r="B59" s="49" t="str">
        <f>IFERROR(AVERAGE(Vertices[In-Degree]),NoMetricMessage)</f>
        <v>Not Available</v>
      </c>
    </row>
    <row r="60" spans="1:2" x14ac:dyDescent="0.35">
      <c r="A60" s="35" t="s">
        <v>91</v>
      </c>
      <c r="B60" s="49" t="str">
        <f>IFERROR(MEDIAN(Vertices[In-Degree]),NoMetricMessage)</f>
        <v>Not Available</v>
      </c>
    </row>
    <row r="71" spans="1:2" x14ac:dyDescent="0.35">
      <c r="A71" s="35" t="s">
        <v>94</v>
      </c>
      <c r="B71" s="48" t="str">
        <f>IF(COUNT(Vertices[Out-Degree])&gt;0, H2, NoMetricMessage)</f>
        <v>Not Available</v>
      </c>
    </row>
    <row r="72" spans="1:2" x14ac:dyDescent="0.35">
      <c r="A72" s="35" t="s">
        <v>95</v>
      </c>
      <c r="B72" s="48" t="str">
        <f>IF(COUNT(Vertices[Out-Degree])&gt;0, H45, NoMetricMessage)</f>
        <v>Not Available</v>
      </c>
    </row>
    <row r="73" spans="1:2" x14ac:dyDescent="0.35">
      <c r="A73" s="35" t="s">
        <v>96</v>
      </c>
      <c r="B73" s="49" t="str">
        <f>IFERROR(AVERAGE(Vertices[Out-Degree]),NoMetricMessage)</f>
        <v>Not Available</v>
      </c>
    </row>
    <row r="74" spans="1:2" x14ac:dyDescent="0.35">
      <c r="A74" s="35" t="s">
        <v>97</v>
      </c>
      <c r="B74" s="49" t="str">
        <f>IFERROR(MEDIAN(Vertices[Out-Degree]),NoMetricMessage)</f>
        <v>Not Available</v>
      </c>
    </row>
    <row r="85" spans="1:2" x14ac:dyDescent="0.35">
      <c r="A85" s="35" t="s">
        <v>100</v>
      </c>
      <c r="B85" s="49" t="str">
        <f>IF(COUNT(Vertices[Betweenness Centrality])&gt;0, J2, NoMetricMessage)</f>
        <v>Not Available</v>
      </c>
    </row>
    <row r="86" spans="1:2" x14ac:dyDescent="0.35">
      <c r="A86" s="35" t="s">
        <v>101</v>
      </c>
      <c r="B86" s="49" t="str">
        <f>IF(COUNT(Vertices[Betweenness Centrality])&gt;0, J45, NoMetricMessage)</f>
        <v>Not Available</v>
      </c>
    </row>
    <row r="87" spans="1:2" x14ac:dyDescent="0.35">
      <c r="A87" s="35" t="s">
        <v>102</v>
      </c>
      <c r="B87" s="49" t="str">
        <f>IFERROR(AVERAGE(Vertices[Betweenness Centrality]),NoMetricMessage)</f>
        <v>Not Available</v>
      </c>
    </row>
    <row r="88" spans="1:2" x14ac:dyDescent="0.35">
      <c r="A88" s="35" t="s">
        <v>103</v>
      </c>
      <c r="B88" s="49" t="str">
        <f>IFERROR(MEDIAN(Vertices[Betweenness Centrality]),NoMetricMessage)</f>
        <v>Not Available</v>
      </c>
    </row>
    <row r="99" spans="1:2" x14ac:dyDescent="0.35">
      <c r="A99" s="35" t="s">
        <v>106</v>
      </c>
      <c r="B99" s="49" t="str">
        <f>IF(COUNT(Vertices[Closeness Centrality])&gt;0, L2, NoMetricMessage)</f>
        <v>Not Available</v>
      </c>
    </row>
    <row r="100" spans="1:2" x14ac:dyDescent="0.35">
      <c r="A100" s="35" t="s">
        <v>107</v>
      </c>
      <c r="B100" s="49" t="str">
        <f>IF(COUNT(Vertices[Closeness Centrality])&gt;0, L45, NoMetricMessage)</f>
        <v>Not Available</v>
      </c>
    </row>
    <row r="101" spans="1:2" x14ac:dyDescent="0.35">
      <c r="A101" s="35" t="s">
        <v>108</v>
      </c>
      <c r="B101" s="49" t="str">
        <f>IFERROR(AVERAGE(Vertices[Closeness Centrality]),NoMetricMessage)</f>
        <v>Not Available</v>
      </c>
    </row>
    <row r="102" spans="1:2" x14ac:dyDescent="0.35">
      <c r="A102" s="35" t="s">
        <v>109</v>
      </c>
      <c r="B102" s="49" t="str">
        <f>IFERROR(MEDIAN(Vertices[Closeness Centrality]),NoMetricMessage)</f>
        <v>Not Available</v>
      </c>
    </row>
    <row r="113" spans="1:2" x14ac:dyDescent="0.35">
      <c r="A113" s="35" t="s">
        <v>112</v>
      </c>
      <c r="B113" s="49" t="str">
        <f>IF(COUNT(Vertices[Eigenvector Centrality])&gt;0, N2, NoMetricMessage)</f>
        <v>Not Available</v>
      </c>
    </row>
    <row r="114" spans="1:2" x14ac:dyDescent="0.35">
      <c r="A114" s="35" t="s">
        <v>113</v>
      </c>
      <c r="B114" s="49" t="str">
        <f>IF(COUNT(Vertices[Eigenvector Centrality])&gt;0, N45, NoMetricMessage)</f>
        <v>Not Available</v>
      </c>
    </row>
    <row r="115" spans="1:2" x14ac:dyDescent="0.35">
      <c r="A115" s="35" t="s">
        <v>114</v>
      </c>
      <c r="B115" s="49" t="str">
        <f>IFERROR(AVERAGE(Vertices[Eigenvector Centrality]),NoMetricMessage)</f>
        <v>Not Available</v>
      </c>
    </row>
    <row r="116" spans="1:2" x14ac:dyDescent="0.35">
      <c r="A116" s="35" t="s">
        <v>115</v>
      </c>
      <c r="B116" s="49" t="str">
        <f>IFERROR(MEDIAN(Vertices[Eigenvector Centrality]),NoMetricMessage)</f>
        <v>Not Available</v>
      </c>
    </row>
    <row r="127" spans="1:2" x14ac:dyDescent="0.35">
      <c r="A127" s="35" t="s">
        <v>140</v>
      </c>
      <c r="B127" s="49" t="str">
        <f>IF(COUNT(Vertices[PageRank])&gt;0, P2, NoMetricMessage)</f>
        <v>Not Available</v>
      </c>
    </row>
    <row r="128" spans="1:2" x14ac:dyDescent="0.35">
      <c r="A128" s="35" t="s">
        <v>141</v>
      </c>
      <c r="B128" s="49" t="str">
        <f>IF(COUNT(Vertices[PageRank])&gt;0, P45, NoMetricMessage)</f>
        <v>Not Available</v>
      </c>
    </row>
    <row r="129" spans="1:2" x14ac:dyDescent="0.35">
      <c r="A129" s="35" t="s">
        <v>142</v>
      </c>
      <c r="B129" s="49" t="str">
        <f>IFERROR(AVERAGE(Vertices[PageRank]),NoMetricMessage)</f>
        <v>Not Available</v>
      </c>
    </row>
    <row r="130" spans="1:2" x14ac:dyDescent="0.35">
      <c r="A130" s="35" t="s">
        <v>143</v>
      </c>
      <c r="B130" s="49" t="str">
        <f>IFERROR(MEDIAN(Vertices[PageRank]),NoMetricMessage)</f>
        <v>Not Available</v>
      </c>
    </row>
    <row r="141" spans="1:2" x14ac:dyDescent="0.35">
      <c r="A141" s="35" t="s">
        <v>118</v>
      </c>
      <c r="B141" s="49" t="str">
        <f>IF(COUNT(Vertices[Clustering Coefficient])&gt;0, R2, NoMetricMessage)</f>
        <v>Not Available</v>
      </c>
    </row>
    <row r="142" spans="1:2" x14ac:dyDescent="0.35">
      <c r="A142" s="35" t="s">
        <v>119</v>
      </c>
      <c r="B142" s="49" t="str">
        <f>IF(COUNT(Vertices[Clustering Coefficient])&gt;0, R45, NoMetricMessage)</f>
        <v>Not Available</v>
      </c>
    </row>
    <row r="143" spans="1:2" x14ac:dyDescent="0.35">
      <c r="A143" s="35" t="s">
        <v>120</v>
      </c>
      <c r="B143" s="49" t="str">
        <f>IFERROR(AVERAGE(Vertices[Clustering Coefficient]),NoMetricMessage)</f>
        <v>Not Available</v>
      </c>
    </row>
    <row r="144" spans="1:2" x14ac:dyDescent="0.35">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4.5" x14ac:dyDescent="0.35"/>
  <cols>
    <col min="1" max="1" width="10.453125" style="1" bestFit="1" customWidth="1"/>
    <col min="2" max="2" width="12.453125" style="1" bestFit="1" customWidth="1"/>
    <col min="3" max="3" width="22.81640625" bestFit="1" customWidth="1"/>
    <col min="4" max="4" width="16.81640625" bestFit="1" customWidth="1"/>
    <col min="5" max="6" width="16.81640625" customWidth="1"/>
    <col min="7" max="7" width="14.26953125" bestFit="1" customWidth="1"/>
    <col min="8" max="8" width="14.26953125" customWidth="1"/>
    <col min="10" max="10" width="39.1796875" bestFit="1" customWidth="1"/>
    <col min="11" max="11" width="10.81640625" bestFit="1" customWidth="1"/>
    <col min="13" max="13" width="8.453125" bestFit="1" customWidth="1"/>
    <col min="14" max="14" width="10" bestFit="1" customWidth="1"/>
    <col min="15" max="15" width="11.81640625" bestFit="1" customWidth="1"/>
    <col min="16" max="16" width="12.1796875" bestFit="1" customWidth="1"/>
  </cols>
  <sheetData>
    <row r="1" spans="1:18" s="4" customFormat="1" ht="36" customHeight="1" x14ac:dyDescent="0.3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35">
      <c r="A2" s="1" t="s">
        <v>51</v>
      </c>
      <c r="B2" s="1" t="s">
        <v>132</v>
      </c>
      <c r="C2" t="s">
        <v>54</v>
      </c>
      <c r="D2" t="s">
        <v>55</v>
      </c>
      <c r="E2" t="s">
        <v>55</v>
      </c>
      <c r="F2" s="1" t="s">
        <v>51</v>
      </c>
      <c r="G2" t="s">
        <v>65</v>
      </c>
      <c r="H2" t="s">
        <v>159</v>
      </c>
      <c r="J2" t="s">
        <v>19</v>
      </c>
      <c r="K2">
        <v>108</v>
      </c>
    </row>
    <row r="3" spans="1:18" x14ac:dyDescent="0.35">
      <c r="A3" s="1" t="s">
        <v>52</v>
      </c>
      <c r="B3" s="1" t="s">
        <v>133</v>
      </c>
      <c r="C3" t="s">
        <v>52</v>
      </c>
      <c r="D3" t="s">
        <v>56</v>
      </c>
      <c r="E3" t="s">
        <v>56</v>
      </c>
      <c r="F3" s="1" t="s">
        <v>52</v>
      </c>
      <c r="G3" t="s">
        <v>66</v>
      </c>
      <c r="H3" t="s">
        <v>68</v>
      </c>
      <c r="J3" t="s">
        <v>29</v>
      </c>
      <c r="K3" t="s">
        <v>30</v>
      </c>
    </row>
    <row r="4" spans="1:18" x14ac:dyDescent="0.35">
      <c r="A4" s="1" t="s">
        <v>53</v>
      </c>
      <c r="B4" s="1" t="s">
        <v>134</v>
      </c>
      <c r="C4" t="s">
        <v>53</v>
      </c>
      <c r="D4" t="s">
        <v>57</v>
      </c>
      <c r="E4" t="s">
        <v>57</v>
      </c>
      <c r="F4" s="1" t="s">
        <v>53</v>
      </c>
      <c r="G4">
        <v>0</v>
      </c>
      <c r="H4" t="s">
        <v>69</v>
      </c>
      <c r="J4" s="12" t="s">
        <v>78</v>
      </c>
      <c r="K4" s="12"/>
    </row>
    <row r="5" spans="1:18" ht="409.5" x14ac:dyDescent="0.35">
      <c r="A5">
        <v>1</v>
      </c>
      <c r="B5" s="1" t="s">
        <v>135</v>
      </c>
      <c r="C5" t="s">
        <v>51</v>
      </c>
      <c r="D5" t="s">
        <v>58</v>
      </c>
      <c r="E5" t="s">
        <v>58</v>
      </c>
      <c r="F5">
        <v>1</v>
      </c>
      <c r="G5">
        <v>1</v>
      </c>
      <c r="H5" t="s">
        <v>70</v>
      </c>
      <c r="J5" t="s">
        <v>172</v>
      </c>
      <c r="K5" s="13" t="s">
        <v>174</v>
      </c>
    </row>
    <row r="6" spans="1:18" x14ac:dyDescent="0.35">
      <c r="A6">
        <v>0</v>
      </c>
      <c r="B6" s="1" t="s">
        <v>136</v>
      </c>
      <c r="C6">
        <v>1</v>
      </c>
      <c r="D6" t="s">
        <v>59</v>
      </c>
      <c r="E6" t="s">
        <v>59</v>
      </c>
      <c r="F6">
        <v>0</v>
      </c>
      <c r="H6" t="s">
        <v>71</v>
      </c>
      <c r="J6" t="s">
        <v>173</v>
      </c>
      <c r="K6">
        <v>1</v>
      </c>
      <c r="R6" t="s">
        <v>129</v>
      </c>
    </row>
    <row r="7" spans="1:18" x14ac:dyDescent="0.35">
      <c r="A7">
        <v>2</v>
      </c>
      <c r="B7">
        <v>1</v>
      </c>
      <c r="C7">
        <v>0</v>
      </c>
      <c r="D7" t="s">
        <v>60</v>
      </c>
      <c r="E7" t="s">
        <v>60</v>
      </c>
      <c r="F7">
        <v>2</v>
      </c>
      <c r="H7" t="s">
        <v>72</v>
      </c>
    </row>
    <row r="8" spans="1:18" x14ac:dyDescent="0.35">
      <c r="A8"/>
      <c r="B8">
        <v>2</v>
      </c>
      <c r="C8">
        <v>2</v>
      </c>
      <c r="D8" t="s">
        <v>61</v>
      </c>
      <c r="E8" t="s">
        <v>61</v>
      </c>
      <c r="H8" t="s">
        <v>73</v>
      </c>
    </row>
    <row r="9" spans="1:18" x14ac:dyDescent="0.35">
      <c r="A9"/>
      <c r="B9">
        <v>3</v>
      </c>
      <c r="C9">
        <v>4</v>
      </c>
      <c r="D9" t="s">
        <v>62</v>
      </c>
      <c r="E9" t="s">
        <v>62</v>
      </c>
      <c r="H9" t="s">
        <v>74</v>
      </c>
    </row>
    <row r="10" spans="1:18" x14ac:dyDescent="0.35">
      <c r="A10"/>
      <c r="B10">
        <v>4</v>
      </c>
      <c r="D10" t="s">
        <v>63</v>
      </c>
      <c r="E10" t="s">
        <v>63</v>
      </c>
      <c r="H10" t="s">
        <v>75</v>
      </c>
    </row>
    <row r="11" spans="1:18" x14ac:dyDescent="0.35">
      <c r="A11"/>
      <c r="B11">
        <v>5</v>
      </c>
      <c r="D11" t="s">
        <v>46</v>
      </c>
      <c r="E11">
        <v>1</v>
      </c>
      <c r="H11" t="s">
        <v>76</v>
      </c>
    </row>
    <row r="12" spans="1:18" x14ac:dyDescent="0.35">
      <c r="A12"/>
      <c r="B12"/>
      <c r="D12" t="s">
        <v>64</v>
      </c>
      <c r="E12">
        <v>2</v>
      </c>
      <c r="H12">
        <v>0</v>
      </c>
    </row>
    <row r="13" spans="1:18" x14ac:dyDescent="0.35">
      <c r="A13"/>
      <c r="B13"/>
      <c r="D13">
        <v>1</v>
      </c>
      <c r="E13">
        <v>3</v>
      </c>
      <c r="H13">
        <v>1</v>
      </c>
    </row>
    <row r="14" spans="1:18" x14ac:dyDescent="0.35">
      <c r="D14">
        <v>2</v>
      </c>
      <c r="E14">
        <v>4</v>
      </c>
      <c r="H14">
        <v>2</v>
      </c>
    </row>
    <row r="15" spans="1:18" x14ac:dyDescent="0.35">
      <c r="D15">
        <v>3</v>
      </c>
      <c r="E15">
        <v>5</v>
      </c>
      <c r="H15">
        <v>3</v>
      </c>
    </row>
    <row r="16" spans="1:18" x14ac:dyDescent="0.35">
      <c r="D16">
        <v>4</v>
      </c>
      <c r="E16">
        <v>6</v>
      </c>
      <c r="H16">
        <v>4</v>
      </c>
    </row>
    <row r="17" spans="4:8" x14ac:dyDescent="0.35">
      <c r="D17">
        <v>5</v>
      </c>
      <c r="E17">
        <v>7</v>
      </c>
      <c r="H17">
        <v>5</v>
      </c>
    </row>
    <row r="18" spans="4:8" x14ac:dyDescent="0.35">
      <c r="D18">
        <v>6</v>
      </c>
      <c r="E18">
        <v>8</v>
      </c>
      <c r="H18">
        <v>6</v>
      </c>
    </row>
    <row r="19" spans="4:8" x14ac:dyDescent="0.35">
      <c r="D19">
        <v>7</v>
      </c>
      <c r="E19">
        <v>9</v>
      </c>
      <c r="H19">
        <v>7</v>
      </c>
    </row>
    <row r="20" spans="4:8" x14ac:dyDescent="0.35">
      <c r="D20">
        <v>8</v>
      </c>
      <c r="H20">
        <v>8</v>
      </c>
    </row>
    <row r="21" spans="4:8" x14ac:dyDescent="0.35">
      <c r="D21">
        <v>9</v>
      </c>
      <c r="H21">
        <v>9</v>
      </c>
    </row>
    <row r="22" spans="4:8" x14ac:dyDescent="0.35">
      <c r="D22">
        <v>10</v>
      </c>
    </row>
    <row r="23" spans="4:8" x14ac:dyDescent="0.3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BE06C933-AD11-4C45-9BE3-7220E1FE8B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 Valecha</dc:creator>
  <cp:lastModifiedBy>Pyuli Naithani</cp:lastModifiedBy>
  <dcterms:created xsi:type="dcterms:W3CDTF">2008-01-30T00:41:58Z</dcterms:created>
  <dcterms:modified xsi:type="dcterms:W3CDTF">2016-04-18T19:54:34Z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