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C:\Users\B44053\Desktop\"/>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M138" i="1" l="1"/>
  <c r="M111" i="1"/>
  <c r="M87" i="1"/>
  <c r="M8" i="1"/>
  <c r="M92" i="1"/>
  <c r="M77" i="1"/>
  <c r="M169" i="1"/>
  <c r="M118" i="1"/>
  <c r="M57" i="1"/>
  <c r="M88" i="1"/>
  <c r="M112" i="1"/>
  <c r="M212" i="1"/>
  <c r="M93" i="1"/>
  <c r="M170" i="1"/>
  <c r="M213" i="1"/>
  <c r="M39" i="1"/>
  <c r="M113" i="1"/>
  <c r="M103" i="1"/>
  <c r="M89" i="1"/>
  <c r="M214" i="1"/>
  <c r="M44" i="1"/>
  <c r="M64" i="1"/>
  <c r="M40" i="1"/>
  <c r="M68" i="1"/>
  <c r="M171" i="1"/>
  <c r="M28" i="1"/>
  <c r="M172" i="1"/>
  <c r="M173" i="1"/>
  <c r="M174" i="1"/>
  <c r="M9" i="1"/>
  <c r="M10" i="1"/>
  <c r="AB180" i="3"/>
  <c r="AB181" i="3"/>
  <c r="AB182" i="3"/>
  <c r="AB183" i="3"/>
  <c r="AB184" i="3"/>
  <c r="AB185" i="3"/>
  <c r="AB186" i="3"/>
  <c r="AB187" i="3"/>
  <c r="AB188" i="3"/>
  <c r="AB189" i="3"/>
  <c r="AB190" i="3"/>
  <c r="AB191" i="3"/>
  <c r="AB192" i="3"/>
  <c r="AB193" i="3"/>
  <c r="AB194" i="3"/>
  <c r="AB195" i="3"/>
  <c r="AB196" i="3"/>
  <c r="AB5" i="3"/>
  <c r="AB6" i="3"/>
  <c r="AB9" i="3"/>
  <c r="AB10" i="3"/>
  <c r="AB13" i="3"/>
  <c r="AB14" i="3"/>
  <c r="AB18" i="3"/>
  <c r="AB21" i="3"/>
  <c r="AB22" i="3"/>
  <c r="AB25" i="3"/>
  <c r="AB26" i="3"/>
  <c r="AB29" i="3"/>
  <c r="AB30" i="3"/>
  <c r="AB34" i="3"/>
  <c r="AB37" i="3"/>
  <c r="AB38" i="3"/>
  <c r="AB41" i="3"/>
  <c r="AB42" i="3"/>
  <c r="AB17" i="3"/>
  <c r="AB33" i="3"/>
  <c r="AB45" i="3"/>
  <c r="AB46" i="3"/>
  <c r="AB50" i="3"/>
  <c r="AB53" i="3"/>
  <c r="AB54" i="3"/>
  <c r="AB58" i="3"/>
  <c r="AB61" i="3"/>
  <c r="AB62" i="3"/>
  <c r="AB66" i="3"/>
  <c r="AB69" i="3"/>
  <c r="AB70" i="3"/>
  <c r="AB74" i="3"/>
  <c r="AB77" i="3"/>
  <c r="AB78" i="3"/>
  <c r="AB82" i="3"/>
  <c r="AB85" i="3"/>
  <c r="AB86" i="3"/>
  <c r="AB90" i="3"/>
  <c r="AB93" i="3"/>
  <c r="AB94" i="3"/>
  <c r="AB98" i="3"/>
  <c r="AB101" i="3"/>
  <c r="AB102" i="3"/>
  <c r="AB106" i="3"/>
  <c r="AB109" i="3"/>
  <c r="AB110" i="3"/>
  <c r="AB114" i="3"/>
  <c r="AB117" i="3"/>
  <c r="AB118" i="3"/>
  <c r="AB122" i="3"/>
  <c r="AB125" i="3"/>
  <c r="AB126" i="3"/>
  <c r="AB130" i="3"/>
  <c r="AB133" i="3"/>
  <c r="AB134" i="3"/>
  <c r="AB138" i="3"/>
  <c r="AB141" i="3"/>
  <c r="AB142" i="3"/>
  <c r="AB146" i="3"/>
  <c r="AB149" i="3"/>
  <c r="AB150" i="3"/>
  <c r="AB154" i="3"/>
  <c r="AB157" i="3"/>
  <c r="AB158" i="3"/>
  <c r="AB162" i="3"/>
  <c r="AB165" i="3"/>
  <c r="AB166" i="3"/>
  <c r="AB170" i="3"/>
  <c r="AB173" i="3"/>
  <c r="AB174" i="3"/>
  <c r="AB178" i="3"/>
  <c r="AB3" i="3"/>
  <c r="AB4" i="3"/>
  <c r="AB7" i="3"/>
  <c r="AB8" i="3"/>
  <c r="AB11" i="3"/>
  <c r="AB12" i="3"/>
  <c r="AB15" i="3"/>
  <c r="AB16" i="3"/>
  <c r="AB19" i="3"/>
  <c r="AB20" i="3"/>
  <c r="AB23" i="3"/>
  <c r="AB24" i="3"/>
  <c r="AB27" i="3"/>
  <c r="AB28" i="3"/>
  <c r="AB31" i="3"/>
  <c r="AB32" i="3"/>
  <c r="AB35" i="3"/>
  <c r="AB36" i="3"/>
  <c r="AB39" i="3"/>
  <c r="AB40" i="3"/>
  <c r="AB43" i="3"/>
  <c r="AB44" i="3"/>
  <c r="AB47" i="3"/>
  <c r="AB48" i="3"/>
  <c r="AB49" i="3"/>
  <c r="AB51" i="3"/>
  <c r="AB52" i="3"/>
  <c r="AB55" i="3"/>
  <c r="AB56" i="3"/>
  <c r="AB57" i="3"/>
  <c r="AB59" i="3"/>
  <c r="AB60" i="3"/>
  <c r="AB63" i="3"/>
  <c r="AB64" i="3"/>
  <c r="AB65" i="3"/>
  <c r="AB67" i="3"/>
  <c r="AB68" i="3"/>
  <c r="AB71" i="3"/>
  <c r="AB72" i="3"/>
  <c r="AB73" i="3"/>
  <c r="AB75" i="3"/>
  <c r="AB76" i="3"/>
  <c r="AB79" i="3"/>
  <c r="AB80" i="3"/>
  <c r="AB81" i="3"/>
  <c r="AB83" i="3"/>
  <c r="AB84" i="3"/>
  <c r="AB87" i="3"/>
  <c r="AB88" i="3"/>
  <c r="AB89" i="3"/>
  <c r="AB91" i="3"/>
  <c r="AB92" i="3"/>
  <c r="AB95" i="3"/>
  <c r="AB96" i="3"/>
  <c r="AB97" i="3"/>
  <c r="AB99" i="3"/>
  <c r="AB100" i="3"/>
  <c r="AB103" i="3"/>
  <c r="AB104" i="3"/>
  <c r="AB105" i="3"/>
  <c r="AB107" i="3"/>
  <c r="AB108" i="3"/>
  <c r="AB111" i="3"/>
  <c r="AB112" i="3"/>
  <c r="AB113" i="3"/>
  <c r="AB115" i="3"/>
  <c r="AB116" i="3"/>
  <c r="AB119" i="3"/>
  <c r="AB120" i="3"/>
  <c r="AB121" i="3"/>
  <c r="AB123" i="3"/>
  <c r="AB124" i="3"/>
  <c r="AB127" i="3"/>
  <c r="AB128" i="3"/>
  <c r="AB129" i="3"/>
  <c r="AB131" i="3"/>
  <c r="AB132" i="3"/>
  <c r="AB135" i="3"/>
  <c r="AB136" i="3"/>
  <c r="AB137" i="3"/>
  <c r="AB139" i="3"/>
  <c r="AB140" i="3"/>
  <c r="AB143" i="3"/>
  <c r="AB144" i="3"/>
  <c r="AB145" i="3"/>
  <c r="AB147" i="3"/>
  <c r="AB148" i="3"/>
  <c r="AB151" i="3"/>
  <c r="AB152" i="3"/>
  <c r="AB153" i="3"/>
  <c r="AB155" i="3"/>
  <c r="AB156" i="3"/>
  <c r="AB159" i="3"/>
  <c r="AB160" i="3"/>
  <c r="AB161" i="3"/>
  <c r="AB163" i="3"/>
  <c r="AB164" i="3"/>
  <c r="AB167" i="3"/>
  <c r="AB168" i="3"/>
  <c r="AB169" i="3"/>
  <c r="AB171" i="3"/>
  <c r="AB172" i="3"/>
  <c r="AB175" i="3"/>
  <c r="AB176" i="3"/>
  <c r="AB177" i="3"/>
  <c r="AB179" i="3"/>
  <c r="M175" i="1"/>
  <c r="M53" i="1"/>
  <c r="M78" i="1"/>
  <c r="M81" i="1"/>
  <c r="M18" i="1"/>
  <c r="M139" i="1"/>
  <c r="M106" i="1"/>
  <c r="M176" i="1"/>
  <c r="M49" i="1"/>
  <c r="M36" i="1"/>
  <c r="M50" i="1"/>
  <c r="M177" i="1"/>
  <c r="M153" i="1"/>
  <c r="M20" i="1"/>
  <c r="M66" i="1"/>
  <c r="M132" i="1"/>
  <c r="M140" i="1"/>
  <c r="M178" i="1"/>
  <c r="M179" i="1"/>
  <c r="M133" i="1"/>
  <c r="M141" i="1"/>
  <c r="M154" i="1"/>
  <c r="M142" i="1"/>
  <c r="M180" i="1"/>
  <c r="M99" i="1"/>
  <c r="M90" i="1"/>
  <c r="M181" i="1"/>
  <c r="M182" i="1"/>
  <c r="M183" i="1"/>
  <c r="M107" i="1"/>
  <c r="M143" i="1"/>
  <c r="M144" i="1"/>
  <c r="M114" i="1"/>
  <c r="M134" i="1"/>
  <c r="M119" i="1"/>
  <c r="M45" i="1"/>
  <c r="M30" i="1"/>
  <c r="M120" i="1"/>
  <c r="M17" i="1"/>
  <c r="M184" i="1"/>
  <c r="M13" i="1"/>
  <c r="M5" i="1"/>
  <c r="M54" i="1"/>
  <c r="M74" i="1"/>
  <c r="M145" i="1"/>
  <c r="M185" i="1"/>
  <c r="M35" i="1"/>
  <c r="M186" i="1"/>
  <c r="M121" i="1"/>
  <c r="M55" i="1"/>
  <c r="M27" i="1"/>
  <c r="M82" i="1"/>
  <c r="M187" i="1"/>
  <c r="M51" i="1"/>
  <c r="M83" i="1"/>
  <c r="M188" i="1"/>
  <c r="M95" i="1"/>
  <c r="M41" i="1"/>
  <c r="M42" i="1"/>
  <c r="M135" i="1"/>
  <c r="M15" i="1"/>
  <c r="M122" i="1"/>
  <c r="M94" i="1"/>
  <c r="M48" i="1"/>
  <c r="M6" i="1"/>
  <c r="M155" i="1"/>
  <c r="M11" i="1"/>
  <c r="M189" i="1"/>
  <c r="M156" i="1"/>
  <c r="M67" i="1"/>
  <c r="M47" i="1"/>
  <c r="M65" i="1"/>
  <c r="M58" i="1"/>
  <c r="M56" i="1"/>
  <c r="M190" i="1"/>
  <c r="M26" i="1"/>
  <c r="M4" i="1"/>
  <c r="M70" i="1"/>
  <c r="M3" i="1"/>
  <c r="M52" i="1"/>
  <c r="M123" i="1"/>
  <c r="M191" i="1"/>
  <c r="M192" i="1"/>
  <c r="M100" i="1"/>
  <c r="M124" i="1"/>
  <c r="M108" i="1"/>
  <c r="M24" i="1"/>
  <c r="M101" i="1"/>
  <c r="M193" i="1"/>
  <c r="M194" i="1"/>
  <c r="M25" i="1"/>
  <c r="M146" i="1"/>
  <c r="M157" i="1"/>
  <c r="M147" i="1"/>
  <c r="M125" i="1"/>
  <c r="M195" i="1"/>
  <c r="M84" i="1"/>
  <c r="M115" i="1"/>
  <c r="M126" i="1"/>
  <c r="M196" i="1"/>
  <c r="M197" i="1"/>
  <c r="M109" i="1"/>
  <c r="M198" i="1"/>
  <c r="M7" i="1"/>
  <c r="M110" i="1"/>
  <c r="M96" i="1"/>
  <c r="M199" i="1"/>
  <c r="M91" i="1"/>
  <c r="M158" i="1"/>
  <c r="M136" i="1"/>
  <c r="M33" i="1"/>
  <c r="M71" i="1"/>
  <c r="M148" i="1"/>
  <c r="M200" i="1"/>
  <c r="M23" i="1"/>
  <c r="M32" i="1"/>
  <c r="M85" i="1"/>
  <c r="M69" i="1"/>
  <c r="M127" i="1"/>
  <c r="M159" i="1"/>
  <c r="M97" i="1"/>
  <c r="M160" i="1"/>
  <c r="M31" i="1"/>
  <c r="M201" i="1"/>
  <c r="M128" i="1"/>
  <c r="M116" i="1"/>
  <c r="M104" i="1"/>
  <c r="M161" i="1"/>
  <c r="M75" i="1"/>
  <c r="M162" i="1"/>
  <c r="M202" i="1"/>
  <c r="M163" i="1"/>
  <c r="M137" i="1"/>
  <c r="M149" i="1"/>
  <c r="M16" i="1"/>
  <c r="M34" i="1"/>
  <c r="M60" i="1"/>
  <c r="M79" i="1"/>
  <c r="M72" i="1"/>
  <c r="M105" i="1"/>
  <c r="M43" i="1"/>
  <c r="M203" i="1"/>
  <c r="M204" i="1"/>
  <c r="M61" i="1"/>
  <c r="M46" i="1"/>
  <c r="M19" i="1"/>
  <c r="M12" i="1"/>
  <c r="M150" i="1"/>
  <c r="M14" i="1"/>
  <c r="M164" i="1"/>
  <c r="M205" i="1"/>
  <c r="M29" i="1"/>
  <c r="M80" i="1"/>
  <c r="M151" i="1"/>
  <c r="M165" i="1"/>
  <c r="M166" i="1"/>
  <c r="M59" i="1"/>
  <c r="M73" i="1"/>
  <c r="M206" i="1"/>
  <c r="M129" i="1"/>
  <c r="M207" i="1"/>
  <c r="M208" i="1"/>
  <c r="M62" i="1"/>
  <c r="M209" i="1"/>
  <c r="M167" i="1"/>
  <c r="M168" i="1"/>
  <c r="M38" i="1"/>
  <c r="M102" i="1"/>
  <c r="M37" i="1"/>
  <c r="M210" i="1"/>
  <c r="M211" i="1"/>
  <c r="M130" i="1"/>
  <c r="M76" i="1"/>
  <c r="M63" i="1"/>
  <c r="M98" i="1"/>
  <c r="M21" i="1"/>
  <c r="M22" i="1"/>
  <c r="M152" i="1"/>
  <c r="M86" i="1"/>
  <c r="M131" i="1"/>
  <c r="M117"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<sst xmlns="http://schemas.openxmlformats.org/spreadsheetml/2006/main" count="628" uniqueCount="235">
  <si>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</si>
  <si>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</si>
  <si>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</si>
  <si>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</si>
  <si>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</si>
  <si>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</si>
  <si>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</si>
  <si>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</si>
  <si>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</si>
  <si>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</si>
  <si>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</si>
  <si>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</si>
  <si>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</si>
  <si>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</si>
  <si>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</si>
  <si>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</si>
  <si>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</si>
  <si>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</si>
  <si>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</si>
  <si>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</si>
  <si>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</si>
  <si>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</si>
  <si>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</si>
  <si>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</si>
  <si>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</si>
  <si>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</si>
  <si>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</si>
  <si>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</si>
  <si>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</si>
  <si>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</si>
  <si>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</si>
  <si>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</si>
  <si>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</si>
  <si>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</si>
  <si>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</si>
  <si>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</si>
  <si>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</si>
  <si>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</si>
  <si>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</si>
  <si>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</si>
  <si>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</si>
  <si>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</si>
  <si>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</si>
  <si>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</si>
  <si>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</si>
  <si>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</si>
  <si>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</si>
  <si>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</si>
  <si>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</si>
  <si>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</si>
  <si>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</si>
  <si>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</si>
  <si>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</si>
  <si>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</si>
  <si>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</si>
  <si>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</si>
  <si>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</si>
  <si>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</si>
  <si>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</si>
  <si>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</si>
  <si>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</si>
  <si>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</si>
  <si>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</si>
  <si>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</si>
  <si>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</si>
  <si>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</si>
  <si>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</si>
  <si>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</si>
  <si>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</si>
  <si>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</si>
  <si>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</si>
  <si>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</si>
  <si>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</si>
  <si>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</si>
  <si>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</si>
  <si>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</si>
  <si>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</si>
  <si>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</si>
  <si>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</si>
  <si>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</si>
  <si>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</si>
  <si>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</si>
  <si>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</si>
  <si>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</si>
  <si>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</si>
  <si>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</si>
  <si>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</si>
  <si>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</si>
  <si>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</si>
  <si>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</si>
  <si>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</si>
  <si>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</si>
  <si>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</si>
  <si>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</si>
  <si>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</si>
  <si>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</si>
  <si>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</si>
  <si>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</si>
  <si>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</si>
  <si>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</si>
  <si>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</si>
  <si>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</si>
  <si>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</si>
  <si>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</si>
  <si>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</si>
  <si>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</si>
  <si>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</si>
  <si>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</si>
  <si>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</si>
  <si>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</si>
  <si>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</si>
  <si>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</si>
  <si>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</si>
  <si>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</si>
  <si>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</si>
  <si>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</si>
  <si>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</si>
  <si>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</si>
  <si>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</si>
  <si>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</si>
  <si>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</si>
  <si>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</si>
  <si>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</si>
  <si>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</si>
  <si>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</si>
  <si>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</si>
  <si>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</si>
  <si>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</si>
  <si>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</si>
  <si>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</si>
  <si>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</si>
  <si>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</si>
  <si>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</si>
  <si>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</si>
  <si>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</si>
  <si>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</si>
  <si>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</si>
  <si>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</si>
  <si>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</si>
  <si>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</si>
  <si>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</si>
  <si>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</si>
  <si>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</si>
  <si>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</si>
  <si>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</si>
  <si>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</si>
  <si>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</si>
  <si>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</si>
  <si>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</si>
  <si>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</si>
  <si>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</si>
  <si>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</si>
  <si>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</si>
  <si>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</si>
  <si>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</si>
  <si>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</si>
  <si>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</si>
  <si>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</si>
  <si>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</si>
  <si>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</si>
  <si>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</si>
  <si>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</si>
  <si>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</si>
  <si>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</si>
  <si>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</si>
  <si>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</si>
  <si>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</si>
  <si>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</si>
  <si>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</si>
  <si>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</si>
  <si>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</si>
  <si>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</si>
  <si>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</si>
  <si>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</si>
  <si>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</si>
  <si>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LayoutAlgorithm░The graph was laid out using the Fruchterman-Reingold layout algorithm.▓GraphDirectedness░The graph is undirected.</t>
  </si>
  <si>
    <t>Edges</t>
  </si>
  <si>
    <t>Vertices[Y]</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</si>
  <si>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</si>
  <si>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</si>
  <si>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</si>
  <si>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</si>
  <si>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</si>
  <si>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Big</t>
  </si>
  <si>
    <t>Tips</t>
  </si>
  <si>
    <t>Risk</t>
  </si>
  <si>
    <t>Attack</t>
  </si>
  <si>
    <t>Reading</t>
  </si>
  <si>
    <t>Great</t>
  </si>
  <si>
    <t>Management</t>
  </si>
  <si>
    <t>Usg</t>
  </si>
  <si>
    <t>Hearing</t>
  </si>
  <si>
    <t>Protect</t>
  </si>
  <si>
    <t>Cyber</t>
  </si>
  <si>
    <t>Credit</t>
  </si>
  <si>
    <t>House</t>
  </si>
  <si>
    <t>News</t>
  </si>
  <si>
    <t>Personnel</t>
  </si>
  <si>
    <t>Gov</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</si>
  <si>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&lt;value&gt;2.7&lt;/value&gt;_x000D_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374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&lt;value&gt;0.1&lt;/value&gt;_x000D_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&lt;value&gt;0.86&lt;/value&gt;_x000D_
      &lt;/setting&gt;_x000D_
    &lt;/GraphZoomAndScaleUserSettings&gt;_x000D_
  &lt;/userSettings&gt;_x000D_
&lt;/configuration&gt;</t>
  </si>
  <si>
    <t>Blame</t>
  </si>
  <si>
    <t>Obama</t>
  </si>
  <si>
    <t>Responsible</t>
  </si>
  <si>
    <t>Surfaces</t>
  </si>
  <si>
    <t>Katherine</t>
  </si>
  <si>
    <t>Quits</t>
  </si>
  <si>
    <t>Hack</t>
  </si>
  <si>
    <t>Unqualified</t>
  </si>
  <si>
    <t>Make</t>
  </si>
  <si>
    <t>Post</t>
  </si>
  <si>
    <t>Threat</t>
  </si>
  <si>
    <t>Person</t>
  </si>
  <si>
    <t>Fed</t>
  </si>
  <si>
    <t>State</t>
  </si>
  <si>
    <t>Opm</t>
  </si>
  <si>
    <t>Systems</t>
  </si>
  <si>
    <t>Start</t>
  </si>
  <si>
    <t>Archuleta</t>
  </si>
  <si>
    <t>Information</t>
  </si>
  <si>
    <t>Admin</t>
  </si>
  <si>
    <t>Resignation</t>
  </si>
  <si>
    <t>Background</t>
  </si>
  <si>
    <t>Today</t>
  </si>
  <si>
    <t>Administration</t>
  </si>
  <si>
    <t>Situational</t>
  </si>
  <si>
    <t>Failed</t>
  </si>
  <si>
    <t>Director</t>
  </si>
  <si>
    <t>Cybersecurity</t>
  </si>
  <si>
    <t>Compromised</t>
  </si>
  <si>
    <t>Story</t>
  </si>
  <si>
    <t>Time</t>
  </si>
  <si>
    <t>Incompetence</t>
  </si>
  <si>
    <t>Awareness</t>
  </si>
  <si>
    <t>Resigns</t>
  </si>
  <si>
    <t>Vertex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</si>
</sst>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xf numFmtId="0"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border outline="0">
        <left style="thin">
          <color theme="0"/>
        </left>
      </border>
    </dxf>
    <dxf>
      <numFmt numFmtId="0" formatCode="General"/>
      <alignment horizontal="center" vertical="bottom" textRotation="0" wrapText="1" indent="0" justifyLastLine="0" shrinkToFit="0" readingOrder="0"/>
    </dxf>
    <dxf>
      <numFmt numFmtId="0" formatCode="General"/>
      <alignment horizontal="general" vertical="bottom" textRotation="0" wrapText="1" indent="0" justifyLastLine="0" shrinkToFit="0" readingOrder="0"/>
      <border outline="0">
        <right style="thin">
          <color theme="0"/>
        </right>
      </border>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9</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9</c:v>
                </c:pt>
                <c:pt idx="1">
                  <c:v>1</c:v>
                </c:pt>
                <c:pt idx="2">
                  <c:v>4</c:v>
                </c:pt>
                <c:pt idx="3">
                  <c:v>8</c:v>
                </c:pt>
                <c:pt idx="4">
                  <c:v>6</c:v>
                </c:pt>
                <c:pt idx="5">
                  <c:v>3</c:v>
                </c:pt>
                <c:pt idx="6">
                  <c:v>5</c:v>
                </c:pt>
                <c:pt idx="7">
                  <c:v>2</c:v>
                </c:pt>
                <c:pt idx="8">
                  <c:v>4</c:v>
                </c:pt>
                <c:pt idx="9">
                  <c:v>2</c:v>
                </c:pt>
                <c:pt idx="10">
                  <c:v>5</c:v>
                </c:pt>
                <c:pt idx="11">
                  <c:v>4</c:v>
                </c:pt>
                <c:pt idx="12">
                  <c:v>5</c:v>
                </c:pt>
                <c:pt idx="13">
                  <c:v>2</c:v>
                </c:pt>
                <c:pt idx="14">
                  <c:v>3</c:v>
                </c:pt>
                <c:pt idx="15">
                  <c:v>5</c:v>
                </c:pt>
                <c:pt idx="16">
                  <c:v>5</c:v>
                </c:pt>
                <c:pt idx="17">
                  <c:v>6</c:v>
                </c:pt>
                <c:pt idx="18">
                  <c:v>8</c:v>
                </c:pt>
                <c:pt idx="19">
                  <c:v>5</c:v>
                </c:pt>
                <c:pt idx="20">
                  <c:v>3</c:v>
                </c:pt>
                <c:pt idx="21">
                  <c:v>2</c:v>
                </c:pt>
                <c:pt idx="22">
                  <c:v>4</c:v>
                </c:pt>
                <c:pt idx="23">
                  <c:v>6</c:v>
                </c:pt>
                <c:pt idx="24">
                  <c:v>8</c:v>
                </c:pt>
                <c:pt idx="25">
                  <c:v>2</c:v>
                </c:pt>
                <c:pt idx="26">
                  <c:v>6</c:v>
                </c:pt>
                <c:pt idx="27">
                  <c:v>5</c:v>
                </c:pt>
                <c:pt idx="28">
                  <c:v>2</c:v>
                </c:pt>
                <c:pt idx="29">
                  <c:v>5</c:v>
                </c:pt>
                <c:pt idx="30">
                  <c:v>6</c:v>
                </c:pt>
                <c:pt idx="31">
                  <c:v>1</c:v>
                </c:pt>
                <c:pt idx="32">
                  <c:v>5</c:v>
                </c:pt>
                <c:pt idx="33">
                  <c:v>0</c:v>
                </c:pt>
                <c:pt idx="34">
                  <c:v>6</c:v>
                </c:pt>
                <c:pt idx="35">
                  <c:v>2</c:v>
                </c:pt>
                <c:pt idx="36">
                  <c:v>6</c:v>
                </c:pt>
                <c:pt idx="37">
                  <c:v>4</c:v>
                </c:pt>
                <c:pt idx="38">
                  <c:v>7</c:v>
                </c:pt>
                <c:pt idx="39">
                  <c:v>9</c:v>
                </c:pt>
                <c:pt idx="40">
                  <c:v>3</c:v>
                </c:pt>
                <c:pt idx="41">
                  <c:v>0</c:v>
                </c:pt>
                <c:pt idx="42">
                  <c:v>5</c:v>
                </c:pt>
                <c:pt idx="43">
                  <c:v>5</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214" totalsRowShown="0" headerRowDxfId="95" dataDxfId="94">
  <autoFilter ref="A2:N214"/>
  <sortState ref="A3:N214">
    <sortCondition descending="1" ref="D3"/>
  </sortState>
  <tableColumns count="14">
    <tableColumn id="1" name="Vertex 1" dataDxfId="93" dataCellStyle="NodeXL Required"/>
    <tableColumn id="2" name="Vertex 2" dataDxfId="92" dataCellStyle="NodeXL Required"/>
    <tableColumn id="3" name="Color" dataDxfId="91" dataCellStyle="NodeXL Visual Property"/>
    <tableColumn id="4" name="Width" dataDxfId="90" dataCellStyle="NodeXL Visual Property"/>
    <tableColumn id="11" name="Style" dataDxfId="89" dataCellStyle="NodeXL Visual Property"/>
    <tableColumn id="5" name="Opacity" dataDxfId="88" dataCellStyle="NodeXL Visual Property"/>
    <tableColumn id="6" name="Visibility" dataDxfId="87" dataCellStyle="NodeXL Visual Property"/>
    <tableColumn id="10" name="Label" dataDxfId="86" dataCellStyle="NodeXL Label"/>
    <tableColumn id="12" name="Label Text Color" dataDxfId="85" dataCellStyle="NodeXL Label"/>
    <tableColumn id="13" name="Label Font Size" dataDxfId="84" dataCellStyle="NodeXL Label"/>
    <tableColumn id="14" name="Reciprocated?" dataDxfId="83" dataCellStyle="NodeXL Graph Metric"/>
    <tableColumn id="7" name="ID" dataDxfId="82" dataCellStyle="NodeXL Do Not Edit"/>
    <tableColumn id="9" name="Dynamic Filter" dataDxfId="81" dataCellStyle="NodeXL Do Not Edit">
      <calculatedColumnFormula xml:space="preserve"> IF(AND(OR(NOT(ISNUMBER(Edges[Width])), Edges[Width] &gt;= Misc!$O$2), OR(NOT(ISNUMBER(Edges[Width])), Edges[Width] &lt;= Misc!$P$2),TRUE), TRUE, FALSE)</calculatedColumnFormula>
    </tableColumn>
    <tableColumn id="8"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0">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96" totalsRowShown="0" headerRowDxfId="79" dataDxfId="78">
  <autoFilter ref="A2:AC196"/>
  <tableColumns count="29">
    <tableColumn id="1" name="Vertex" dataDxfId="77" dataCellStyle="NodeXL Required"/>
    <tableColumn id="2" name="Color" dataDxfId="76" dataCellStyle="NodeXL Visual Property"/>
    <tableColumn id="5" name="Shape" dataDxfId="75" dataCellStyle="NodeXL Visual Property"/>
    <tableColumn id="6" name="Size" dataDxfId="74" dataCellStyle="NodeXL Visual Property"/>
    <tableColumn id="4" name="Opacity" dataDxfId="73" dataCellStyle="NodeXL Visual Property"/>
    <tableColumn id="7" name="Image File" dataDxfId="72" dataCellStyle="NodeXL Visual Property"/>
    <tableColumn id="3" name="Visibility" dataDxfId="71" dataCellStyle="NodeXL Visual Property"/>
    <tableColumn id="10" name="Label" dataDxfId="70" dataCellStyle="NodeXL Label"/>
    <tableColumn id="16" name="Label Fill Color" dataDxfId="69" dataCellStyle="NodeXL Label"/>
    <tableColumn id="9" name="Label Position" dataDxfId="68" dataCellStyle="NodeXL Label"/>
    <tableColumn id="8" name="Tooltip" dataDxfId="67" dataCellStyle="NodeXL Label"/>
    <tableColumn id="18" name="Layout Order" dataDxfId="66" dataCellStyle="NodeXL Layout"/>
    <tableColumn id="13" name="X" dataDxfId="65" dataCellStyle="NodeXL Layout"/>
    <tableColumn id="14" name="Y" dataDxfId="64" dataCellStyle="NodeXL Layout"/>
    <tableColumn id="12" name="Locked?" dataDxfId="63" dataCellStyle="NodeXL Layout"/>
    <tableColumn id="19" name="Polar R" dataDxfId="62" dataCellStyle="NodeXL Layout"/>
    <tableColumn id="20" name="Polar Angle" dataDxfId="61" dataCellStyle="NodeXL Layout"/>
    <tableColumn id="21" name="Degree" dataDxfId="60" dataCellStyle="NodeXL Graph Metric"/>
    <tableColumn id="22" name="In-Degree" dataDxfId="59" dataCellStyle="NodeXL Graph Metric"/>
    <tableColumn id="23" name="Out-Degree" dataDxfId="58" dataCellStyle="NodeXL Graph Metric"/>
    <tableColumn id="24" name="Betweenness Centrality" dataDxfId="57" dataCellStyle="NodeXL Graph Metric"/>
    <tableColumn id="25" name="Closeness Centrality" dataDxfId="56" dataCellStyle="NodeXL Graph Metric"/>
    <tableColumn id="26" name="Eigenvector Centrality" dataDxfId="55" dataCellStyle="NodeXL Graph Metric"/>
    <tableColumn id="15" name="PageRank" dataDxfId="54" dataCellStyle="NodeXL Graph Metric"/>
    <tableColumn id="27" name="Clustering Coefficient" dataDxfId="53" dataCellStyle="NodeXL Graph Metric"/>
    <tableColumn id="29" name="Reciprocated Vertex Pair Ratio" dataDxfId="52" dataCellStyle="NodeXL Graph Metric"/>
    <tableColumn id="11" name="ID" dataDxfId="51" dataCellStyle="NodeXL Do Not Edit"/>
    <tableColumn id="28" name="Dynamic Filter" dataDxfId="50"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48">
  <autoFilter ref="A2:X3"/>
  <tableColumns count="24">
    <tableColumn id="1" name="Group" dataDxfId="47" dataCellStyle="NodeXL Required"/>
    <tableColumn id="2" name="Vertex Color" dataDxfId="46" dataCellStyle="NodeXL Visual Property"/>
    <tableColumn id="3" name="Vertex Shape" dataDxfId="45" dataCellStyle="NodeXL Visual Property"/>
    <tableColumn id="22" name="Visibility" dataDxfId="44" dataCellStyle="NodeXL Visual Property"/>
    <tableColumn id="4" name="Collapsed?" dataCellStyle="NodeXL Visual Property"/>
    <tableColumn id="18" name="Label" dataDxfId="43" dataCellStyle="NodeXL Label"/>
    <tableColumn id="20" name="Collapsed X" dataCellStyle="NodeXL Layout"/>
    <tableColumn id="21" name="Collapsed Y" dataCellStyle="NodeXL Layout"/>
    <tableColumn id="6" name="ID" dataDxfId="42" dataCellStyle="NodeXL Do Not Edit"/>
    <tableColumn id="19" name="Collapsed Properties" dataDxfId="41" dataCellStyle="NodeXL Do Not Edit"/>
    <tableColumn id="5" name="Vertices" dataDxfId="40" dataCellStyle="NodeXL Graph Metric"/>
    <tableColumn id="7" name="Unique Edges" dataDxfId="39" dataCellStyle="NodeXL Graph Metric"/>
    <tableColumn id="8" name="Edges With Duplicates" dataDxfId="38" dataCellStyle="NodeXL Graph Metric"/>
    <tableColumn id="9" name="Total Edges" dataDxfId="37" dataCellStyle="NodeXL Graph Metric"/>
    <tableColumn id="10" name="Self-Loops" dataDxfId="36" dataCellStyle="NodeXL Graph Metric"/>
    <tableColumn id="24" name="Reciprocated Vertex Pair Ratio" dataDxfId="35" dataCellStyle="NodeXL Graph Metric"/>
    <tableColumn id="25" name="Reciprocated Edge Ratio" dataDxfId="34" dataCellStyle="NodeXL Graph Metric"/>
    <tableColumn id="11" name="Connected Components" dataDxfId="33" dataCellStyle="NodeXL Graph Metric"/>
    <tableColumn id="12" name="Single-Vertex Connected Components" dataDxfId="32" dataCellStyle="NodeXL Graph Metric"/>
    <tableColumn id="13" name="Maximum Vertices in a Connected Component" dataDxfId="31" dataCellStyle="NodeXL Graph Metric"/>
    <tableColumn id="14" name="Maximum Edges in a Connected Component" dataDxfId="30" dataCellStyle="NodeXL Graph Metric"/>
    <tableColumn id="15" name="Maximum Geodesic Distance (Diameter)" dataDxfId="29" dataCellStyle="NodeXL Graph Metric"/>
    <tableColumn id="16" name="Average Geodesic Distance" dataDxfId="28" dataCellStyle="NodeXL Graph Metric"/>
    <tableColumn id="17"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6" dataDxfId="25">
  <autoFilter ref="A1:C2"/>
  <tableColumns count="3">
    <tableColumn id="1" name="Group" dataDxfId="24"/>
    <tableColumn id="2" name="Vertex" dataDxfId="23"/>
    <tableColumn id="3" name="Vertex ID" dataDxfId="2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1" dataCellStyle="NodeXL Graph Metric"/>
    <tableColumn id="2"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19"/>
    <tableColumn id="2" name="Degree Frequency" dataDxfId="18">
      <calculatedColumnFormula>COUNTIF(Vertices[Degree], "&gt;= " &amp; D2) - COUNTIF(Vertices[Degree], "&gt;=" &amp; D3)</calculatedColumnFormula>
    </tableColumn>
    <tableColumn id="3" name="In-Degree Bin" dataDxfId="17"/>
    <tableColumn id="4" name="In-Degree Frequency" dataDxfId="16">
      <calculatedColumnFormula>COUNTIF(Vertices[In-Degree], "&gt;= " &amp; F2) - COUNTIF(Vertices[In-Degree], "&gt;=" &amp; F3)</calculatedColumnFormula>
    </tableColumn>
    <tableColumn id="5" name="Out-Degree Bin" dataDxfId="15"/>
    <tableColumn id="6" name="Out-Degree Frequency" dataDxfId="14">
      <calculatedColumnFormula>COUNTIF(Vertices[Out-Degree], "&gt;= " &amp; H2) - COUNTIF(Vertices[Out-Degree], "&gt;=" &amp; H3)</calculatedColumnFormula>
    </tableColumn>
    <tableColumn id="7" name="Betweenness Centrality Bin" dataDxfId="13"/>
    <tableColumn id="8" name="Betweenness Centrality Frequency" dataDxfId="12">
      <calculatedColumnFormula>COUNTIF(Vertices[Betweenness Centrality], "&gt;= " &amp; J2) - COUNTIF(Vertices[Betweenness Centrality], "&gt;=" &amp; J3)</calculatedColumnFormula>
    </tableColumn>
    <tableColumn id="9" name="Closeness Centrality Bin" dataDxfId="11"/>
    <tableColumn id="10" name="Closeness Centrality Frequency" dataDxfId="10">
      <calculatedColumnFormula>COUNTIF(Vertices[Closeness Centrality], "&gt;= " &amp; L2) - COUNTIF(Vertices[Closeness Centrality], "&gt;=" &amp; L3)</calculatedColumnFormula>
    </tableColumn>
    <tableColumn id="11" name="Eigenvector Centrality Bin" dataDxfId="9"/>
    <tableColumn id="12" name="Eigenvector Centrality Frequency" dataDxfId="8">
      <calculatedColumnFormula>COUNTIF(Vertices[Eigenvector Centrality], "&gt;= " &amp; N2) - COUNTIF(Vertices[Eigenvector Centrality], "&gt;=" &amp; N3)</calculatedColumnFormula>
    </tableColumn>
    <tableColumn id="18" name="PageRank Bin" dataDxfId="7"/>
    <tableColumn id="17" name="PageRank Frequency" dataDxfId="6">
      <calculatedColumnFormula>COUNTIF(Vertices[Eigenvector Centrality], "&gt;= " &amp; P2) - COUNTIF(Vertices[Eigenvector Centrality], "&gt;=" &amp; P3)</calculatedColumnFormula>
    </tableColumn>
    <tableColumn id="13" name="Clustering Coefficient Bin" dataDxfId="5"/>
    <tableColumn id="14" name="Clustering Coefficient Frequency" dataDxfId="4">
      <calculatedColumnFormula>COUNTIF(Vertices[Clustering Coefficient], "&gt;= " &amp; R2) - COUNTIF(Vertices[Clustering Coefficient], "&gt;=" &amp; R3)</calculatedColumnFormula>
    </tableColumn>
    <tableColumn id="15" name="Dynamic Filter Bin" dataDxfId="3"/>
    <tableColumn id="16"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214"/>
  <sheetViews>
    <sheetView tabSelected="1" workbookViewId="0">
      <pane xSplit="2" ySplit="2" topLeftCell="C51" activePane="bottomRight" state="frozen"/>
      <selection pane="topRight" activeCell="C1" sqref="C1"/>
      <selection pane="bottomLeft" activeCell="A3" sqref="A3"/>
      <selection pane="bottomRight" activeCell="N72" sqref="N72"/>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39</v>
      </c>
      <c r="D1" s="19"/>
      <c r="E1" s="19"/>
      <c r="F1" s="19"/>
      <c r="G1" s="18"/>
      <c r="H1" s="16" t="s">
        <v>43</v>
      </c>
      <c r="I1" s="64"/>
      <c r="J1" s="64"/>
      <c r="K1" s="35" t="s">
        <v>42</v>
      </c>
      <c r="L1" s="20" t="s">
        <v>40</v>
      </c>
      <c r="M1" s="20"/>
      <c r="N1" s="17" t="s">
        <v>41</v>
      </c>
    </row>
    <row r="2" spans="1:14" ht="30" customHeight="1" x14ac:dyDescent="0.3">
      <c r="A2" s="11" t="s">
        <v>234</v>
      </c>
      <c r="B2" s="11" t="s">
        <v>0</v>
      </c>
      <c r="C2" s="13" t="s">
        <v>1</v>
      </c>
      <c r="D2" s="13" t="s">
        <v>2</v>
      </c>
      <c r="E2" s="13" t="s">
        <v>129</v>
      </c>
      <c r="F2" s="13" t="s">
        <v>3</v>
      </c>
      <c r="G2" s="13" t="s">
        <v>10</v>
      </c>
      <c r="H2" s="11" t="s">
        <v>46</v>
      </c>
      <c r="I2" s="13" t="s">
        <v>159</v>
      </c>
      <c r="J2" s="13" t="s">
        <v>160</v>
      </c>
      <c r="K2" s="13" t="s">
        <v>164</v>
      </c>
      <c r="L2" s="13" t="s">
        <v>11</v>
      </c>
      <c r="M2" s="13" t="s">
        <v>38</v>
      </c>
      <c r="N2" s="13" t="s">
        <v>25</v>
      </c>
    </row>
    <row r="3" spans="1:14" ht="15" customHeight="1" x14ac:dyDescent="0.3">
      <c r="A3" t="s">
        <v>219</v>
      </c>
      <c r="B3" t="s">
        <v>231</v>
      </c>
      <c r="C3" s="53" t="s">
        <v>179</v>
      </c>
      <c r="D3" s="104">
        <v>0.56799999999999995</v>
      </c>
      <c r="E3" s="65" t="s">
        <v>135</v>
      </c>
      <c r="F3" s="54">
        <v>20</v>
      </c>
      <c r="G3" s="53"/>
      <c r="H3" s="56"/>
      <c r="I3" s="55"/>
      <c r="J3" s="55"/>
      <c r="K3" s="67"/>
      <c r="L3" s="80">
        <v>3</v>
      </c>
      <c r="M3" s="80" t="b">
        <f xml:space="preserve"> IF(AND(OR(NOT(ISNUMBER(Edges[Width])), Edges[Width] &gt;= Misc!$O$2), OR(NOT(ISNUMBER(Edges[Width])), Edges[Width] &lt;= Misc!$P$2),TRUE), TRUE, FALSE)</f>
        <v>0</v>
      </c>
      <c r="N3" s="62"/>
    </row>
    <row r="4" spans="1:14" ht="15" customHeight="1" x14ac:dyDescent="0.3">
      <c r="A4" t="s">
        <v>219</v>
      </c>
      <c r="B4" t="s">
        <v>214</v>
      </c>
      <c r="C4" s="53" t="s">
        <v>179</v>
      </c>
      <c r="D4" s="103">
        <v>0.16900000000000001</v>
      </c>
      <c r="E4" s="65" t="s">
        <v>135</v>
      </c>
      <c r="F4" s="54">
        <v>20</v>
      </c>
      <c r="G4" s="53"/>
      <c r="H4" s="56"/>
      <c r="I4" s="55"/>
      <c r="J4" s="55"/>
      <c r="K4" s="67"/>
      <c r="L4" s="80">
        <v>4</v>
      </c>
      <c r="M4" s="80" t="b">
        <f xml:space="preserve"> IF(AND(OR(NOT(ISNUMBER(Edges[Width])), Edges[Width] &gt;= Misc!$O$2), OR(NOT(ISNUMBER(Edges[Width])), Edges[Width] &lt;= Misc!$P$2),TRUE), TRUE, FALSE)</f>
        <v>0</v>
      </c>
      <c r="N4" s="62"/>
    </row>
    <row r="5" spans="1:14" ht="28.8" x14ac:dyDescent="0.3">
      <c r="A5" t="s">
        <v>219</v>
      </c>
      <c r="B5" t="s">
        <v>230</v>
      </c>
      <c r="C5" s="53" t="s">
        <v>179</v>
      </c>
      <c r="D5" s="103">
        <v>0.27900000000000003</v>
      </c>
      <c r="E5" s="65" t="s">
        <v>135</v>
      </c>
      <c r="F5" s="54">
        <v>20</v>
      </c>
      <c r="G5" s="53"/>
      <c r="H5" s="56"/>
      <c r="I5" s="55"/>
      <c r="J5" s="55"/>
      <c r="K5" s="67"/>
      <c r="L5" s="80">
        <v>5</v>
      </c>
      <c r="M5" s="80" t="b">
        <f xml:space="preserve"> IF(AND(OR(NOT(ISNUMBER(Edges[Width])), Edges[Width] &gt;= Misc!$O$2), OR(NOT(ISNUMBER(Edges[Width])), Edges[Width] &lt;= Misc!$P$2),TRUE), TRUE, FALSE)</f>
        <v>0</v>
      </c>
      <c r="N5" s="62"/>
    </row>
    <row r="6" spans="1:14" ht="28.8" x14ac:dyDescent="0.3">
      <c r="A6" t="s">
        <v>204</v>
      </c>
      <c r="B6" t="s">
        <v>217</v>
      </c>
      <c r="C6" s="53" t="s">
        <v>179</v>
      </c>
      <c r="D6" s="103">
        <v>0.63500000000000001</v>
      </c>
      <c r="E6" s="65" t="s">
        <v>135</v>
      </c>
      <c r="F6" s="54">
        <v>20</v>
      </c>
      <c r="G6" s="53"/>
      <c r="H6" s="56"/>
      <c r="I6" s="55"/>
      <c r="J6" s="55"/>
      <c r="K6" s="67"/>
      <c r="L6" s="80">
        <v>6</v>
      </c>
      <c r="M6" s="80" t="b">
        <f xml:space="preserve"> IF(AND(OR(NOT(ISNUMBER(Edges[Width])), Edges[Width] &gt;= Misc!$O$2), OR(NOT(ISNUMBER(Edges[Width])), Edges[Width] &lt;= Misc!$P$2),TRUE), TRUE, FALSE)</f>
        <v>0</v>
      </c>
      <c r="N6" s="62"/>
    </row>
    <row r="7" spans="1:14" ht="28.8" x14ac:dyDescent="0.3">
      <c r="A7" t="s">
        <v>214</v>
      </c>
      <c r="B7" t="s">
        <v>202</v>
      </c>
      <c r="C7" s="53" t="s">
        <v>179</v>
      </c>
      <c r="D7" s="103">
        <v>0.32000000000000006</v>
      </c>
      <c r="E7" s="65" t="s">
        <v>135</v>
      </c>
      <c r="F7" s="54">
        <v>20</v>
      </c>
      <c r="G7" s="53"/>
      <c r="H7" s="56"/>
      <c r="I7" s="55"/>
      <c r="J7" s="55"/>
      <c r="K7" s="67"/>
      <c r="L7" s="80">
        <v>7</v>
      </c>
      <c r="M7" s="80" t="b">
        <f xml:space="preserve"> IF(AND(OR(NOT(ISNUMBER(Edges[Width])), Edges[Width] &gt;= Misc!$O$2), OR(NOT(ISNUMBER(Edges[Width])), Edges[Width] &lt;= Misc!$P$2),TRUE), TRUE, FALSE)</f>
        <v>0</v>
      </c>
      <c r="N7" s="62"/>
    </row>
    <row r="8" spans="1:14" ht="28.8" x14ac:dyDescent="0.3">
      <c r="A8" t="s">
        <v>214</v>
      </c>
      <c r="B8" t="s">
        <v>221</v>
      </c>
      <c r="C8" s="53" t="s">
        <v>179</v>
      </c>
      <c r="D8" s="103">
        <v>0.32000000000000006</v>
      </c>
      <c r="E8" s="65" t="s">
        <v>135</v>
      </c>
      <c r="F8" s="54">
        <v>20</v>
      </c>
      <c r="G8" s="53"/>
      <c r="H8" s="56"/>
      <c r="I8" s="55"/>
      <c r="J8" s="55"/>
      <c r="K8" s="67"/>
      <c r="L8" s="80">
        <v>8</v>
      </c>
      <c r="M8" s="80" t="b">
        <f xml:space="preserve"> IF(AND(OR(NOT(ISNUMBER(Edges[Width])), Edges[Width] &gt;= Misc!$O$2), OR(NOT(ISNUMBER(Edges[Width])), Edges[Width] &lt;= Misc!$P$2),TRUE), TRUE, FALSE)</f>
        <v>0</v>
      </c>
      <c r="N8" s="62"/>
    </row>
    <row r="9" spans="1:14" ht="28.8" x14ac:dyDescent="0.3">
      <c r="A9" t="s">
        <v>214</v>
      </c>
      <c r="B9" t="s">
        <v>217</v>
      </c>
      <c r="C9" s="53" t="s">
        <v>179</v>
      </c>
      <c r="D9" s="103">
        <v>0.21000000000000002</v>
      </c>
      <c r="E9" s="65" t="s">
        <v>135</v>
      </c>
      <c r="F9" s="54">
        <v>20</v>
      </c>
      <c r="G9" s="53"/>
      <c r="H9" s="56"/>
      <c r="I9" s="55"/>
      <c r="J9" s="55"/>
      <c r="K9" s="67"/>
      <c r="L9" s="80">
        <v>9</v>
      </c>
      <c r="M9" s="80" t="b">
        <f xml:space="preserve"> IF(AND(OR(NOT(ISNUMBER(Edges[Width])), Edges[Width] &gt;= Misc!$O$2), OR(NOT(ISNUMBER(Edges[Width])), Edges[Width] &lt;= Misc!$P$2),TRUE), TRUE, FALSE)</f>
        <v>0</v>
      </c>
      <c r="N9" s="62"/>
    </row>
    <row r="10" spans="1:14" ht="28.8" x14ac:dyDescent="0.3">
      <c r="A10" t="s">
        <v>214</v>
      </c>
      <c r="B10" t="s">
        <v>206</v>
      </c>
      <c r="C10" s="53" t="s">
        <v>179</v>
      </c>
      <c r="D10" s="104">
        <v>0.60400000000000009</v>
      </c>
      <c r="E10" s="65" t="s">
        <v>135</v>
      </c>
      <c r="F10" s="54">
        <v>20</v>
      </c>
      <c r="G10" s="53"/>
      <c r="H10" s="56"/>
      <c r="I10" s="55"/>
      <c r="J10" s="55"/>
      <c r="K10" s="67"/>
      <c r="L10" s="80">
        <v>10</v>
      </c>
      <c r="M10" s="80" t="b">
        <f xml:space="preserve"> IF(AND(OR(NOT(ISNUMBER(Edges[Width])), Edges[Width] &gt;= Misc!$O$2), OR(NOT(ISNUMBER(Edges[Width])), Edges[Width] &lt;= Misc!$P$2),TRUE), TRUE, FALSE)</f>
        <v>0</v>
      </c>
      <c r="N10" s="62"/>
    </row>
    <row r="11" spans="1:14" ht="28.8" x14ac:dyDescent="0.3">
      <c r="A11" t="s">
        <v>214</v>
      </c>
      <c r="B11" t="s">
        <v>226</v>
      </c>
      <c r="C11" s="53" t="s">
        <v>179</v>
      </c>
      <c r="D11" s="104">
        <v>0.65800000000000003</v>
      </c>
      <c r="E11" s="65" t="s">
        <v>135</v>
      </c>
      <c r="F11" s="54">
        <v>20</v>
      </c>
      <c r="G11" s="53"/>
      <c r="H11" s="56"/>
      <c r="I11" s="55"/>
      <c r="J11" s="55"/>
      <c r="K11" s="67"/>
      <c r="L11" s="80">
        <v>11</v>
      </c>
      <c r="M11" s="80" t="b">
        <f xml:space="preserve"> IF(AND(OR(NOT(ISNUMBER(Edges[Width])), Edges[Width] &gt;= Misc!$O$2), OR(NOT(ISNUMBER(Edges[Width])), Edges[Width] &lt;= Misc!$P$2),TRUE), TRUE, FALSE)</f>
        <v>0</v>
      </c>
      <c r="N11" s="62"/>
    </row>
    <row r="12" spans="1:14" ht="28.8" x14ac:dyDescent="0.3">
      <c r="A12" t="s">
        <v>214</v>
      </c>
      <c r="B12" t="s">
        <v>227</v>
      </c>
      <c r="C12" s="53" t="s">
        <v>179</v>
      </c>
      <c r="D12" s="104">
        <v>0.27900000000000003</v>
      </c>
      <c r="E12" s="65" t="s">
        <v>135</v>
      </c>
      <c r="F12" s="54">
        <v>20</v>
      </c>
      <c r="G12" s="53"/>
      <c r="H12" s="56"/>
      <c r="I12" s="55"/>
      <c r="J12" s="55"/>
      <c r="K12" s="67"/>
      <c r="L12" s="80">
        <v>12</v>
      </c>
      <c r="M12" s="80" t="b">
        <f xml:space="preserve"> IF(AND(OR(NOT(ISNUMBER(Edges[Width])), Edges[Width] &gt;= Misc!$O$2), OR(NOT(ISNUMBER(Edges[Width])), Edges[Width] &lt;= Misc!$P$2),TRUE), TRUE, FALSE)</f>
        <v>0</v>
      </c>
      <c r="N12" s="62"/>
    </row>
    <row r="13" spans="1:14" ht="28.8" x14ac:dyDescent="0.3">
      <c r="A13" t="s">
        <v>214</v>
      </c>
      <c r="B13" t="s">
        <v>222</v>
      </c>
      <c r="C13" s="53" t="s">
        <v>179</v>
      </c>
      <c r="D13" s="104">
        <v>0.16900000000000001</v>
      </c>
      <c r="E13" s="65" t="s">
        <v>135</v>
      </c>
      <c r="F13" s="54">
        <v>20</v>
      </c>
      <c r="G13" s="53"/>
      <c r="H13" s="56"/>
      <c r="I13" s="55"/>
      <c r="J13" s="55"/>
      <c r="K13" s="67"/>
      <c r="L13" s="80">
        <v>13</v>
      </c>
      <c r="M13" s="80" t="b">
        <f xml:space="preserve"> IF(AND(OR(NOT(ISNUMBER(Edges[Width])), Edges[Width] &gt;= Misc!$O$2), OR(NOT(ISNUMBER(Edges[Width])), Edges[Width] &lt;= Misc!$P$2),TRUE), TRUE, FALSE)</f>
        <v>0</v>
      </c>
      <c r="N13" s="62"/>
    </row>
    <row r="14" spans="1:14" ht="28.8" x14ac:dyDescent="0.3">
      <c r="A14" t="s">
        <v>214</v>
      </c>
      <c r="B14" t="s">
        <v>209</v>
      </c>
      <c r="C14" s="53" t="s">
        <v>179</v>
      </c>
      <c r="D14" s="104">
        <v>0.26100000000000001</v>
      </c>
      <c r="E14" s="65" t="s">
        <v>135</v>
      </c>
      <c r="F14" s="54">
        <v>20</v>
      </c>
      <c r="G14" s="53"/>
      <c r="H14" s="56"/>
      <c r="I14" s="55"/>
      <c r="J14" s="55"/>
      <c r="K14" s="67"/>
      <c r="L14" s="80">
        <v>14</v>
      </c>
      <c r="M14" s="80" t="b">
        <f xml:space="preserve"> IF(AND(OR(NOT(ISNUMBER(Edges[Width])), Edges[Width] &gt;= Misc!$O$2), OR(NOT(ISNUMBER(Edges[Width])), Edges[Width] &lt;= Misc!$P$2),TRUE), TRUE, FALSE)</f>
        <v>0</v>
      </c>
      <c r="N14" s="62"/>
    </row>
    <row r="15" spans="1:14" ht="28.8" x14ac:dyDescent="0.3">
      <c r="A15" t="s">
        <v>214</v>
      </c>
      <c r="B15" t="s">
        <v>214</v>
      </c>
      <c r="C15" s="53" t="s">
        <v>179</v>
      </c>
      <c r="D15" s="104">
        <v>0.16900000000000001</v>
      </c>
      <c r="E15" s="65" t="s">
        <v>135</v>
      </c>
      <c r="F15" s="54">
        <v>20</v>
      </c>
      <c r="G15" s="53"/>
      <c r="H15" s="56"/>
      <c r="I15" s="55"/>
      <c r="J15" s="55"/>
      <c r="K15" s="67"/>
      <c r="L15" s="80">
        <v>15</v>
      </c>
      <c r="M15" s="80" t="b">
        <f xml:space="preserve"> IF(AND(OR(NOT(ISNUMBER(Edges[Width])), Edges[Width] &gt;= Misc!$O$2), OR(NOT(ISNUMBER(Edges[Width])), Edges[Width] &lt;= Misc!$P$2),TRUE), TRUE, FALSE)</f>
        <v>0</v>
      </c>
      <c r="N15" s="62"/>
    </row>
    <row r="16" spans="1:14" ht="28.8" x14ac:dyDescent="0.3">
      <c r="A16" t="s">
        <v>214</v>
      </c>
      <c r="B16" t="s">
        <v>215</v>
      </c>
      <c r="C16" s="53" t="s">
        <v>179</v>
      </c>
      <c r="D16" s="104">
        <v>0.16900000000000001</v>
      </c>
      <c r="E16" s="65" t="s">
        <v>135</v>
      </c>
      <c r="F16" s="54">
        <v>20</v>
      </c>
      <c r="G16" s="53"/>
      <c r="H16" s="56"/>
      <c r="I16" s="55"/>
      <c r="J16" s="55"/>
      <c r="K16" s="67"/>
      <c r="L16" s="80">
        <v>16</v>
      </c>
      <c r="M16" s="80" t="b">
        <f xml:space="preserve"> IF(AND(OR(NOT(ISNUMBER(Edges[Width])), Edges[Width] &gt;= Misc!$O$2), OR(NOT(ISNUMBER(Edges[Width])), Edges[Width] &lt;= Misc!$P$2),TRUE), TRUE, FALSE)</f>
        <v>0</v>
      </c>
      <c r="N16" s="62"/>
    </row>
    <row r="17" spans="1:14" ht="28.8" x14ac:dyDescent="0.3">
      <c r="A17" t="s">
        <v>214</v>
      </c>
      <c r="B17" t="s">
        <v>223</v>
      </c>
      <c r="C17" s="53" t="s">
        <v>179</v>
      </c>
      <c r="D17" s="104">
        <v>0.1</v>
      </c>
      <c r="E17" s="65" t="s">
        <v>135</v>
      </c>
      <c r="F17" s="54">
        <v>20</v>
      </c>
      <c r="G17" s="53"/>
      <c r="H17" s="56"/>
      <c r="I17" s="55"/>
      <c r="J17" s="55"/>
      <c r="K17" s="67"/>
      <c r="L17" s="80">
        <v>17</v>
      </c>
      <c r="M17" s="80" t="b">
        <f xml:space="preserve"> IF(AND(OR(NOT(ISNUMBER(Edges[Width])), Edges[Width] &gt;= Misc!$O$2), OR(NOT(ISNUMBER(Edges[Width])), Edges[Width] &lt;= Misc!$P$2),TRUE), TRUE, FALSE)</f>
        <v>0</v>
      </c>
      <c r="N17" s="62"/>
    </row>
    <row r="18" spans="1:14" ht="28.8" x14ac:dyDescent="0.3">
      <c r="A18" t="s">
        <v>206</v>
      </c>
      <c r="B18" t="s">
        <v>204</v>
      </c>
      <c r="C18" s="53" t="s">
        <v>179</v>
      </c>
      <c r="D18" s="104">
        <v>0.1</v>
      </c>
      <c r="E18" s="65" t="s">
        <v>135</v>
      </c>
      <c r="F18" s="54">
        <v>20</v>
      </c>
      <c r="G18" s="53"/>
      <c r="H18" s="56"/>
      <c r="I18" s="55"/>
      <c r="J18" s="55"/>
      <c r="K18" s="67"/>
      <c r="L18" s="80">
        <v>18</v>
      </c>
      <c r="M18" s="80" t="b">
        <f xml:space="preserve"> IF(AND(OR(NOT(ISNUMBER(Edges[Width])), Edges[Width] &gt;= Misc!$O$2), OR(NOT(ISNUMBER(Edges[Width])), Edges[Width] &lt;= Misc!$P$2),TRUE), TRUE, FALSE)</f>
        <v>0</v>
      </c>
      <c r="N18" s="62"/>
    </row>
    <row r="19" spans="1:14" ht="28.8" x14ac:dyDescent="0.3">
      <c r="A19" t="s">
        <v>206</v>
      </c>
      <c r="B19" t="s">
        <v>230</v>
      </c>
      <c r="C19" s="53" t="s">
        <v>179</v>
      </c>
      <c r="D19" s="104">
        <v>0.1</v>
      </c>
      <c r="E19" s="65" t="s">
        <v>135</v>
      </c>
      <c r="F19" s="54">
        <v>20</v>
      </c>
      <c r="G19" s="53"/>
      <c r="H19" s="56"/>
      <c r="I19" s="55"/>
      <c r="J19" s="55"/>
      <c r="K19" s="67"/>
      <c r="L19" s="80">
        <v>19</v>
      </c>
      <c r="M19" s="80" t="b">
        <f xml:space="preserve"> IF(AND(OR(NOT(ISNUMBER(Edges[Width])), Edges[Width] &gt;= Misc!$O$2), OR(NOT(ISNUMBER(Edges[Width])), Edges[Width] &lt;= Misc!$P$2),TRUE), TRUE, FALSE)</f>
        <v>0</v>
      </c>
      <c r="N19" s="62"/>
    </row>
    <row r="20" spans="1:14" ht="28.8" x14ac:dyDescent="0.3">
      <c r="A20" t="s">
        <v>206</v>
      </c>
      <c r="B20" t="s">
        <v>214</v>
      </c>
      <c r="C20" s="53" t="s">
        <v>179</v>
      </c>
      <c r="D20" s="104">
        <v>0.29500000000000004</v>
      </c>
      <c r="E20" s="65" t="s">
        <v>135</v>
      </c>
      <c r="F20" s="54">
        <v>20</v>
      </c>
      <c r="G20" s="53"/>
      <c r="H20" s="56"/>
      <c r="I20" s="55"/>
      <c r="J20" s="55"/>
      <c r="K20" s="67"/>
      <c r="L20" s="80">
        <v>20</v>
      </c>
      <c r="M20" s="80" t="b">
        <f xml:space="preserve"> IF(AND(OR(NOT(ISNUMBER(Edges[Width])), Edges[Width] &gt;= Misc!$O$2), OR(NOT(ISNUMBER(Edges[Width])), Edges[Width] &lt;= Misc!$P$2),TRUE), TRUE, FALSE)</f>
        <v>0</v>
      </c>
      <c r="N20" s="62"/>
    </row>
    <row r="21" spans="1:14" ht="28.8" x14ac:dyDescent="0.3">
      <c r="A21" t="s">
        <v>206</v>
      </c>
      <c r="B21" t="s">
        <v>216</v>
      </c>
      <c r="C21" s="53" t="s">
        <v>179</v>
      </c>
      <c r="D21" s="104">
        <v>0.1</v>
      </c>
      <c r="E21" s="65" t="s">
        <v>135</v>
      </c>
      <c r="F21" s="54">
        <v>20</v>
      </c>
      <c r="G21" s="53"/>
      <c r="H21" s="56"/>
      <c r="I21" s="55"/>
      <c r="J21" s="55"/>
      <c r="K21" s="67"/>
      <c r="L21" s="80">
        <v>21</v>
      </c>
      <c r="M21" s="80" t="b">
        <f xml:space="preserve"> IF(AND(OR(NOT(ISNUMBER(Edges[Width])), Edges[Width] &gt;= Misc!$O$2), OR(NOT(ISNUMBER(Edges[Width])), Edges[Width] &lt;= Misc!$P$2),TRUE), TRUE, FALSE)</f>
        <v>0</v>
      </c>
      <c r="N21" s="62"/>
    </row>
    <row r="22" spans="1:14" ht="28.8" x14ac:dyDescent="0.3">
      <c r="A22" t="s">
        <v>206</v>
      </c>
      <c r="B22" t="s">
        <v>233</v>
      </c>
      <c r="C22" s="53" t="s">
        <v>179</v>
      </c>
      <c r="D22" s="104">
        <v>0.21000000000000002</v>
      </c>
      <c r="E22" s="65" t="s">
        <v>135</v>
      </c>
      <c r="F22" s="54">
        <v>20</v>
      </c>
      <c r="G22" s="53"/>
      <c r="H22" s="56"/>
      <c r="I22" s="55"/>
      <c r="J22" s="55"/>
      <c r="K22" s="67"/>
      <c r="L22" s="80">
        <v>22</v>
      </c>
      <c r="M22" s="80" t="b">
        <f xml:space="preserve"> IF(AND(OR(NOT(ISNUMBER(Edges[Width])), Edges[Width] &gt;= Misc!$O$2), OR(NOT(ISNUMBER(Edges[Width])), Edges[Width] &lt;= Misc!$P$2),TRUE), TRUE, FALSE)</f>
        <v>0</v>
      </c>
      <c r="N22" s="62"/>
    </row>
    <row r="23" spans="1:14" ht="28.8" x14ac:dyDescent="0.3">
      <c r="A23" t="s">
        <v>226</v>
      </c>
      <c r="B23" t="s">
        <v>220</v>
      </c>
      <c r="C23" s="53" t="s">
        <v>179</v>
      </c>
      <c r="D23" s="104">
        <v>0.44000000000000006</v>
      </c>
      <c r="E23" s="65" t="s">
        <v>135</v>
      </c>
      <c r="F23" s="54">
        <v>20</v>
      </c>
      <c r="G23" s="53"/>
      <c r="H23" s="56"/>
      <c r="I23" s="55"/>
      <c r="J23" s="55"/>
      <c r="K23" s="67"/>
      <c r="L23" s="80">
        <v>23</v>
      </c>
      <c r="M23" s="80" t="b">
        <f xml:space="preserve"> IF(AND(OR(NOT(ISNUMBER(Edges[Width])), Edges[Width] &gt;= Misc!$O$2), OR(NOT(ISNUMBER(Edges[Width])), Edges[Width] &lt;= Misc!$P$2),TRUE), TRUE, FALSE)</f>
        <v>0</v>
      </c>
      <c r="N23" s="62"/>
    </row>
    <row r="24" spans="1:14" ht="28.8" x14ac:dyDescent="0.3">
      <c r="A24" t="s">
        <v>226</v>
      </c>
      <c r="B24" t="s">
        <v>217</v>
      </c>
      <c r="C24" s="53" t="s">
        <v>179</v>
      </c>
      <c r="D24" s="104">
        <v>0.57699999999999996</v>
      </c>
      <c r="E24" s="65" t="s">
        <v>135</v>
      </c>
      <c r="F24" s="54">
        <v>20</v>
      </c>
      <c r="G24" s="53"/>
      <c r="H24" s="56"/>
      <c r="I24" s="55"/>
      <c r="J24" s="55"/>
      <c r="K24" s="67"/>
      <c r="L24" s="80">
        <v>24</v>
      </c>
      <c r="M24" s="80" t="b">
        <f xml:space="preserve"> IF(AND(OR(NOT(ISNUMBER(Edges[Width])), Edges[Width] &gt;= Misc!$O$2), OR(NOT(ISNUMBER(Edges[Width])), Edges[Width] &lt;= Misc!$P$2),TRUE), TRUE, FALSE)</f>
        <v>0</v>
      </c>
      <c r="N24" s="62"/>
    </row>
    <row r="25" spans="1:14" ht="28.8" x14ac:dyDescent="0.3">
      <c r="A25" t="s">
        <v>226</v>
      </c>
      <c r="B25" t="s">
        <v>214</v>
      </c>
      <c r="C25" s="53" t="s">
        <v>179</v>
      </c>
      <c r="D25" s="104">
        <v>0.36400000000000005</v>
      </c>
      <c r="E25" s="65" t="s">
        <v>135</v>
      </c>
      <c r="F25" s="54">
        <v>20</v>
      </c>
      <c r="G25" s="53"/>
      <c r="H25" s="56"/>
      <c r="I25" s="55"/>
      <c r="J25" s="55"/>
      <c r="K25" s="67"/>
      <c r="L25" s="80">
        <v>25</v>
      </c>
      <c r="M25" s="80" t="b">
        <f xml:space="preserve"> IF(AND(OR(NOT(ISNUMBER(Edges[Width])), Edges[Width] &gt;= Misc!$O$2), OR(NOT(ISNUMBER(Edges[Width])), Edges[Width] &lt;= Misc!$P$2),TRUE), TRUE, FALSE)</f>
        <v>0</v>
      </c>
      <c r="N25" s="62"/>
    </row>
    <row r="26" spans="1:14" ht="28.8" x14ac:dyDescent="0.3">
      <c r="A26" t="s">
        <v>226</v>
      </c>
      <c r="B26" t="s">
        <v>204</v>
      </c>
      <c r="C26" s="53" t="s">
        <v>179</v>
      </c>
      <c r="D26" s="104">
        <v>0.503</v>
      </c>
      <c r="E26" s="65" t="s">
        <v>135</v>
      </c>
      <c r="F26" s="54">
        <v>20</v>
      </c>
      <c r="G26" s="53"/>
      <c r="H26" s="56"/>
      <c r="I26" s="55"/>
      <c r="J26" s="55"/>
      <c r="K26" s="67"/>
      <c r="L26" s="80">
        <v>26</v>
      </c>
      <c r="M26" s="80" t="b">
        <f xml:space="preserve"> IF(AND(OR(NOT(ISNUMBER(Edges[Width])), Edges[Width] &gt;= Misc!$O$2), OR(NOT(ISNUMBER(Edges[Width])), Edges[Width] &lt;= Misc!$P$2),TRUE), TRUE, FALSE)</f>
        <v>0</v>
      </c>
      <c r="N26" s="62"/>
    </row>
    <row r="27" spans="1:14" ht="28.8" x14ac:dyDescent="0.3">
      <c r="A27" t="s">
        <v>226</v>
      </c>
      <c r="B27" t="s">
        <v>233</v>
      </c>
      <c r="C27" s="53" t="s">
        <v>179</v>
      </c>
      <c r="D27" s="104">
        <v>0.40900000000000003</v>
      </c>
      <c r="E27" s="65" t="s">
        <v>135</v>
      </c>
      <c r="F27" s="54">
        <v>20</v>
      </c>
      <c r="G27" s="53"/>
      <c r="H27" s="56"/>
      <c r="I27" s="55"/>
      <c r="J27" s="55"/>
      <c r="K27" s="67"/>
      <c r="L27" s="80">
        <v>27</v>
      </c>
      <c r="M27" s="80" t="b">
        <f xml:space="preserve"> IF(AND(OR(NOT(ISNUMBER(Edges[Width])), Edges[Width] &gt;= Misc!$O$2), OR(NOT(ISNUMBER(Edges[Width])), Edges[Width] &lt;= Misc!$P$2),TRUE), TRUE, FALSE)</f>
        <v>0</v>
      </c>
      <c r="N27" s="62"/>
    </row>
    <row r="28" spans="1:14" ht="28.8" x14ac:dyDescent="0.3">
      <c r="A28" t="s">
        <v>226</v>
      </c>
      <c r="B28" t="s">
        <v>201</v>
      </c>
      <c r="C28" s="53" t="s">
        <v>179</v>
      </c>
      <c r="D28" s="104">
        <v>0.46900000000000008</v>
      </c>
      <c r="E28" s="65" t="s">
        <v>135</v>
      </c>
      <c r="F28" s="54">
        <v>20</v>
      </c>
      <c r="G28" s="53"/>
      <c r="H28" s="56"/>
      <c r="I28" s="55"/>
      <c r="J28" s="55"/>
      <c r="K28" s="67"/>
      <c r="L28" s="80">
        <v>28</v>
      </c>
      <c r="M28" s="80" t="b">
        <f xml:space="preserve"> IF(AND(OR(NOT(ISNUMBER(Edges[Width])), Edges[Width] &gt;= Misc!$O$2), OR(NOT(ISNUMBER(Edges[Width])), Edges[Width] &lt;= Misc!$P$2),TRUE), TRUE, FALSE)</f>
        <v>0</v>
      </c>
      <c r="N28" s="62"/>
    </row>
    <row r="29" spans="1:14" ht="28.8" x14ac:dyDescent="0.3">
      <c r="A29" t="s">
        <v>208</v>
      </c>
      <c r="B29" t="s">
        <v>202</v>
      </c>
      <c r="C29" s="53" t="s">
        <v>179</v>
      </c>
      <c r="D29" s="104">
        <v>0.1</v>
      </c>
      <c r="E29" s="65" t="s">
        <v>135</v>
      </c>
      <c r="F29" s="54">
        <v>20</v>
      </c>
      <c r="G29" s="53"/>
      <c r="H29" s="56"/>
      <c r="I29" s="55"/>
      <c r="J29" s="55"/>
      <c r="K29" s="67"/>
      <c r="L29" s="80">
        <v>29</v>
      </c>
      <c r="M29" s="80" t="b">
        <f xml:space="preserve"> IF(AND(OR(NOT(ISNUMBER(Edges[Width])), Edges[Width] &gt;= Misc!$O$2), OR(NOT(ISNUMBER(Edges[Width])), Edges[Width] &lt;= Misc!$P$2),TRUE), TRUE, FALSE)</f>
        <v>0</v>
      </c>
      <c r="N29" s="62"/>
    </row>
    <row r="30" spans="1:14" ht="28.8" x14ac:dyDescent="0.3">
      <c r="A30" t="s">
        <v>208</v>
      </c>
      <c r="B30" t="s">
        <v>210</v>
      </c>
      <c r="C30" s="53" t="s">
        <v>179</v>
      </c>
      <c r="D30" s="104">
        <v>0.21000000000000002</v>
      </c>
      <c r="E30" s="65" t="s">
        <v>135</v>
      </c>
      <c r="F30" s="54">
        <v>20</v>
      </c>
      <c r="G30" s="53"/>
      <c r="H30" s="56"/>
      <c r="I30" s="55"/>
      <c r="J30" s="55"/>
      <c r="K30" s="67"/>
      <c r="L30" s="80">
        <v>30</v>
      </c>
      <c r="M30" s="80" t="b">
        <f xml:space="preserve"> IF(AND(OR(NOT(ISNUMBER(Edges[Width])), Edges[Width] &gt;= Misc!$O$2), OR(NOT(ISNUMBER(Edges[Width])), Edges[Width] &lt;= Misc!$P$2),TRUE), TRUE, FALSE)</f>
        <v>0</v>
      </c>
      <c r="N30" s="62"/>
    </row>
    <row r="31" spans="1:14" ht="28.8" x14ac:dyDescent="0.3">
      <c r="A31" t="s">
        <v>227</v>
      </c>
      <c r="B31" t="s">
        <v>224</v>
      </c>
      <c r="C31" s="53" t="s">
        <v>180</v>
      </c>
      <c r="D31" s="104">
        <v>0.53600000000000003</v>
      </c>
      <c r="E31" s="65" t="s">
        <v>135</v>
      </c>
      <c r="F31" s="54">
        <v>20</v>
      </c>
      <c r="G31" s="53"/>
      <c r="H31" s="56"/>
      <c r="I31" s="55"/>
      <c r="J31" s="55"/>
      <c r="K31" s="67"/>
      <c r="L31" s="80">
        <v>31</v>
      </c>
      <c r="M31" s="80" t="b">
        <f xml:space="preserve"> IF(AND(OR(NOT(ISNUMBER(Edges[Width])), Edges[Width] &gt;= Misc!$O$2), OR(NOT(ISNUMBER(Edges[Width])), Edges[Width] &lt;= Misc!$P$2),TRUE), TRUE, FALSE)</f>
        <v>0</v>
      </c>
      <c r="N31" s="62"/>
    </row>
    <row r="32" spans="1:14" ht="28.8" x14ac:dyDescent="0.3">
      <c r="A32" t="s">
        <v>227</v>
      </c>
      <c r="B32" t="s">
        <v>214</v>
      </c>
      <c r="C32" s="53" t="s">
        <v>180</v>
      </c>
      <c r="D32" s="104">
        <v>0.1</v>
      </c>
      <c r="E32" s="65" t="s">
        <v>135</v>
      </c>
      <c r="F32" s="54">
        <v>20</v>
      </c>
      <c r="G32" s="53"/>
      <c r="H32" s="56"/>
      <c r="I32" s="55"/>
      <c r="J32" s="55"/>
      <c r="K32" s="67"/>
      <c r="L32" s="80">
        <v>32</v>
      </c>
      <c r="M32" s="80" t="b">
        <f xml:space="preserve"> IF(AND(OR(NOT(ISNUMBER(Edges[Width])), Edges[Width] &gt;= Misc!$O$2), OR(NOT(ISNUMBER(Edges[Width])), Edges[Width] &lt;= Misc!$P$2),TRUE), TRUE, FALSE)</f>
        <v>0</v>
      </c>
      <c r="N32" s="62"/>
    </row>
    <row r="33" spans="1:14" ht="28.8" x14ac:dyDescent="0.3">
      <c r="A33" t="s">
        <v>227</v>
      </c>
      <c r="B33" t="s">
        <v>232</v>
      </c>
      <c r="C33" s="53" t="s">
        <v>180</v>
      </c>
      <c r="D33" s="104">
        <v>0.42199999999999999</v>
      </c>
      <c r="E33" s="65" t="s">
        <v>135</v>
      </c>
      <c r="F33" s="54">
        <v>20</v>
      </c>
      <c r="G33" s="53"/>
      <c r="H33" s="56"/>
      <c r="I33" s="55"/>
      <c r="J33" s="55"/>
      <c r="K33" s="67"/>
      <c r="L33" s="80">
        <v>33</v>
      </c>
      <c r="M33" s="80" t="b">
        <f xml:space="preserve"> IF(AND(OR(NOT(ISNUMBER(Edges[Width])), Edges[Width] &gt;= Misc!$O$2), OR(NOT(ISNUMBER(Edges[Width])), Edges[Width] &lt;= Misc!$P$2),TRUE), TRUE, FALSE)</f>
        <v>0</v>
      </c>
      <c r="N33" s="62"/>
    </row>
    <row r="34" spans="1:14" ht="28.8" x14ac:dyDescent="0.3">
      <c r="A34" t="s">
        <v>227</v>
      </c>
      <c r="B34" t="s">
        <v>209</v>
      </c>
      <c r="C34" s="53" t="s">
        <v>180</v>
      </c>
      <c r="D34" s="104">
        <v>0.34</v>
      </c>
      <c r="E34" s="65" t="s">
        <v>135</v>
      </c>
      <c r="F34" s="54">
        <v>20</v>
      </c>
      <c r="G34" s="53"/>
      <c r="H34" s="56"/>
      <c r="I34" s="55"/>
      <c r="J34" s="55"/>
      <c r="K34" s="67"/>
      <c r="L34" s="80">
        <v>34</v>
      </c>
      <c r="M34" s="80" t="b">
        <f xml:space="preserve"> IF(AND(OR(NOT(ISNUMBER(Edges[Width])), Edges[Width] &gt;= Misc!$O$2), OR(NOT(ISNUMBER(Edges[Width])), Edges[Width] &lt;= Misc!$P$2),TRUE), TRUE, FALSE)</f>
        <v>0</v>
      </c>
      <c r="N34" s="62"/>
    </row>
    <row r="35" spans="1:14" ht="28.8" x14ac:dyDescent="0.3">
      <c r="A35" t="s">
        <v>211</v>
      </c>
      <c r="B35" t="s">
        <v>205</v>
      </c>
      <c r="C35" s="53" t="s">
        <v>180</v>
      </c>
      <c r="D35" s="104">
        <v>0.56799999999999995</v>
      </c>
      <c r="E35" s="65" t="s">
        <v>135</v>
      </c>
      <c r="F35" s="54">
        <v>20</v>
      </c>
      <c r="G35" s="53"/>
      <c r="H35" s="56"/>
      <c r="I35" s="55"/>
      <c r="J35" s="55"/>
      <c r="K35" s="67"/>
      <c r="L35" s="61">
        <v>35</v>
      </c>
      <c r="M35" s="61" t="b">
        <f xml:space="preserve"> IF(AND(OR(NOT(ISNUMBER(Edges[Width])), Edges[Width] &gt;= Misc!$O$2), OR(NOT(ISNUMBER(Edges[Width])), Edges[Width] &lt;= Misc!$P$2),TRUE), TRUE, FALSE)</f>
        <v>0</v>
      </c>
      <c r="N35" s="62"/>
    </row>
    <row r="36" spans="1:14" ht="28.8" x14ac:dyDescent="0.3">
      <c r="A36" t="s">
        <v>210</v>
      </c>
      <c r="B36" t="s">
        <v>224</v>
      </c>
      <c r="C36" s="53" t="s">
        <v>180</v>
      </c>
      <c r="D36" s="104">
        <v>0.51700000000000002</v>
      </c>
      <c r="E36" s="65" t="s">
        <v>135</v>
      </c>
      <c r="F36" s="54">
        <v>20</v>
      </c>
      <c r="G36" s="53"/>
      <c r="H36" s="56"/>
      <c r="I36" s="55"/>
      <c r="J36" s="55"/>
      <c r="K36" s="67"/>
      <c r="L36" s="80">
        <v>36</v>
      </c>
      <c r="M36" s="80" t="b">
        <f xml:space="preserve"> IF(AND(OR(NOT(ISNUMBER(Edges[Width])), Edges[Width] &gt;= Misc!$O$2), OR(NOT(ISNUMBER(Edges[Width])), Edges[Width] &lt;= Misc!$P$2),TRUE), TRUE, FALSE)</f>
        <v>0</v>
      </c>
      <c r="N36" s="62"/>
    </row>
    <row r="37" spans="1:14" ht="28.8" x14ac:dyDescent="0.3">
      <c r="A37" t="s">
        <v>215</v>
      </c>
      <c r="B37" t="s">
        <v>228</v>
      </c>
      <c r="C37" s="53" t="s">
        <v>180</v>
      </c>
      <c r="D37" s="104">
        <v>0.53400000000000003</v>
      </c>
      <c r="E37" s="65" t="s">
        <v>135</v>
      </c>
      <c r="F37" s="54">
        <v>20</v>
      </c>
      <c r="G37" s="53"/>
      <c r="H37" s="56"/>
      <c r="I37" s="55"/>
      <c r="J37" s="55"/>
      <c r="K37" s="67"/>
      <c r="L37" s="80">
        <v>37</v>
      </c>
      <c r="M37" s="80" t="b">
        <f xml:space="preserve"> IF(AND(OR(NOT(ISNUMBER(Edges[Width])), Edges[Width] &gt;= Misc!$O$2), OR(NOT(ISNUMBER(Edges[Width])), Edges[Width] &lt;= Misc!$P$2),TRUE), TRUE, FALSE)</f>
        <v>0</v>
      </c>
      <c r="N37" s="62"/>
    </row>
    <row r="38" spans="1:14" ht="28.8" x14ac:dyDescent="0.3">
      <c r="A38" t="s">
        <v>216</v>
      </c>
      <c r="B38" t="s">
        <v>219</v>
      </c>
      <c r="C38" s="53" t="s">
        <v>180</v>
      </c>
      <c r="D38" s="104">
        <v>0.43300000000000005</v>
      </c>
      <c r="E38" s="65" t="s">
        <v>135</v>
      </c>
      <c r="F38" s="54">
        <v>20</v>
      </c>
      <c r="G38" s="53"/>
      <c r="H38" s="56"/>
      <c r="I38" s="55"/>
      <c r="J38" s="55"/>
      <c r="K38" s="67"/>
      <c r="L38" s="80">
        <v>38</v>
      </c>
      <c r="M38" s="80" t="b">
        <f xml:space="preserve"> IF(AND(OR(NOT(ISNUMBER(Edges[Width])), Edges[Width] &gt;= Misc!$O$2), OR(NOT(ISNUMBER(Edges[Width])), Edges[Width] &lt;= Misc!$P$2),TRUE), TRUE, FALSE)</f>
        <v>0</v>
      </c>
      <c r="N38" s="62"/>
    </row>
    <row r="39" spans="1:14" ht="28.8" x14ac:dyDescent="0.3">
      <c r="A39" t="s">
        <v>217</v>
      </c>
      <c r="B39" t="s">
        <v>220</v>
      </c>
      <c r="C39" s="53" t="s">
        <v>180</v>
      </c>
      <c r="D39" s="104">
        <v>0.52600000000000002</v>
      </c>
      <c r="E39" s="65" t="s">
        <v>135</v>
      </c>
      <c r="F39" s="54">
        <v>20</v>
      </c>
      <c r="G39" s="53"/>
      <c r="H39" s="56"/>
      <c r="I39" s="55"/>
      <c r="J39" s="55"/>
      <c r="K39" s="67"/>
      <c r="L39" s="80">
        <v>39</v>
      </c>
      <c r="M39" s="80" t="b">
        <f xml:space="preserve"> IF(AND(OR(NOT(ISNUMBER(Edges[Width])), Edges[Width] &gt;= Misc!$O$2), OR(NOT(ISNUMBER(Edges[Width])), Edges[Width] &lt;= Misc!$P$2),TRUE), TRUE, FALSE)</f>
        <v>0</v>
      </c>
      <c r="N39" s="62"/>
    </row>
    <row r="40" spans="1:14" ht="28.8" x14ac:dyDescent="0.3">
      <c r="A40" t="s">
        <v>217</v>
      </c>
      <c r="B40" t="s">
        <v>214</v>
      </c>
      <c r="C40" s="53" t="s">
        <v>180</v>
      </c>
      <c r="D40" s="104">
        <v>0.46900000000000008</v>
      </c>
      <c r="E40" s="65" t="s">
        <v>135</v>
      </c>
      <c r="F40" s="54">
        <v>20</v>
      </c>
      <c r="G40" s="53"/>
      <c r="H40" s="56"/>
      <c r="I40" s="55"/>
      <c r="J40" s="55"/>
      <c r="K40" s="67"/>
      <c r="L40" s="80">
        <v>40</v>
      </c>
      <c r="M40" s="80" t="b">
        <f xml:space="preserve"> IF(AND(OR(NOT(ISNUMBER(Edges[Width])), Edges[Width] &gt;= Misc!$O$2), OR(NOT(ISNUMBER(Edges[Width])), Edges[Width] &lt;= Misc!$P$2),TRUE), TRUE, FALSE)</f>
        <v>0</v>
      </c>
      <c r="N40" s="62"/>
    </row>
    <row r="41" spans="1:14" ht="28.8" x14ac:dyDescent="0.3">
      <c r="A41" t="s">
        <v>217</v>
      </c>
      <c r="B41" t="s">
        <v>225</v>
      </c>
      <c r="C41" s="53" t="s">
        <v>180</v>
      </c>
      <c r="D41" s="104">
        <v>0.16900000000000001</v>
      </c>
      <c r="E41" s="65" t="s">
        <v>135</v>
      </c>
      <c r="F41" s="54">
        <v>20</v>
      </c>
      <c r="G41" s="53"/>
      <c r="H41" s="56"/>
      <c r="I41" s="55"/>
      <c r="J41" s="55"/>
      <c r="K41" s="67"/>
      <c r="L41" s="80">
        <v>41</v>
      </c>
      <c r="M41" s="80" t="b">
        <f xml:space="preserve"> IF(AND(OR(NOT(ISNUMBER(Edges[Width])), Edges[Width] &gt;= Misc!$O$2), OR(NOT(ISNUMBER(Edges[Width])), Edges[Width] &lt;= Misc!$P$2),TRUE), TRUE, FALSE)</f>
        <v>0</v>
      </c>
      <c r="N41" s="62"/>
    </row>
    <row r="42" spans="1:14" ht="28.8" x14ac:dyDescent="0.3">
      <c r="A42" t="s">
        <v>217</v>
      </c>
      <c r="B42" t="s">
        <v>226</v>
      </c>
      <c r="C42" s="53" t="s">
        <v>180</v>
      </c>
      <c r="D42" s="104">
        <v>0.38900000000000001</v>
      </c>
      <c r="E42" s="65" t="s">
        <v>135</v>
      </c>
      <c r="F42" s="54">
        <v>20</v>
      </c>
      <c r="G42" s="53"/>
      <c r="H42" s="56"/>
      <c r="I42" s="55"/>
      <c r="J42" s="55"/>
      <c r="K42" s="67"/>
      <c r="L42" s="80">
        <v>42</v>
      </c>
      <c r="M42" s="80" t="b">
        <f xml:space="preserve"> IF(AND(OR(NOT(ISNUMBER(Edges[Width])), Edges[Width] &gt;= Misc!$O$2), OR(NOT(ISNUMBER(Edges[Width])), Edges[Width] &lt;= Misc!$P$2),TRUE), TRUE, FALSE)</f>
        <v>0</v>
      </c>
      <c r="N42" s="62"/>
    </row>
    <row r="43" spans="1:14" ht="28.8" x14ac:dyDescent="0.3">
      <c r="A43" t="s">
        <v>217</v>
      </c>
      <c r="B43" t="s">
        <v>200</v>
      </c>
      <c r="C43" s="53" t="s">
        <v>180</v>
      </c>
      <c r="D43" s="104">
        <v>0.16900000000000001</v>
      </c>
      <c r="E43" s="65" t="s">
        <v>135</v>
      </c>
      <c r="F43" s="54">
        <v>20</v>
      </c>
      <c r="G43" s="53"/>
      <c r="H43" s="56"/>
      <c r="I43" s="55"/>
      <c r="J43" s="55"/>
      <c r="K43" s="67"/>
      <c r="L43" s="80">
        <v>43</v>
      </c>
      <c r="M43" s="80" t="b">
        <f xml:space="preserve"> IF(AND(OR(NOT(ISNUMBER(Edges[Width])), Edges[Width] &gt;= Misc!$O$2), OR(NOT(ISNUMBER(Edges[Width])), Edges[Width] &lt;= Misc!$P$2),TRUE), TRUE, FALSE)</f>
        <v>0</v>
      </c>
      <c r="N43" s="62"/>
    </row>
    <row r="44" spans="1:14" ht="28.8" x14ac:dyDescent="0.3">
      <c r="A44" t="s">
        <v>217</v>
      </c>
      <c r="B44" t="s">
        <v>205</v>
      </c>
      <c r="C44" s="53" t="s">
        <v>180</v>
      </c>
      <c r="D44" s="104">
        <v>0.41399999999999998</v>
      </c>
      <c r="E44" s="65" t="s">
        <v>135</v>
      </c>
      <c r="F44" s="54">
        <v>20</v>
      </c>
      <c r="G44" s="53"/>
      <c r="H44" s="56"/>
      <c r="I44" s="55"/>
      <c r="J44" s="55"/>
      <c r="K44" s="67"/>
      <c r="L44" s="80">
        <v>44</v>
      </c>
      <c r="M44" s="80" t="b">
        <f xml:space="preserve"> IF(AND(OR(NOT(ISNUMBER(Edges[Width])), Edges[Width] &gt;= Misc!$O$2), OR(NOT(ISNUMBER(Edges[Width])), Edges[Width] &lt;= Misc!$P$2),TRUE), TRUE, FALSE)</f>
        <v>0</v>
      </c>
      <c r="N44" s="62"/>
    </row>
    <row r="45" spans="1:14" ht="28.8" x14ac:dyDescent="0.3">
      <c r="A45" t="s">
        <v>217</v>
      </c>
      <c r="B45" t="s">
        <v>230</v>
      </c>
      <c r="C45" s="53" t="s">
        <v>180</v>
      </c>
      <c r="D45" s="104">
        <v>0.1</v>
      </c>
      <c r="E45" s="65" t="s">
        <v>135</v>
      </c>
      <c r="F45" s="54">
        <v>20</v>
      </c>
      <c r="G45" s="53"/>
      <c r="H45" s="56"/>
      <c r="I45" s="55"/>
      <c r="J45" s="55"/>
      <c r="K45" s="67"/>
      <c r="L45" s="80">
        <v>45</v>
      </c>
      <c r="M45" s="80" t="b">
        <f xml:space="preserve"> IF(AND(OR(NOT(ISNUMBER(Edges[Width])), Edges[Width] &gt;= Misc!$O$2), OR(NOT(ISNUMBER(Edges[Width])), Edges[Width] &lt;= Misc!$P$2),TRUE), TRUE, FALSE)</f>
        <v>0</v>
      </c>
      <c r="N45" s="62"/>
    </row>
    <row r="46" spans="1:14" ht="28.8" x14ac:dyDescent="0.3">
      <c r="A46" t="s">
        <v>217</v>
      </c>
      <c r="B46" t="s">
        <v>233</v>
      </c>
      <c r="C46" s="53" t="s">
        <v>180</v>
      </c>
      <c r="D46" s="104">
        <v>0.45300000000000007</v>
      </c>
      <c r="E46" s="65" t="s">
        <v>135</v>
      </c>
      <c r="F46" s="54">
        <v>20</v>
      </c>
      <c r="G46" s="53"/>
      <c r="H46" s="56"/>
      <c r="I46" s="55"/>
      <c r="J46" s="55"/>
      <c r="K46" s="67"/>
      <c r="L46" s="80">
        <v>46</v>
      </c>
      <c r="M46" s="80" t="b">
        <f xml:space="preserve"> IF(AND(OR(NOT(ISNUMBER(Edges[Width])), Edges[Width] &gt;= Misc!$O$2), OR(NOT(ISNUMBER(Edges[Width])), Edges[Width] &lt;= Misc!$P$2),TRUE), TRUE, FALSE)</f>
        <v>0</v>
      </c>
      <c r="N46" s="62"/>
    </row>
    <row r="47" spans="1:14" ht="28.8" x14ac:dyDescent="0.3">
      <c r="A47" t="s">
        <v>217</v>
      </c>
      <c r="B47" t="s">
        <v>201</v>
      </c>
      <c r="C47" s="53" t="s">
        <v>180</v>
      </c>
      <c r="D47" s="104">
        <v>0.1</v>
      </c>
      <c r="E47" s="65" t="s">
        <v>135</v>
      </c>
      <c r="F47" s="54">
        <v>20</v>
      </c>
      <c r="G47" s="53"/>
      <c r="H47" s="56"/>
      <c r="I47" s="55"/>
      <c r="J47" s="55"/>
      <c r="K47" s="67"/>
      <c r="L47" s="80">
        <v>47</v>
      </c>
      <c r="M47" s="80" t="b">
        <f xml:space="preserve"> IF(AND(OR(NOT(ISNUMBER(Edges[Width])), Edges[Width] &gt;= Misc!$O$2), OR(NOT(ISNUMBER(Edges[Width])), Edges[Width] &lt;= Misc!$P$2),TRUE), TRUE, FALSE)</f>
        <v>0</v>
      </c>
      <c r="N47" s="62"/>
    </row>
    <row r="48" spans="1:14" x14ac:dyDescent="0.3">
      <c r="A48" t="s">
        <v>218</v>
      </c>
      <c r="B48" t="s">
        <v>228</v>
      </c>
      <c r="C48" s="53" t="s">
        <v>180</v>
      </c>
      <c r="D48" s="104">
        <v>0.26100000000000001</v>
      </c>
      <c r="E48" s="65"/>
      <c r="F48" s="54"/>
      <c r="G48" s="53"/>
      <c r="H48" s="56"/>
      <c r="I48" s="55"/>
      <c r="J48" s="55"/>
      <c r="K48" s="67"/>
      <c r="L48" s="80">
        <v>48</v>
      </c>
      <c r="M48" s="80" t="b">
        <f xml:space="preserve"> IF(AND(OR(NOT(ISNUMBER(Edges[Width])), Edges[Width] &gt;= Misc!$O$2), OR(NOT(ISNUMBER(Edges[Width])), Edges[Width] &lt;= Misc!$P$2),TRUE), TRUE, FALSE)</f>
        <v>0</v>
      </c>
      <c r="N48" s="62"/>
    </row>
    <row r="49" spans="1:14" x14ac:dyDescent="0.3">
      <c r="A49" t="s">
        <v>218</v>
      </c>
      <c r="B49" t="s">
        <v>214</v>
      </c>
      <c r="C49" s="53" t="s">
        <v>180</v>
      </c>
      <c r="D49" s="104">
        <v>0.21000000000000002</v>
      </c>
      <c r="E49" s="65"/>
      <c r="F49" s="54"/>
      <c r="G49" s="53"/>
      <c r="H49" s="56"/>
      <c r="I49" s="55"/>
      <c r="J49" s="55"/>
      <c r="K49" s="67"/>
      <c r="L49" s="80">
        <v>49</v>
      </c>
      <c r="M49" s="80" t="b">
        <f xml:space="preserve"> IF(AND(OR(NOT(ISNUMBER(Edges[Width])), Edges[Width] &gt;= Misc!$O$2), OR(NOT(ISNUMBER(Edges[Width])), Edges[Width] &lt;= Misc!$P$2),TRUE), TRUE, FALSE)</f>
        <v>0</v>
      </c>
      <c r="N49" s="62"/>
    </row>
    <row r="50" spans="1:14" x14ac:dyDescent="0.3">
      <c r="A50" t="s">
        <v>201</v>
      </c>
      <c r="B50" t="s">
        <v>219</v>
      </c>
      <c r="C50" s="53" t="s">
        <v>180</v>
      </c>
      <c r="D50" s="104">
        <v>0.6110000000000001</v>
      </c>
      <c r="E50" s="65"/>
      <c r="F50" s="54"/>
      <c r="G50" s="53"/>
      <c r="H50" s="56"/>
      <c r="I50" s="55"/>
      <c r="J50" s="55"/>
      <c r="K50" s="67"/>
      <c r="L50" s="80">
        <v>50</v>
      </c>
      <c r="M50" s="80" t="b">
        <f xml:space="preserve"> IF(AND(OR(NOT(ISNUMBER(Edges[Width])), Edges[Width] &gt;= Misc!$O$2), OR(NOT(ISNUMBER(Edges[Width])), Edges[Width] &lt;= Misc!$P$2),TRUE), TRUE, FALSE)</f>
        <v>0</v>
      </c>
      <c r="N50" s="62"/>
    </row>
    <row r="51" spans="1:14" x14ac:dyDescent="0.3">
      <c r="A51" t="s">
        <v>201</v>
      </c>
      <c r="B51" t="s">
        <v>223</v>
      </c>
      <c r="C51" s="53" t="s">
        <v>180</v>
      </c>
      <c r="D51" s="104">
        <v>0.62800000000000011</v>
      </c>
      <c r="E51" s="65"/>
      <c r="F51" s="54"/>
      <c r="G51" s="53"/>
      <c r="H51" s="56"/>
      <c r="I51" s="55"/>
      <c r="J51" s="55"/>
      <c r="K51" s="67"/>
      <c r="L51" s="80">
        <v>51</v>
      </c>
      <c r="M51" s="80" t="b">
        <f xml:space="preserve"> IF(AND(OR(NOT(ISNUMBER(Edges[Width])), Edges[Width] &gt;= Misc!$O$2), OR(NOT(ISNUMBER(Edges[Width])), Edges[Width] &lt;= Misc!$P$2),TRUE), TRUE, FALSE)</f>
        <v>0</v>
      </c>
      <c r="N51" s="62"/>
    </row>
    <row r="52" spans="1:14" x14ac:dyDescent="0.3">
      <c r="A52" t="s">
        <v>201</v>
      </c>
      <c r="B52" t="s">
        <v>206</v>
      </c>
      <c r="C52" s="53" t="s">
        <v>180</v>
      </c>
      <c r="D52" s="104">
        <v>0.1</v>
      </c>
      <c r="E52" s="65"/>
      <c r="F52" s="54"/>
      <c r="G52" s="53"/>
      <c r="H52" s="56"/>
      <c r="I52" s="55"/>
      <c r="J52" s="55"/>
      <c r="K52" s="67"/>
      <c r="L52" s="80">
        <v>52</v>
      </c>
      <c r="M52" s="80" t="b">
        <f xml:space="preserve"> IF(AND(OR(NOT(ISNUMBER(Edges[Width])), Edges[Width] &gt;= Misc!$O$2), OR(NOT(ISNUMBER(Edges[Width])), Edges[Width] &lt;= Misc!$P$2),TRUE), TRUE, FALSE)</f>
        <v>0</v>
      </c>
      <c r="N52" s="62"/>
    </row>
    <row r="53" spans="1:14" x14ac:dyDescent="0.3">
      <c r="A53" t="s">
        <v>202</v>
      </c>
      <c r="B53" t="s">
        <v>204</v>
      </c>
      <c r="C53" s="53" t="s">
        <v>180</v>
      </c>
      <c r="D53" s="104">
        <v>0.21000000000000002</v>
      </c>
      <c r="E53" s="65"/>
      <c r="F53" s="54"/>
      <c r="G53" s="53"/>
      <c r="H53" s="56"/>
      <c r="I53" s="55"/>
      <c r="J53" s="55"/>
      <c r="K53" s="67"/>
      <c r="L53" s="80">
        <v>53</v>
      </c>
      <c r="M53" s="80" t="b">
        <f xml:space="preserve"> IF(AND(OR(NOT(ISNUMBER(Edges[Width])), Edges[Width] &gt;= Misc!$O$2), OR(NOT(ISNUMBER(Edges[Width])), Edges[Width] &lt;= Misc!$P$2),TRUE), TRUE, FALSE)</f>
        <v>0</v>
      </c>
      <c r="N53" s="62"/>
    </row>
    <row r="54" spans="1:14" x14ac:dyDescent="0.3">
      <c r="A54" t="s">
        <v>202</v>
      </c>
      <c r="B54" t="s">
        <v>214</v>
      </c>
      <c r="C54" s="53" t="s">
        <v>180</v>
      </c>
      <c r="D54" s="104">
        <v>0.1</v>
      </c>
      <c r="E54" s="65"/>
      <c r="F54" s="54"/>
      <c r="G54" s="53"/>
      <c r="H54" s="56"/>
      <c r="I54" s="55"/>
      <c r="J54" s="55"/>
      <c r="K54" s="67"/>
      <c r="L54" s="80">
        <v>54</v>
      </c>
      <c r="M54" s="80" t="b">
        <f xml:space="preserve"> IF(AND(OR(NOT(ISNUMBER(Edges[Width])), Edges[Width] &gt;= Misc!$O$2), OR(NOT(ISNUMBER(Edges[Width])), Edges[Width] &lt;= Misc!$P$2),TRUE), TRUE, FALSE)</f>
        <v>0</v>
      </c>
      <c r="N54" s="62"/>
    </row>
    <row r="55" spans="1:14" x14ac:dyDescent="0.3">
      <c r="A55" t="s">
        <v>220</v>
      </c>
      <c r="B55" t="s">
        <v>226</v>
      </c>
      <c r="C55" s="53" t="s">
        <v>180</v>
      </c>
      <c r="D55" s="103">
        <v>0.21000000000000002</v>
      </c>
      <c r="E55" s="65"/>
      <c r="F55" s="54"/>
      <c r="G55" s="53"/>
      <c r="H55" s="56"/>
      <c r="I55" s="55"/>
      <c r="J55" s="55"/>
      <c r="K55" s="67"/>
      <c r="L55" s="80">
        <v>55</v>
      </c>
      <c r="M55" s="80" t="b">
        <f xml:space="preserve"> IF(AND(OR(NOT(ISNUMBER(Edges[Width])), Edges[Width] &gt;= Misc!$O$2), OR(NOT(ISNUMBER(Edges[Width])), Edges[Width] &lt;= Misc!$P$2),TRUE), TRUE, FALSE)</f>
        <v>0</v>
      </c>
      <c r="N55" s="62"/>
    </row>
    <row r="56" spans="1:14" x14ac:dyDescent="0.3">
      <c r="A56" t="s">
        <v>220</v>
      </c>
      <c r="B56" t="s">
        <v>217</v>
      </c>
      <c r="C56" s="53" t="s">
        <v>180</v>
      </c>
      <c r="D56" s="103">
        <v>0.32000000000000006</v>
      </c>
      <c r="E56" s="65"/>
      <c r="F56" s="54"/>
      <c r="G56" s="53"/>
      <c r="H56" s="56"/>
      <c r="I56" s="55"/>
      <c r="J56" s="55"/>
      <c r="K56" s="67"/>
      <c r="L56" s="80">
        <v>56</v>
      </c>
      <c r="M56" s="80" t="b">
        <f xml:space="preserve"> IF(AND(OR(NOT(ISNUMBER(Edges[Width])), Edges[Width] &gt;= Misc!$O$2), OR(NOT(ISNUMBER(Edges[Width])), Edges[Width] &lt;= Misc!$P$2),TRUE), TRUE, FALSE)</f>
        <v>0</v>
      </c>
      <c r="N56" s="62"/>
    </row>
    <row r="57" spans="1:14" x14ac:dyDescent="0.3">
      <c r="A57" t="s">
        <v>220</v>
      </c>
      <c r="B57" t="s">
        <v>201</v>
      </c>
      <c r="C57" s="53" t="s">
        <v>180</v>
      </c>
      <c r="D57" s="104">
        <v>0.41799999999999998</v>
      </c>
      <c r="E57" s="65"/>
      <c r="F57" s="54"/>
      <c r="G57" s="53"/>
      <c r="H57" s="56"/>
      <c r="I57" s="55"/>
      <c r="J57" s="55"/>
      <c r="K57" s="67"/>
      <c r="L57" s="80">
        <v>57</v>
      </c>
      <c r="M57" s="80" t="b">
        <f xml:space="preserve"> IF(AND(OR(NOT(ISNUMBER(Edges[Width])), Edges[Width] &gt;= Misc!$O$2), OR(NOT(ISNUMBER(Edges[Width])), Edges[Width] &lt;= Misc!$P$2),TRUE), TRUE, FALSE)</f>
        <v>0</v>
      </c>
      <c r="N57" s="62"/>
    </row>
    <row r="58" spans="1:14" x14ac:dyDescent="0.3">
      <c r="A58" t="s">
        <v>223</v>
      </c>
      <c r="B58" t="s">
        <v>202</v>
      </c>
      <c r="C58" s="53" t="s">
        <v>180</v>
      </c>
      <c r="D58" s="103">
        <v>0.52900000000000003</v>
      </c>
      <c r="E58" s="65"/>
      <c r="F58" s="54"/>
      <c r="G58" s="53"/>
      <c r="H58" s="56"/>
      <c r="I58" s="55"/>
      <c r="J58" s="55"/>
      <c r="K58" s="67"/>
      <c r="L58" s="80">
        <v>58</v>
      </c>
      <c r="M58" s="80" t="b">
        <f xml:space="preserve"> IF(AND(OR(NOT(ISNUMBER(Edges[Width])), Edges[Width] &gt;= Misc!$O$2), OR(NOT(ISNUMBER(Edges[Width])), Edges[Width] &lt;= Misc!$P$2),TRUE), TRUE, FALSE)</f>
        <v>0</v>
      </c>
      <c r="N58" s="62"/>
    </row>
    <row r="59" spans="1:14" x14ac:dyDescent="0.3">
      <c r="A59" t="s">
        <v>225</v>
      </c>
      <c r="B59" t="s">
        <v>225</v>
      </c>
      <c r="C59" s="53" t="s">
        <v>180</v>
      </c>
      <c r="D59" s="103">
        <v>0.21000000000000002</v>
      </c>
      <c r="E59" s="65"/>
      <c r="F59" s="54"/>
      <c r="G59" s="53"/>
      <c r="H59" s="56"/>
      <c r="I59" s="55"/>
      <c r="J59" s="55"/>
      <c r="K59" s="67"/>
      <c r="L59" s="80">
        <v>59</v>
      </c>
      <c r="M59" s="80" t="b">
        <f xml:space="preserve"> IF(AND(OR(NOT(ISNUMBER(Edges[Width])), Edges[Width] &gt;= Misc!$O$2), OR(NOT(ISNUMBER(Edges[Width])), Edges[Width] &lt;= Misc!$P$2),TRUE), TRUE, FALSE)</f>
        <v>0</v>
      </c>
      <c r="N59" s="62"/>
    </row>
    <row r="60" spans="1:14" x14ac:dyDescent="0.3">
      <c r="A60" t="s">
        <v>207</v>
      </c>
      <c r="B60" t="s">
        <v>211</v>
      </c>
      <c r="C60" s="53" t="s">
        <v>180</v>
      </c>
      <c r="D60" s="103">
        <v>0.57900000000000007</v>
      </c>
      <c r="E60" s="65"/>
      <c r="F60" s="54"/>
      <c r="G60" s="53"/>
      <c r="H60" s="56"/>
      <c r="I60" s="55"/>
      <c r="J60" s="55"/>
      <c r="K60" s="67"/>
      <c r="L60" s="80">
        <v>60</v>
      </c>
      <c r="M60" s="80" t="b">
        <f xml:space="preserve"> IF(AND(OR(NOT(ISNUMBER(Edges[Width])), Edges[Width] &gt;= Misc!$O$2), OR(NOT(ISNUMBER(Edges[Width])), Edges[Width] &lt;= Misc!$P$2),TRUE), TRUE, FALSE)</f>
        <v>0</v>
      </c>
      <c r="N60" s="62"/>
    </row>
    <row r="61" spans="1:14" x14ac:dyDescent="0.3">
      <c r="A61" t="s">
        <v>209</v>
      </c>
      <c r="B61" t="s">
        <v>206</v>
      </c>
      <c r="C61" s="53" t="s">
        <v>181</v>
      </c>
      <c r="D61" s="103">
        <v>0.16900000000000001</v>
      </c>
      <c r="E61" s="65"/>
      <c r="F61" s="54"/>
      <c r="G61" s="53"/>
      <c r="H61" s="56"/>
      <c r="I61" s="55"/>
      <c r="J61" s="55"/>
      <c r="K61" s="67"/>
      <c r="L61" s="80">
        <v>61</v>
      </c>
      <c r="M61" s="80" t="b">
        <f xml:space="preserve"> IF(AND(OR(NOT(ISNUMBER(Edges[Width])), Edges[Width] &gt;= Misc!$O$2), OR(NOT(ISNUMBER(Edges[Width])), Edges[Width] &lt;= Misc!$P$2),TRUE), TRUE, FALSE)</f>
        <v>0</v>
      </c>
      <c r="N61" s="62"/>
    </row>
    <row r="62" spans="1:14" x14ac:dyDescent="0.3">
      <c r="A62" t="s">
        <v>209</v>
      </c>
      <c r="B62" t="s">
        <v>214</v>
      </c>
      <c r="C62" s="53" t="s">
        <v>181</v>
      </c>
      <c r="D62" s="103">
        <v>0.371</v>
      </c>
      <c r="E62" s="65"/>
      <c r="F62" s="54"/>
      <c r="G62" s="53"/>
      <c r="H62" s="56"/>
      <c r="I62" s="55"/>
      <c r="J62" s="55"/>
      <c r="K62" s="67"/>
      <c r="L62" s="80">
        <v>62</v>
      </c>
      <c r="M62" s="80" t="b">
        <f xml:space="preserve"> IF(AND(OR(NOT(ISNUMBER(Edges[Width])), Edges[Width] &gt;= Misc!$O$2), OR(NOT(ISNUMBER(Edges[Width])), Edges[Width] &lt;= Misc!$P$2),TRUE), TRUE, FALSE)</f>
        <v>0</v>
      </c>
      <c r="N62" s="62"/>
    </row>
    <row r="63" spans="1:14" x14ac:dyDescent="0.3">
      <c r="A63" t="s">
        <v>209</v>
      </c>
      <c r="B63" t="s">
        <v>201</v>
      </c>
      <c r="C63" s="53" t="s">
        <v>181</v>
      </c>
      <c r="D63" s="103">
        <v>0.1</v>
      </c>
      <c r="E63" s="65"/>
      <c r="F63" s="54"/>
      <c r="G63" s="53"/>
      <c r="H63" s="56"/>
      <c r="I63" s="55"/>
      <c r="J63" s="55"/>
      <c r="K63" s="67"/>
      <c r="L63" s="80">
        <v>63</v>
      </c>
      <c r="M63" s="80" t="b">
        <f xml:space="preserve"> IF(AND(OR(NOT(ISNUMBER(Edges[Width])), Edges[Width] &gt;= Misc!$O$2), OR(NOT(ISNUMBER(Edges[Width])), Edges[Width] &lt;= Misc!$P$2),TRUE), TRUE, FALSE)</f>
        <v>0</v>
      </c>
      <c r="N63" s="62"/>
    </row>
    <row r="64" spans="1:14" x14ac:dyDescent="0.3">
      <c r="A64" t="s">
        <v>228</v>
      </c>
      <c r="B64" t="s">
        <v>206</v>
      </c>
      <c r="C64" s="53" t="s">
        <v>181</v>
      </c>
      <c r="D64" s="104">
        <v>0.16900000000000001</v>
      </c>
      <c r="E64" s="65"/>
      <c r="F64" s="54"/>
      <c r="G64" s="53"/>
      <c r="H64" s="56"/>
      <c r="I64" s="55"/>
      <c r="J64" s="55"/>
      <c r="K64" s="67"/>
      <c r="L64" s="80">
        <v>64</v>
      </c>
      <c r="M64" s="80" t="b">
        <f xml:space="preserve"> IF(AND(OR(NOT(ISNUMBER(Edges[Width])), Edges[Width] &gt;= Misc!$O$2), OR(NOT(ISNUMBER(Edges[Width])), Edges[Width] &lt;= Misc!$P$2),TRUE), TRUE, FALSE)</f>
        <v>0</v>
      </c>
      <c r="N64" s="62"/>
    </row>
    <row r="65" spans="1:14" x14ac:dyDescent="0.3">
      <c r="A65" t="s">
        <v>228</v>
      </c>
      <c r="B65" t="s">
        <v>221</v>
      </c>
      <c r="C65" s="53" t="s">
        <v>181</v>
      </c>
      <c r="D65" s="103">
        <v>0.1</v>
      </c>
      <c r="E65" s="65"/>
      <c r="F65" s="54"/>
      <c r="G65" s="53"/>
      <c r="H65" s="56"/>
      <c r="I65" s="55"/>
      <c r="J65" s="55"/>
      <c r="K65" s="67"/>
      <c r="L65" s="80">
        <v>65</v>
      </c>
      <c r="M65" s="80" t="b">
        <f xml:space="preserve"> IF(AND(OR(NOT(ISNUMBER(Edges[Width])), Edges[Width] &gt;= Misc!$O$2), OR(NOT(ISNUMBER(Edges[Width])), Edges[Width] &lt;= Misc!$P$2),TRUE), TRUE, FALSE)</f>
        <v>0</v>
      </c>
      <c r="N65" s="62"/>
    </row>
    <row r="66" spans="1:14" x14ac:dyDescent="0.3">
      <c r="A66" t="s">
        <v>230</v>
      </c>
      <c r="B66" t="s">
        <v>226</v>
      </c>
      <c r="C66" s="53" t="s">
        <v>181</v>
      </c>
      <c r="D66" s="103">
        <v>0.39400000000000002</v>
      </c>
      <c r="E66" s="65"/>
      <c r="F66" s="54"/>
      <c r="G66" s="53"/>
      <c r="H66" s="56"/>
      <c r="I66" s="55"/>
      <c r="J66" s="55"/>
      <c r="K66" s="67"/>
      <c r="L66" s="80">
        <v>66</v>
      </c>
      <c r="M66" s="80" t="b">
        <f xml:space="preserve"> IF(AND(OR(NOT(ISNUMBER(Edges[Width])), Edges[Width] &gt;= Misc!$O$2), OR(NOT(ISNUMBER(Edges[Width])), Edges[Width] &lt;= Misc!$P$2),TRUE), TRUE, FALSE)</f>
        <v>0</v>
      </c>
      <c r="N66" s="62"/>
    </row>
    <row r="67" spans="1:14" x14ac:dyDescent="0.3">
      <c r="A67" t="s">
        <v>230</v>
      </c>
      <c r="B67" t="s">
        <v>227</v>
      </c>
      <c r="C67" s="53" t="s">
        <v>181</v>
      </c>
      <c r="D67" s="103">
        <v>0.29500000000000004</v>
      </c>
      <c r="E67" s="65"/>
      <c r="F67" s="54"/>
      <c r="G67" s="53"/>
      <c r="H67" s="56"/>
      <c r="I67" s="55"/>
      <c r="J67" s="55"/>
      <c r="K67" s="67"/>
      <c r="L67" s="80">
        <v>67</v>
      </c>
      <c r="M67" s="80" t="b">
        <f xml:space="preserve"> IF(AND(OR(NOT(ISNUMBER(Edges[Width])), Edges[Width] &gt;= Misc!$O$2), OR(NOT(ISNUMBER(Edges[Width])), Edges[Width] &lt;= Misc!$P$2),TRUE), TRUE, FALSE)</f>
        <v>0</v>
      </c>
      <c r="N67" s="62"/>
    </row>
    <row r="68" spans="1:14" x14ac:dyDescent="0.3">
      <c r="A68" t="s">
        <v>230</v>
      </c>
      <c r="B68" t="s">
        <v>201</v>
      </c>
      <c r="C68" s="53" t="s">
        <v>181</v>
      </c>
      <c r="D68" s="104">
        <v>0.1</v>
      </c>
      <c r="E68" s="65"/>
      <c r="F68" s="54"/>
      <c r="G68" s="53"/>
      <c r="H68" s="56"/>
      <c r="I68" s="55"/>
      <c r="J68" s="55"/>
      <c r="K68" s="67"/>
      <c r="L68" s="80">
        <v>68</v>
      </c>
      <c r="M68" s="80" t="b">
        <f xml:space="preserve"> IF(AND(OR(NOT(ISNUMBER(Edges[Width])), Edges[Width] &gt;= Misc!$O$2), OR(NOT(ISNUMBER(Edges[Width])), Edges[Width] &lt;= Misc!$P$2),TRUE), TRUE, FALSE)</f>
        <v>0</v>
      </c>
      <c r="N68" s="62"/>
    </row>
    <row r="69" spans="1:14" x14ac:dyDescent="0.3">
      <c r="A69" t="s">
        <v>200</v>
      </c>
      <c r="B69" t="s">
        <v>200</v>
      </c>
      <c r="C69" s="53" t="s">
        <v>181</v>
      </c>
      <c r="D69" s="103">
        <v>0.1</v>
      </c>
      <c r="E69" s="65"/>
      <c r="F69" s="54"/>
      <c r="G69" s="53"/>
      <c r="H69" s="56"/>
      <c r="I69" s="55"/>
      <c r="J69" s="55"/>
      <c r="K69" s="67"/>
      <c r="L69" s="80">
        <v>69</v>
      </c>
      <c r="M69" s="80" t="b">
        <f xml:space="preserve"> IF(AND(OR(NOT(ISNUMBER(Edges[Width])), Edges[Width] &gt;= Misc!$O$2), OR(NOT(ISNUMBER(Edges[Width])), Edges[Width] &lt;= Misc!$P$2),TRUE), TRUE, FALSE)</f>
        <v>0</v>
      </c>
      <c r="N69" s="62"/>
    </row>
    <row r="70" spans="1:14" x14ac:dyDescent="0.3">
      <c r="A70" t="s">
        <v>200</v>
      </c>
      <c r="B70" t="s">
        <v>214</v>
      </c>
      <c r="C70" s="53" t="s">
        <v>181</v>
      </c>
      <c r="D70" s="103">
        <v>0.1</v>
      </c>
      <c r="E70" s="65"/>
      <c r="F70" s="54"/>
      <c r="G70" s="53"/>
      <c r="H70" s="56"/>
      <c r="I70" s="55"/>
      <c r="J70" s="55"/>
      <c r="K70" s="67"/>
      <c r="L70" s="80">
        <v>70</v>
      </c>
      <c r="M70" s="80" t="b">
        <f xml:space="preserve"> IF(AND(OR(NOT(ISNUMBER(Edges[Width])), Edges[Width] &gt;= Misc!$O$2), OR(NOT(ISNUMBER(Edges[Width])), Edges[Width] &lt;= Misc!$P$2),TRUE), TRUE, FALSE)</f>
        <v>0</v>
      </c>
      <c r="N70" s="62"/>
    </row>
    <row r="71" spans="1:14" x14ac:dyDescent="0.3">
      <c r="A71" t="s">
        <v>224</v>
      </c>
      <c r="B71" t="s">
        <v>232</v>
      </c>
      <c r="C71" s="53" t="s">
        <v>181</v>
      </c>
      <c r="D71" s="103">
        <v>0.59699999999999998</v>
      </c>
      <c r="E71" s="65"/>
      <c r="F71" s="54"/>
      <c r="G71" s="53"/>
      <c r="H71" s="56"/>
      <c r="I71" s="55"/>
      <c r="J71" s="55"/>
      <c r="K71" s="67"/>
      <c r="L71" s="80">
        <v>71</v>
      </c>
      <c r="M71" s="80" t="b">
        <f xml:space="preserve"> IF(AND(OR(NOT(ISNUMBER(Edges[Width])), Edges[Width] &gt;= Misc!$O$2), OR(NOT(ISNUMBER(Edges[Width])), Edges[Width] &lt;= Misc!$P$2),TRUE), TRUE, FALSE)</f>
        <v>0</v>
      </c>
      <c r="N71" s="62"/>
    </row>
    <row r="72" spans="1:14" x14ac:dyDescent="0.3">
      <c r="A72" t="s">
        <v>229</v>
      </c>
      <c r="B72" t="s">
        <v>226</v>
      </c>
      <c r="C72" s="53" t="s">
        <v>181</v>
      </c>
      <c r="D72" s="103">
        <v>0.38300000000000001</v>
      </c>
      <c r="E72" s="65"/>
      <c r="F72" s="54"/>
      <c r="G72" s="53"/>
      <c r="H72" s="56"/>
      <c r="I72" s="55"/>
      <c r="J72" s="55"/>
      <c r="K72" s="67"/>
      <c r="L72" s="80">
        <v>72</v>
      </c>
      <c r="M72" s="80" t="b">
        <f xml:space="preserve"> IF(AND(OR(NOT(ISNUMBER(Edges[Width])), Edges[Width] &gt;= Misc!$O$2), OR(NOT(ISNUMBER(Edges[Width])), Edges[Width] &lt;= Misc!$P$2),TRUE), TRUE, FALSE)</f>
        <v>0</v>
      </c>
      <c r="N72" s="62"/>
    </row>
    <row r="73" spans="1:14" x14ac:dyDescent="0.3">
      <c r="A73" t="s">
        <v>205</v>
      </c>
      <c r="B73" t="s">
        <v>226</v>
      </c>
      <c r="C73" s="53" t="s">
        <v>181</v>
      </c>
      <c r="D73" s="103">
        <v>0.38300000000000001</v>
      </c>
      <c r="E73" s="65"/>
      <c r="F73" s="54"/>
      <c r="G73" s="53"/>
      <c r="H73" s="56"/>
      <c r="I73" s="55"/>
      <c r="J73" s="55"/>
      <c r="K73" s="67"/>
      <c r="L73" s="80">
        <v>73</v>
      </c>
      <c r="M73" s="80" t="b">
        <f xml:space="preserve"> IF(AND(OR(NOT(ISNUMBER(Edges[Width])), Edges[Width] &gt;= Misc!$O$2), OR(NOT(ISNUMBER(Edges[Width])), Edges[Width] &lt;= Misc!$P$2),TRUE), TRUE, FALSE)</f>
        <v>0</v>
      </c>
      <c r="N73" s="62"/>
    </row>
    <row r="74" spans="1:14" x14ac:dyDescent="0.3">
      <c r="A74" t="s">
        <v>205</v>
      </c>
      <c r="B74" t="s">
        <v>201</v>
      </c>
      <c r="C74" s="53" t="s">
        <v>181</v>
      </c>
      <c r="D74" s="103">
        <v>0.56799999999999995</v>
      </c>
      <c r="E74" s="65"/>
      <c r="F74" s="54"/>
      <c r="G74" s="53"/>
      <c r="H74" s="56"/>
      <c r="I74" s="55"/>
      <c r="J74" s="55"/>
      <c r="K74" s="67"/>
      <c r="L74" s="80">
        <v>74</v>
      </c>
      <c r="M74" s="80" t="b">
        <f xml:space="preserve"> IF(AND(OR(NOT(ISNUMBER(Edges[Width])), Edges[Width] &gt;= Misc!$O$2), OR(NOT(ISNUMBER(Edges[Width])), Edges[Width] &lt;= Misc!$P$2),TRUE), TRUE, FALSE)</f>
        <v>0</v>
      </c>
      <c r="N74" s="62"/>
    </row>
    <row r="75" spans="1:14" x14ac:dyDescent="0.3">
      <c r="A75" t="s">
        <v>231</v>
      </c>
      <c r="B75" t="s">
        <v>203</v>
      </c>
      <c r="C75" s="53" t="s">
        <v>181</v>
      </c>
      <c r="D75" s="103">
        <v>0.56799999999999995</v>
      </c>
      <c r="E75" s="65"/>
      <c r="F75" s="54"/>
      <c r="G75" s="53"/>
      <c r="H75" s="56"/>
      <c r="I75" s="55"/>
      <c r="J75" s="55"/>
      <c r="K75" s="67"/>
      <c r="L75" s="80">
        <v>75</v>
      </c>
      <c r="M75" s="80" t="b">
        <f xml:space="preserve"> IF(AND(OR(NOT(ISNUMBER(Edges[Width])), Edges[Width] &gt;= Misc!$O$2), OR(NOT(ISNUMBER(Edges[Width])), Edges[Width] &lt;= Misc!$P$2),TRUE), TRUE, FALSE)</f>
        <v>0</v>
      </c>
      <c r="N75" s="62"/>
    </row>
    <row r="76" spans="1:14" x14ac:dyDescent="0.3">
      <c r="A76" t="s">
        <v>233</v>
      </c>
      <c r="B76" t="s">
        <v>226</v>
      </c>
      <c r="C76" s="53" t="s">
        <v>181</v>
      </c>
      <c r="D76" s="103">
        <v>0.23900000000000002</v>
      </c>
      <c r="E76" s="65"/>
      <c r="F76" s="54"/>
      <c r="G76" s="53"/>
      <c r="H76" s="56"/>
      <c r="I76" s="55"/>
      <c r="J76" s="55"/>
      <c r="K76" s="67"/>
      <c r="L76" s="80">
        <v>76</v>
      </c>
      <c r="M76" s="80" t="b">
        <f xml:space="preserve"> IF(AND(OR(NOT(ISNUMBER(Edges[Width])), Edges[Width] &gt;= Misc!$O$2), OR(NOT(ISNUMBER(Edges[Width])), Edges[Width] &lt;= Misc!$P$2),TRUE), TRUE, FALSE)</f>
        <v>0</v>
      </c>
      <c r="N76" s="62"/>
    </row>
    <row r="77" spans="1:14" x14ac:dyDescent="0.3">
      <c r="A77" t="s">
        <v>233</v>
      </c>
      <c r="B77" t="s">
        <v>214</v>
      </c>
      <c r="C77" s="53" t="s">
        <v>181</v>
      </c>
      <c r="D77" s="104">
        <v>0.16900000000000001</v>
      </c>
      <c r="E77" s="65"/>
      <c r="F77" s="54"/>
      <c r="G77" s="53"/>
      <c r="H77" s="56"/>
      <c r="I77" s="55"/>
      <c r="J77" s="55"/>
      <c r="K77" s="67"/>
      <c r="L77" s="80">
        <v>77</v>
      </c>
      <c r="M77" s="80" t="b">
        <f xml:space="preserve"> IF(AND(OR(NOT(ISNUMBER(Edges[Width])), Edges[Width] &gt;= Misc!$O$2), OR(NOT(ISNUMBER(Edges[Width])), Edges[Width] &lt;= Misc!$P$2),TRUE), TRUE, FALSE)</f>
        <v>0</v>
      </c>
      <c r="N77" s="62"/>
    </row>
    <row r="78" spans="1:14" x14ac:dyDescent="0.3">
      <c r="A78" t="s">
        <v>233</v>
      </c>
      <c r="B78" t="s">
        <v>222</v>
      </c>
      <c r="C78" s="53" t="s">
        <v>181</v>
      </c>
      <c r="D78" s="103">
        <v>0.1</v>
      </c>
      <c r="E78" s="65"/>
      <c r="F78" s="54"/>
      <c r="G78" s="53"/>
      <c r="H78" s="56"/>
      <c r="I78" s="55"/>
      <c r="J78" s="55"/>
      <c r="K78" s="67"/>
      <c r="L78" s="80">
        <v>78</v>
      </c>
      <c r="M78" s="80" t="b">
        <f xml:space="preserve"> IF(AND(OR(NOT(ISNUMBER(Edges[Width])), Edges[Width] &gt;= Misc!$O$2), OR(NOT(ISNUMBER(Edges[Width])), Edges[Width] &lt;= Misc!$P$2),TRUE), TRUE, FALSE)</f>
        <v>0</v>
      </c>
      <c r="N78" s="62"/>
    </row>
    <row r="79" spans="1:14" x14ac:dyDescent="0.3">
      <c r="A79" t="s">
        <v>222</v>
      </c>
      <c r="B79" t="s">
        <v>229</v>
      </c>
      <c r="C79" s="53" t="s">
        <v>181</v>
      </c>
      <c r="D79" s="103">
        <v>0.38300000000000001</v>
      </c>
      <c r="E79" s="65"/>
      <c r="F79" s="54"/>
      <c r="G79" s="53"/>
      <c r="H79" s="56"/>
      <c r="I79" s="55"/>
      <c r="J79" s="55"/>
      <c r="K79" s="67"/>
      <c r="L79" s="80">
        <v>79</v>
      </c>
      <c r="M79" s="80" t="b">
        <f xml:space="preserve"> IF(AND(OR(NOT(ISNUMBER(Edges[Width])), Edges[Width] &gt;= Misc!$O$2), OR(NOT(ISNUMBER(Edges[Width])), Edges[Width] &lt;= Misc!$P$2),TRUE), TRUE, FALSE)</f>
        <v>0</v>
      </c>
      <c r="N79" s="62"/>
    </row>
    <row r="80" spans="1:14" x14ac:dyDescent="0.3">
      <c r="A80" t="s">
        <v>222</v>
      </c>
      <c r="B80" t="s">
        <v>214</v>
      </c>
      <c r="C80" s="53" t="s">
        <v>181</v>
      </c>
      <c r="D80" s="103">
        <v>0.1</v>
      </c>
      <c r="E80" s="65"/>
      <c r="F80" s="54"/>
      <c r="G80" s="53"/>
      <c r="H80" s="56"/>
      <c r="I80" s="55"/>
      <c r="J80" s="55"/>
      <c r="K80" s="67"/>
      <c r="L80" s="80">
        <v>80</v>
      </c>
      <c r="M80" s="80" t="b">
        <f xml:space="preserve"> IF(AND(OR(NOT(ISNUMBER(Edges[Width])), Edges[Width] &gt;= Misc!$O$2), OR(NOT(ISNUMBER(Edges[Width])), Edges[Width] &lt;= Misc!$P$2),TRUE), TRUE, FALSE)</f>
        <v>0</v>
      </c>
      <c r="N80" s="62"/>
    </row>
    <row r="81" spans="1:14" x14ac:dyDescent="0.3">
      <c r="A81"/>
      <c r="B81"/>
      <c r="C81" s="53"/>
      <c r="D81" s="103"/>
      <c r="E81" s="65"/>
      <c r="F81" s="54"/>
      <c r="G81" s="53"/>
      <c r="H81" s="56"/>
      <c r="I81" s="55"/>
      <c r="J81" s="55"/>
      <c r="K81" s="67"/>
      <c r="L81" s="80">
        <v>81</v>
      </c>
      <c r="M81" s="80" t="b">
        <f xml:space="preserve"> IF(AND(OR(NOT(ISNUMBER(Edges[Width])), Edges[Width] &gt;= Misc!$O$2), OR(NOT(ISNUMBER(Edges[Width])), Edges[Width] &lt;= Misc!$P$2),TRUE), TRUE, FALSE)</f>
        <v>1</v>
      </c>
      <c r="N81" s="62"/>
    </row>
    <row r="82" spans="1:14" x14ac:dyDescent="0.3">
      <c r="A82"/>
      <c r="B82"/>
      <c r="C82" s="53"/>
      <c r="D82" s="103"/>
      <c r="E82" s="65"/>
      <c r="F82" s="54"/>
      <c r="G82" s="53"/>
      <c r="H82" s="56"/>
      <c r="I82" s="55"/>
      <c r="J82" s="55"/>
      <c r="K82" s="67"/>
      <c r="L82" s="80">
        <v>82</v>
      </c>
      <c r="M82" s="80" t="b">
        <f xml:space="preserve"> IF(AND(OR(NOT(ISNUMBER(Edges[Width])), Edges[Width] &gt;= Misc!$O$2), OR(NOT(ISNUMBER(Edges[Width])), Edges[Width] &lt;= Misc!$P$2),TRUE), TRUE, FALSE)</f>
        <v>1</v>
      </c>
      <c r="N82" s="62"/>
    </row>
    <row r="83" spans="1:14" x14ac:dyDescent="0.3">
      <c r="A83"/>
      <c r="B83"/>
      <c r="C83" s="53"/>
      <c r="D83" s="103"/>
      <c r="E83" s="65"/>
      <c r="F83" s="54"/>
      <c r="G83" s="53"/>
      <c r="H83" s="56"/>
      <c r="I83" s="55"/>
      <c r="J83" s="55"/>
      <c r="K83" s="67"/>
      <c r="L83" s="80">
        <v>83</v>
      </c>
      <c r="M83" s="80" t="b">
        <f xml:space="preserve"> IF(AND(OR(NOT(ISNUMBER(Edges[Width])), Edges[Width] &gt;= Misc!$O$2), OR(NOT(ISNUMBER(Edges[Width])), Edges[Width] &lt;= Misc!$P$2),TRUE), TRUE, FALSE)</f>
        <v>1</v>
      </c>
      <c r="N83" s="62"/>
    </row>
    <row r="84" spans="1:14" x14ac:dyDescent="0.3">
      <c r="A84"/>
      <c r="B84"/>
      <c r="C84" s="53"/>
      <c r="D84" s="103"/>
      <c r="E84" s="65"/>
      <c r="F84" s="54"/>
      <c r="G84" s="53"/>
      <c r="H84" s="56"/>
      <c r="I84" s="55"/>
      <c r="J84" s="55"/>
      <c r="K84" s="67"/>
      <c r="L84" s="80">
        <v>84</v>
      </c>
      <c r="M84" s="80" t="b">
        <f xml:space="preserve"> IF(AND(OR(NOT(ISNUMBER(Edges[Width])), Edges[Width] &gt;= Misc!$O$2), OR(NOT(ISNUMBER(Edges[Width])), Edges[Width] &lt;= Misc!$P$2),TRUE), TRUE, FALSE)</f>
        <v>1</v>
      </c>
      <c r="N84" s="62"/>
    </row>
    <row r="85" spans="1:14" x14ac:dyDescent="0.3">
      <c r="A85"/>
      <c r="B85"/>
      <c r="C85" s="53"/>
      <c r="D85" s="103"/>
      <c r="E85" s="65"/>
      <c r="F85" s="54"/>
      <c r="G85" s="53"/>
      <c r="H85" s="56"/>
      <c r="I85" s="55"/>
      <c r="J85" s="55"/>
      <c r="K85" s="67"/>
      <c r="L85" s="80">
        <v>85</v>
      </c>
      <c r="M85" s="80" t="b">
        <f xml:space="preserve"> IF(AND(OR(NOT(ISNUMBER(Edges[Width])), Edges[Width] &gt;= Misc!$O$2), OR(NOT(ISNUMBER(Edges[Width])), Edges[Width] &lt;= Misc!$P$2),TRUE), TRUE, FALSE)</f>
        <v>1</v>
      </c>
      <c r="N85" s="62"/>
    </row>
    <row r="86" spans="1:14" x14ac:dyDescent="0.3">
      <c r="A86"/>
      <c r="B86"/>
      <c r="C86" s="53"/>
      <c r="D86" s="103"/>
      <c r="E86" s="65"/>
      <c r="F86" s="54"/>
      <c r="G86" s="53"/>
      <c r="H86" s="56"/>
      <c r="I86" s="55"/>
      <c r="J86" s="55"/>
      <c r="K86" s="67"/>
      <c r="L86" s="80">
        <v>86</v>
      </c>
      <c r="M86" s="80" t="b">
        <f xml:space="preserve"> IF(AND(OR(NOT(ISNUMBER(Edges[Width])), Edges[Width] &gt;= Misc!$O$2), OR(NOT(ISNUMBER(Edges[Width])), Edges[Width] &lt;= Misc!$P$2),TRUE), TRUE, FALSE)</f>
        <v>1</v>
      </c>
      <c r="N86" s="62"/>
    </row>
    <row r="87" spans="1:14" x14ac:dyDescent="0.3">
      <c r="A87"/>
      <c r="B87"/>
      <c r="C87" s="53"/>
      <c r="D87" s="104"/>
      <c r="E87" s="65"/>
      <c r="F87" s="54"/>
      <c r="G87" s="53"/>
      <c r="H87" s="56"/>
      <c r="I87" s="55"/>
      <c r="J87" s="55"/>
      <c r="K87" s="67"/>
      <c r="L87" s="80">
        <v>87</v>
      </c>
      <c r="M87" s="80" t="b">
        <f xml:space="preserve"> IF(AND(OR(NOT(ISNUMBER(Edges[Width])), Edges[Width] &gt;= Misc!$O$2), OR(NOT(ISNUMBER(Edges[Width])), Edges[Width] &lt;= Misc!$P$2),TRUE), TRUE, FALSE)</f>
        <v>1</v>
      </c>
      <c r="N87" s="62"/>
    </row>
    <row r="88" spans="1:14" x14ac:dyDescent="0.3">
      <c r="A88"/>
      <c r="B88"/>
      <c r="C88" s="53"/>
      <c r="D88" s="104"/>
      <c r="E88" s="65"/>
      <c r="F88" s="54"/>
      <c r="G88" s="53"/>
      <c r="H88" s="56"/>
      <c r="I88" s="55"/>
      <c r="J88" s="55"/>
      <c r="K88" s="67"/>
      <c r="L88" s="80">
        <v>88</v>
      </c>
      <c r="M88" s="80" t="b">
        <f xml:space="preserve"> IF(AND(OR(NOT(ISNUMBER(Edges[Width])), Edges[Width] &gt;= Misc!$O$2), OR(NOT(ISNUMBER(Edges[Width])), Edges[Width] &lt;= Misc!$P$2),TRUE), TRUE, FALSE)</f>
        <v>1</v>
      </c>
      <c r="N88" s="62"/>
    </row>
    <row r="89" spans="1:14" x14ac:dyDescent="0.3">
      <c r="A89"/>
      <c r="B89"/>
      <c r="C89" s="53"/>
      <c r="D89" s="104"/>
      <c r="E89" s="65"/>
      <c r="F89" s="54"/>
      <c r="G89" s="53"/>
      <c r="H89" s="56"/>
      <c r="I89" s="55"/>
      <c r="J89" s="55"/>
      <c r="K89" s="67"/>
      <c r="L89" s="80">
        <v>89</v>
      </c>
      <c r="M89" s="80" t="b">
        <f xml:space="preserve"> IF(AND(OR(NOT(ISNUMBER(Edges[Width])), Edges[Width] &gt;= Misc!$O$2), OR(NOT(ISNUMBER(Edges[Width])), Edges[Width] &lt;= Misc!$P$2),TRUE), TRUE, FALSE)</f>
        <v>1</v>
      </c>
      <c r="N89" s="62"/>
    </row>
    <row r="90" spans="1:14" x14ac:dyDescent="0.3">
      <c r="A90"/>
      <c r="B90"/>
      <c r="C90" s="53"/>
      <c r="D90" s="103"/>
      <c r="E90" s="65"/>
      <c r="F90" s="54"/>
      <c r="G90" s="53"/>
      <c r="H90" s="56"/>
      <c r="I90" s="55"/>
      <c r="J90" s="55"/>
      <c r="K90" s="67"/>
      <c r="L90" s="80">
        <v>90</v>
      </c>
      <c r="M90" s="80" t="b">
        <f xml:space="preserve"> IF(AND(OR(NOT(ISNUMBER(Edges[Width])), Edges[Width] &gt;= Misc!$O$2), OR(NOT(ISNUMBER(Edges[Width])), Edges[Width] &lt;= Misc!$P$2),TRUE), TRUE, FALSE)</f>
        <v>1</v>
      </c>
      <c r="N90" s="62"/>
    </row>
    <row r="91" spans="1:14" x14ac:dyDescent="0.3">
      <c r="A91"/>
      <c r="B91"/>
      <c r="C91" s="53"/>
      <c r="D91" s="103"/>
      <c r="E91" s="65"/>
      <c r="F91" s="54"/>
      <c r="G91" s="53"/>
      <c r="H91" s="56"/>
      <c r="I91" s="55"/>
      <c r="J91" s="55"/>
      <c r="K91" s="67"/>
      <c r="L91" s="80">
        <v>91</v>
      </c>
      <c r="M91" s="80" t="b">
        <f xml:space="preserve"> IF(AND(OR(NOT(ISNUMBER(Edges[Width])), Edges[Width] &gt;= Misc!$O$2), OR(NOT(ISNUMBER(Edges[Width])), Edges[Width] &lt;= Misc!$P$2),TRUE), TRUE, FALSE)</f>
        <v>1</v>
      </c>
      <c r="N91" s="62"/>
    </row>
    <row r="92" spans="1:14" x14ac:dyDescent="0.3">
      <c r="A92"/>
      <c r="B92"/>
      <c r="C92" s="53"/>
      <c r="D92" s="104"/>
      <c r="E92" s="65"/>
      <c r="F92" s="54"/>
      <c r="G92" s="53"/>
      <c r="H92" s="56"/>
      <c r="I92" s="55"/>
      <c r="J92" s="55"/>
      <c r="K92" s="67"/>
      <c r="L92" s="80">
        <v>92</v>
      </c>
      <c r="M92" s="80" t="b">
        <f xml:space="preserve"> IF(AND(OR(NOT(ISNUMBER(Edges[Width])), Edges[Width] &gt;= Misc!$O$2), OR(NOT(ISNUMBER(Edges[Width])), Edges[Width] &lt;= Misc!$P$2),TRUE), TRUE, FALSE)</f>
        <v>1</v>
      </c>
      <c r="N92" s="62"/>
    </row>
    <row r="93" spans="1:14" x14ac:dyDescent="0.3">
      <c r="A93"/>
      <c r="B93"/>
      <c r="C93" s="53"/>
      <c r="D93" s="104"/>
      <c r="E93" s="65"/>
      <c r="F93" s="54"/>
      <c r="G93" s="53"/>
      <c r="H93" s="56"/>
      <c r="I93" s="55"/>
      <c r="J93" s="55"/>
      <c r="K93" s="67"/>
      <c r="L93" s="80">
        <v>93</v>
      </c>
      <c r="M93" s="80" t="b">
        <f xml:space="preserve"> IF(AND(OR(NOT(ISNUMBER(Edges[Width])), Edges[Width] &gt;= Misc!$O$2), OR(NOT(ISNUMBER(Edges[Width])), Edges[Width] &lt;= Misc!$P$2),TRUE), TRUE, FALSE)</f>
        <v>1</v>
      </c>
      <c r="N93" s="62"/>
    </row>
    <row r="94" spans="1:14" x14ac:dyDescent="0.3">
      <c r="A94"/>
      <c r="B94"/>
      <c r="C94" s="53"/>
      <c r="D94" s="103"/>
      <c r="E94" s="65"/>
      <c r="F94" s="54"/>
      <c r="G94" s="53"/>
      <c r="H94" s="56"/>
      <c r="I94" s="55"/>
      <c r="J94" s="55"/>
      <c r="K94" s="67"/>
      <c r="L94" s="80">
        <v>94</v>
      </c>
      <c r="M94" s="80" t="b">
        <f xml:space="preserve"> IF(AND(OR(NOT(ISNUMBER(Edges[Width])), Edges[Width] &gt;= Misc!$O$2), OR(NOT(ISNUMBER(Edges[Width])), Edges[Width] &lt;= Misc!$P$2),TRUE), TRUE, FALSE)</f>
        <v>1</v>
      </c>
      <c r="N94" s="62"/>
    </row>
    <row r="95" spans="1:14" x14ac:dyDescent="0.3">
      <c r="A95"/>
      <c r="B95"/>
      <c r="C95" s="53"/>
      <c r="D95" s="103"/>
      <c r="E95" s="65"/>
      <c r="F95" s="54"/>
      <c r="G95" s="53"/>
      <c r="H95" s="56"/>
      <c r="I95" s="55"/>
      <c r="J95" s="55"/>
      <c r="K95" s="67"/>
      <c r="L95" s="80">
        <v>95</v>
      </c>
      <c r="M95" s="80" t="b">
        <f xml:space="preserve"> IF(AND(OR(NOT(ISNUMBER(Edges[Width])), Edges[Width] &gt;= Misc!$O$2), OR(NOT(ISNUMBER(Edges[Width])), Edges[Width] &lt;= Misc!$P$2),TRUE), TRUE, FALSE)</f>
        <v>1</v>
      </c>
      <c r="N95" s="62"/>
    </row>
    <row r="96" spans="1:14" x14ac:dyDescent="0.3">
      <c r="A96"/>
      <c r="B96"/>
      <c r="C96" s="53"/>
      <c r="D96" s="103"/>
      <c r="E96" s="65"/>
      <c r="F96" s="54"/>
      <c r="G96" s="53"/>
      <c r="H96" s="56"/>
      <c r="I96" s="55"/>
      <c r="J96" s="55"/>
      <c r="K96" s="67"/>
      <c r="L96" s="80">
        <v>96</v>
      </c>
      <c r="M96" s="80" t="b">
        <f xml:space="preserve"> IF(AND(OR(NOT(ISNUMBER(Edges[Width])), Edges[Width] &gt;= Misc!$O$2), OR(NOT(ISNUMBER(Edges[Width])), Edges[Width] &lt;= Misc!$P$2),TRUE), TRUE, FALSE)</f>
        <v>1</v>
      </c>
      <c r="N96" s="62"/>
    </row>
    <row r="97" spans="1:14" x14ac:dyDescent="0.3">
      <c r="A97"/>
      <c r="B97"/>
      <c r="C97" s="53"/>
      <c r="D97" s="103"/>
      <c r="E97" s="65"/>
      <c r="F97" s="54"/>
      <c r="G97" s="53"/>
      <c r="H97" s="56"/>
      <c r="I97" s="55"/>
      <c r="J97" s="55"/>
      <c r="K97" s="67"/>
      <c r="L97" s="80">
        <v>97</v>
      </c>
      <c r="M97" s="80" t="b">
        <f xml:space="preserve"> IF(AND(OR(NOT(ISNUMBER(Edges[Width])), Edges[Width] &gt;= Misc!$O$2), OR(NOT(ISNUMBER(Edges[Width])), Edges[Width] &lt;= Misc!$P$2),TRUE), TRUE, FALSE)</f>
        <v>1</v>
      </c>
      <c r="N97" s="62"/>
    </row>
    <row r="98" spans="1:14" x14ac:dyDescent="0.3">
      <c r="A98"/>
      <c r="B98"/>
      <c r="C98" s="53"/>
      <c r="D98" s="103"/>
      <c r="E98" s="65"/>
      <c r="F98" s="54"/>
      <c r="G98" s="53"/>
      <c r="H98" s="56"/>
      <c r="I98" s="55"/>
      <c r="J98" s="55"/>
      <c r="K98" s="67"/>
      <c r="L98" s="80">
        <v>98</v>
      </c>
      <c r="M98" s="80" t="b">
        <f xml:space="preserve"> IF(AND(OR(NOT(ISNUMBER(Edges[Width])), Edges[Width] &gt;= Misc!$O$2), OR(NOT(ISNUMBER(Edges[Width])), Edges[Width] &lt;= Misc!$P$2),TRUE), TRUE, FALSE)</f>
        <v>1</v>
      </c>
      <c r="N98" s="62"/>
    </row>
    <row r="99" spans="1:14" x14ac:dyDescent="0.3">
      <c r="A99"/>
      <c r="B99"/>
      <c r="C99" s="53"/>
      <c r="D99" s="103"/>
      <c r="E99" s="65"/>
      <c r="F99" s="54"/>
      <c r="G99" s="53"/>
      <c r="H99" s="56"/>
      <c r="I99" s="55"/>
      <c r="J99" s="55"/>
      <c r="K99" s="67"/>
      <c r="L99" s="80">
        <v>99</v>
      </c>
      <c r="M99" s="80" t="b">
        <f xml:space="preserve"> IF(AND(OR(NOT(ISNUMBER(Edges[Width])), Edges[Width] &gt;= Misc!$O$2), OR(NOT(ISNUMBER(Edges[Width])), Edges[Width] &lt;= Misc!$P$2),TRUE), TRUE, FALSE)</f>
        <v>1</v>
      </c>
      <c r="N99" s="62"/>
    </row>
    <row r="100" spans="1:14" x14ac:dyDescent="0.3">
      <c r="A100"/>
      <c r="B100"/>
      <c r="C100" s="53"/>
      <c r="D100" s="103"/>
      <c r="E100" s="65"/>
      <c r="F100" s="54"/>
      <c r="G100" s="53"/>
      <c r="H100" s="56"/>
      <c r="I100" s="55"/>
      <c r="J100" s="55"/>
      <c r="K100" s="67"/>
      <c r="L100" s="80">
        <v>100</v>
      </c>
      <c r="M100" s="80" t="b">
        <f xml:space="preserve"> IF(AND(OR(NOT(ISNUMBER(Edges[Width])), Edges[Width] &gt;= Misc!$O$2), OR(NOT(ISNUMBER(Edges[Width])), Edges[Width] &lt;= Misc!$P$2),TRUE), TRUE, FALSE)</f>
        <v>1</v>
      </c>
      <c r="N100" s="62"/>
    </row>
    <row r="101" spans="1:14" x14ac:dyDescent="0.3">
      <c r="A101"/>
      <c r="B101"/>
      <c r="C101" s="53"/>
      <c r="D101" s="103"/>
      <c r="E101" s="65"/>
      <c r="F101" s="54"/>
      <c r="G101" s="53"/>
      <c r="H101" s="56"/>
      <c r="I101" s="55"/>
      <c r="J101" s="55"/>
      <c r="K101" s="67"/>
      <c r="L101" s="80">
        <v>101</v>
      </c>
      <c r="M101" s="80" t="b">
        <f xml:space="preserve"> IF(AND(OR(NOT(ISNUMBER(Edges[Width])), Edges[Width] &gt;= Misc!$O$2), OR(NOT(ISNUMBER(Edges[Width])), Edges[Width] &lt;= Misc!$P$2),TRUE), TRUE, FALSE)</f>
        <v>1</v>
      </c>
      <c r="N101" s="62"/>
    </row>
    <row r="102" spans="1:14" x14ac:dyDescent="0.3">
      <c r="A102"/>
      <c r="B102"/>
      <c r="C102" s="53"/>
      <c r="D102" s="103"/>
      <c r="E102" s="65"/>
      <c r="F102" s="54"/>
      <c r="G102" s="53"/>
      <c r="H102" s="56"/>
      <c r="I102" s="55"/>
      <c r="J102" s="55"/>
      <c r="K102" s="67"/>
      <c r="L102" s="80">
        <v>102</v>
      </c>
      <c r="M102" s="80" t="b">
        <f xml:space="preserve"> IF(AND(OR(NOT(ISNUMBER(Edges[Width])), Edges[Width] &gt;= Misc!$O$2), OR(NOT(ISNUMBER(Edges[Width])), Edges[Width] &lt;= Misc!$P$2),TRUE), TRUE, FALSE)</f>
        <v>1</v>
      </c>
      <c r="N102" s="62"/>
    </row>
    <row r="103" spans="1:14" x14ac:dyDescent="0.3">
      <c r="A103"/>
      <c r="B103"/>
      <c r="C103" s="53"/>
      <c r="D103" s="104"/>
      <c r="E103" s="65"/>
      <c r="F103" s="54"/>
      <c r="G103" s="53"/>
      <c r="H103" s="56"/>
      <c r="I103" s="55"/>
      <c r="J103" s="55"/>
      <c r="K103" s="67"/>
      <c r="L103" s="80">
        <v>103</v>
      </c>
      <c r="M103" s="80" t="b">
        <f xml:space="preserve"> IF(AND(OR(NOT(ISNUMBER(Edges[Width])), Edges[Width] &gt;= Misc!$O$2), OR(NOT(ISNUMBER(Edges[Width])), Edges[Width] &lt;= Misc!$P$2),TRUE), TRUE, FALSE)</f>
        <v>1</v>
      </c>
      <c r="N103" s="62"/>
    </row>
    <row r="104" spans="1:14" x14ac:dyDescent="0.3">
      <c r="A104"/>
      <c r="B104"/>
      <c r="C104" s="53"/>
      <c r="D104" s="103"/>
      <c r="E104" s="65"/>
      <c r="F104" s="54"/>
      <c r="G104" s="53"/>
      <c r="H104" s="56"/>
      <c r="I104" s="55"/>
      <c r="J104" s="55"/>
      <c r="K104" s="67"/>
      <c r="L104" s="80">
        <v>104</v>
      </c>
      <c r="M104" s="80" t="b">
        <f xml:space="preserve"> IF(AND(OR(NOT(ISNUMBER(Edges[Width])), Edges[Width] &gt;= Misc!$O$2), OR(NOT(ISNUMBER(Edges[Width])), Edges[Width] &lt;= Misc!$P$2),TRUE), TRUE, FALSE)</f>
        <v>1</v>
      </c>
      <c r="N104" s="62"/>
    </row>
    <row r="105" spans="1:14" x14ac:dyDescent="0.3">
      <c r="A105"/>
      <c r="B105"/>
      <c r="C105" s="53"/>
      <c r="D105" s="103"/>
      <c r="E105" s="65"/>
      <c r="F105" s="54"/>
      <c r="G105" s="53"/>
      <c r="H105" s="56"/>
      <c r="I105" s="55"/>
      <c r="J105" s="55"/>
      <c r="K105" s="67"/>
      <c r="L105" s="80">
        <v>105</v>
      </c>
      <c r="M105" s="80" t="b">
        <f xml:space="preserve"> IF(AND(OR(NOT(ISNUMBER(Edges[Width])), Edges[Width] &gt;= Misc!$O$2), OR(NOT(ISNUMBER(Edges[Width])), Edges[Width] &lt;= Misc!$P$2),TRUE), TRUE, FALSE)</f>
        <v>1</v>
      </c>
      <c r="N105" s="62"/>
    </row>
    <row r="106" spans="1:14" x14ac:dyDescent="0.3">
      <c r="A106"/>
      <c r="B106"/>
      <c r="C106" s="53"/>
      <c r="D106" s="103"/>
      <c r="E106" s="65"/>
      <c r="F106" s="54"/>
      <c r="G106" s="53"/>
      <c r="H106" s="56"/>
      <c r="I106" s="55"/>
      <c r="J106" s="55"/>
      <c r="K106" s="67"/>
      <c r="L106" s="80">
        <v>106</v>
      </c>
      <c r="M106" s="80" t="b">
        <f xml:space="preserve"> IF(AND(OR(NOT(ISNUMBER(Edges[Width])), Edges[Width] &gt;= Misc!$O$2), OR(NOT(ISNUMBER(Edges[Width])), Edges[Width] &lt;= Misc!$P$2),TRUE), TRUE, FALSE)</f>
        <v>1</v>
      </c>
      <c r="N106" s="62"/>
    </row>
    <row r="107" spans="1:14" x14ac:dyDescent="0.3">
      <c r="A107"/>
      <c r="B107"/>
      <c r="C107" s="53"/>
      <c r="D107" s="103"/>
      <c r="E107" s="65"/>
      <c r="F107" s="54"/>
      <c r="G107" s="53"/>
      <c r="H107" s="56"/>
      <c r="I107" s="55"/>
      <c r="J107" s="55"/>
      <c r="K107" s="67"/>
      <c r="L107" s="80">
        <v>107</v>
      </c>
      <c r="M107" s="80" t="b">
        <f xml:space="preserve"> IF(AND(OR(NOT(ISNUMBER(Edges[Width])), Edges[Width] &gt;= Misc!$O$2), OR(NOT(ISNUMBER(Edges[Width])), Edges[Width] &lt;= Misc!$P$2),TRUE), TRUE, FALSE)</f>
        <v>1</v>
      </c>
      <c r="N107" s="62"/>
    </row>
    <row r="108" spans="1:14" x14ac:dyDescent="0.3">
      <c r="A108"/>
      <c r="B108"/>
      <c r="C108" s="53"/>
      <c r="D108" s="103"/>
      <c r="E108" s="65"/>
      <c r="F108" s="54"/>
      <c r="G108" s="53"/>
      <c r="H108" s="56"/>
      <c r="I108" s="55"/>
      <c r="J108" s="55"/>
      <c r="K108" s="67"/>
      <c r="L108" s="80">
        <v>108</v>
      </c>
      <c r="M108" s="80" t="b">
        <f xml:space="preserve"> IF(AND(OR(NOT(ISNUMBER(Edges[Width])), Edges[Width] &gt;= Misc!$O$2), OR(NOT(ISNUMBER(Edges[Width])), Edges[Width] &lt;= Misc!$P$2),TRUE), TRUE, FALSE)</f>
        <v>1</v>
      </c>
      <c r="N108" s="62"/>
    </row>
    <row r="109" spans="1:14" x14ac:dyDescent="0.3">
      <c r="A109"/>
      <c r="B109"/>
      <c r="C109" s="53"/>
      <c r="D109" s="103"/>
      <c r="E109" s="65"/>
      <c r="F109" s="54"/>
      <c r="G109" s="53"/>
      <c r="H109" s="56"/>
      <c r="I109" s="55"/>
      <c r="J109" s="55"/>
      <c r="K109" s="67"/>
      <c r="L109" s="80">
        <v>109</v>
      </c>
      <c r="M109" s="80" t="b">
        <f xml:space="preserve"> IF(AND(OR(NOT(ISNUMBER(Edges[Width])), Edges[Width] &gt;= Misc!$O$2), OR(NOT(ISNUMBER(Edges[Width])), Edges[Width] &lt;= Misc!$P$2),TRUE), TRUE, FALSE)</f>
        <v>1</v>
      </c>
      <c r="N109" s="62"/>
    </row>
    <row r="110" spans="1:14" x14ac:dyDescent="0.3">
      <c r="A110"/>
      <c r="B110"/>
      <c r="C110" s="53"/>
      <c r="D110" s="103"/>
      <c r="E110" s="65"/>
      <c r="F110" s="54"/>
      <c r="G110" s="53"/>
      <c r="H110" s="56"/>
      <c r="I110" s="55"/>
      <c r="J110" s="55"/>
      <c r="K110" s="67"/>
      <c r="L110" s="80">
        <v>110</v>
      </c>
      <c r="M110" s="80" t="b">
        <f xml:space="preserve"> IF(AND(OR(NOT(ISNUMBER(Edges[Width])), Edges[Width] &gt;= Misc!$O$2), OR(NOT(ISNUMBER(Edges[Width])), Edges[Width] &lt;= Misc!$P$2),TRUE), TRUE, FALSE)</f>
        <v>1</v>
      </c>
      <c r="N110" s="62"/>
    </row>
    <row r="111" spans="1:14" x14ac:dyDescent="0.3">
      <c r="A111"/>
      <c r="B111"/>
      <c r="C111" s="53"/>
      <c r="D111" s="104"/>
      <c r="E111" s="65"/>
      <c r="F111" s="54"/>
      <c r="G111" s="53"/>
      <c r="H111" s="56"/>
      <c r="I111" s="55"/>
      <c r="J111" s="55"/>
      <c r="K111" s="67"/>
      <c r="L111" s="80">
        <v>111</v>
      </c>
      <c r="M111" s="80" t="b">
        <f xml:space="preserve"> IF(AND(OR(NOT(ISNUMBER(Edges[Width])), Edges[Width] &gt;= Misc!$O$2), OR(NOT(ISNUMBER(Edges[Width])), Edges[Width] &lt;= Misc!$P$2),TRUE), TRUE, FALSE)</f>
        <v>1</v>
      </c>
      <c r="N111" s="62"/>
    </row>
    <row r="112" spans="1:14" x14ac:dyDescent="0.3">
      <c r="A112"/>
      <c r="B112"/>
      <c r="C112" s="53"/>
      <c r="D112" s="104"/>
      <c r="E112" s="65"/>
      <c r="F112" s="54"/>
      <c r="G112" s="53"/>
      <c r="H112" s="56"/>
      <c r="I112" s="55"/>
      <c r="J112" s="55"/>
      <c r="K112" s="67"/>
      <c r="L112" s="80">
        <v>112</v>
      </c>
      <c r="M112" s="80" t="b">
        <f xml:space="preserve"> IF(AND(OR(NOT(ISNUMBER(Edges[Width])), Edges[Width] &gt;= Misc!$O$2), OR(NOT(ISNUMBER(Edges[Width])), Edges[Width] &lt;= Misc!$P$2),TRUE), TRUE, FALSE)</f>
        <v>1</v>
      </c>
      <c r="N112" s="62"/>
    </row>
    <row r="113" spans="1:14" x14ac:dyDescent="0.3">
      <c r="A113"/>
      <c r="B113"/>
      <c r="C113" s="53"/>
      <c r="D113" s="104"/>
      <c r="E113" s="65"/>
      <c r="F113" s="54"/>
      <c r="G113" s="53"/>
      <c r="H113" s="56"/>
      <c r="I113" s="55"/>
      <c r="J113" s="55"/>
      <c r="K113" s="67"/>
      <c r="L113" s="80">
        <v>113</v>
      </c>
      <c r="M113" s="80" t="b">
        <f xml:space="preserve"> IF(AND(OR(NOT(ISNUMBER(Edges[Width])), Edges[Width] &gt;= Misc!$O$2), OR(NOT(ISNUMBER(Edges[Width])), Edges[Width] &lt;= Misc!$P$2),TRUE), TRUE, FALSE)</f>
        <v>1</v>
      </c>
      <c r="N113" s="62"/>
    </row>
    <row r="114" spans="1:14" x14ac:dyDescent="0.3">
      <c r="A114"/>
      <c r="B114"/>
      <c r="C114" s="53"/>
      <c r="D114" s="103"/>
      <c r="E114" s="65"/>
      <c r="F114" s="54"/>
      <c r="G114" s="53"/>
      <c r="H114" s="56"/>
      <c r="I114" s="55"/>
      <c r="J114" s="55"/>
      <c r="K114" s="67"/>
      <c r="L114" s="80">
        <v>114</v>
      </c>
      <c r="M114" s="80" t="b">
        <f xml:space="preserve"> IF(AND(OR(NOT(ISNUMBER(Edges[Width])), Edges[Width] &gt;= Misc!$O$2), OR(NOT(ISNUMBER(Edges[Width])), Edges[Width] &lt;= Misc!$P$2),TRUE), TRUE, FALSE)</f>
        <v>1</v>
      </c>
      <c r="N114" s="62"/>
    </row>
    <row r="115" spans="1:14" x14ac:dyDescent="0.3">
      <c r="A115"/>
      <c r="B115"/>
      <c r="C115" s="53"/>
      <c r="D115" s="103"/>
      <c r="E115" s="65"/>
      <c r="F115" s="54"/>
      <c r="G115" s="53"/>
      <c r="H115" s="56"/>
      <c r="I115" s="55"/>
      <c r="J115" s="55"/>
      <c r="K115" s="67"/>
      <c r="L115" s="80">
        <v>115</v>
      </c>
      <c r="M115" s="80" t="b">
        <f xml:space="preserve"> IF(AND(OR(NOT(ISNUMBER(Edges[Width])), Edges[Width] &gt;= Misc!$O$2), OR(NOT(ISNUMBER(Edges[Width])), Edges[Width] &lt;= Misc!$P$2),TRUE), TRUE, FALSE)</f>
        <v>1</v>
      </c>
      <c r="N115" s="62"/>
    </row>
    <row r="116" spans="1:14" x14ac:dyDescent="0.3">
      <c r="A116"/>
      <c r="B116"/>
      <c r="C116" s="53"/>
      <c r="D116" s="103"/>
      <c r="E116" s="65"/>
      <c r="F116" s="54"/>
      <c r="G116" s="53"/>
      <c r="H116" s="56"/>
      <c r="I116" s="55"/>
      <c r="J116" s="55"/>
      <c r="K116" s="67"/>
      <c r="L116" s="80">
        <v>116</v>
      </c>
      <c r="M116" s="80" t="b">
        <f xml:space="preserve"> IF(AND(OR(NOT(ISNUMBER(Edges[Width])), Edges[Width] &gt;= Misc!$O$2), OR(NOT(ISNUMBER(Edges[Width])), Edges[Width] &lt;= Misc!$P$2),TRUE), TRUE, FALSE)</f>
        <v>1</v>
      </c>
      <c r="N116" s="62"/>
    </row>
    <row r="117" spans="1:14" x14ac:dyDescent="0.3">
      <c r="A117"/>
      <c r="B117"/>
      <c r="C117" s="53"/>
      <c r="D117" s="103"/>
      <c r="E117" s="65"/>
      <c r="F117" s="54"/>
      <c r="G117" s="53"/>
      <c r="H117" s="56"/>
      <c r="I117" s="55"/>
      <c r="J117" s="55"/>
      <c r="K117" s="67"/>
      <c r="L117" s="80">
        <v>117</v>
      </c>
      <c r="M117" s="80" t="b">
        <f xml:space="preserve"> IF(AND(OR(NOT(ISNUMBER(Edges[Width])), Edges[Width] &gt;= Misc!$O$2), OR(NOT(ISNUMBER(Edges[Width])), Edges[Width] &lt;= Misc!$P$2),TRUE), TRUE, FALSE)</f>
        <v>1</v>
      </c>
      <c r="N117" s="62"/>
    </row>
    <row r="118" spans="1:14" x14ac:dyDescent="0.3">
      <c r="A118"/>
      <c r="B118"/>
      <c r="C118" s="53"/>
      <c r="D118" s="104"/>
      <c r="E118" s="65"/>
      <c r="F118" s="54"/>
      <c r="G118" s="53"/>
      <c r="H118" s="56"/>
      <c r="I118" s="55"/>
      <c r="J118" s="55"/>
      <c r="K118" s="67"/>
      <c r="L118" s="80">
        <v>118</v>
      </c>
      <c r="M118" s="80" t="b">
        <f xml:space="preserve"> IF(AND(OR(NOT(ISNUMBER(Edges[Width])), Edges[Width] &gt;= Misc!$O$2), OR(NOT(ISNUMBER(Edges[Width])), Edges[Width] &lt;= Misc!$P$2),TRUE), TRUE, FALSE)</f>
        <v>1</v>
      </c>
      <c r="N118" s="62"/>
    </row>
    <row r="119" spans="1:14" x14ac:dyDescent="0.3">
      <c r="A119"/>
      <c r="B119"/>
      <c r="C119" s="53"/>
      <c r="D119" s="103"/>
      <c r="E119" s="65"/>
      <c r="F119" s="54"/>
      <c r="G119" s="53"/>
      <c r="H119" s="56"/>
      <c r="I119" s="55"/>
      <c r="J119" s="55"/>
      <c r="K119" s="67"/>
      <c r="L119" s="80">
        <v>119</v>
      </c>
      <c r="M119" s="80" t="b">
        <f xml:space="preserve"> IF(AND(OR(NOT(ISNUMBER(Edges[Width])), Edges[Width] &gt;= Misc!$O$2), OR(NOT(ISNUMBER(Edges[Width])), Edges[Width] &lt;= Misc!$P$2),TRUE), TRUE, FALSE)</f>
        <v>1</v>
      </c>
      <c r="N119" s="62"/>
    </row>
    <row r="120" spans="1:14" x14ac:dyDescent="0.3">
      <c r="A120"/>
      <c r="B120"/>
      <c r="C120" s="53"/>
      <c r="D120" s="103"/>
      <c r="E120" s="65"/>
      <c r="F120" s="54"/>
      <c r="G120" s="53"/>
      <c r="H120" s="56"/>
      <c r="I120" s="55"/>
      <c r="J120" s="55"/>
      <c r="K120" s="67"/>
      <c r="L120" s="80">
        <v>120</v>
      </c>
      <c r="M120" s="80" t="b">
        <f xml:space="preserve"> IF(AND(OR(NOT(ISNUMBER(Edges[Width])), Edges[Width] &gt;= Misc!$O$2), OR(NOT(ISNUMBER(Edges[Width])), Edges[Width] &lt;= Misc!$P$2),TRUE), TRUE, FALSE)</f>
        <v>1</v>
      </c>
      <c r="N120" s="62"/>
    </row>
    <row r="121" spans="1:14" x14ac:dyDescent="0.3">
      <c r="A121"/>
      <c r="B121"/>
      <c r="C121" s="53"/>
      <c r="D121" s="103"/>
      <c r="E121" s="65"/>
      <c r="F121" s="54"/>
      <c r="G121" s="53"/>
      <c r="H121" s="56"/>
      <c r="I121" s="55"/>
      <c r="J121" s="55"/>
      <c r="K121" s="67"/>
      <c r="L121" s="80">
        <v>121</v>
      </c>
      <c r="M121" s="80" t="b">
        <f xml:space="preserve"> IF(AND(OR(NOT(ISNUMBER(Edges[Width])), Edges[Width] &gt;= Misc!$O$2), OR(NOT(ISNUMBER(Edges[Width])), Edges[Width] &lt;= Misc!$P$2),TRUE), TRUE, FALSE)</f>
        <v>1</v>
      </c>
      <c r="N121" s="62"/>
    </row>
    <row r="122" spans="1:14" x14ac:dyDescent="0.3">
      <c r="A122"/>
      <c r="B122"/>
      <c r="C122" s="53"/>
      <c r="D122" s="103"/>
      <c r="E122" s="65"/>
      <c r="F122" s="54"/>
      <c r="G122" s="53"/>
      <c r="H122" s="56"/>
      <c r="I122" s="55"/>
      <c r="J122" s="55"/>
      <c r="K122" s="67"/>
      <c r="L122" s="80">
        <v>122</v>
      </c>
      <c r="M122" s="80" t="b">
        <f xml:space="preserve"> IF(AND(OR(NOT(ISNUMBER(Edges[Width])), Edges[Width] &gt;= Misc!$O$2), OR(NOT(ISNUMBER(Edges[Width])), Edges[Width] &lt;= Misc!$P$2),TRUE), TRUE, FALSE)</f>
        <v>1</v>
      </c>
      <c r="N122" s="62"/>
    </row>
    <row r="123" spans="1:14" x14ac:dyDescent="0.3">
      <c r="A123"/>
      <c r="B123"/>
      <c r="C123" s="53"/>
      <c r="D123" s="103"/>
      <c r="E123" s="65"/>
      <c r="F123" s="54"/>
      <c r="G123" s="53"/>
      <c r="H123" s="56"/>
      <c r="I123" s="55"/>
      <c r="J123" s="55"/>
      <c r="K123" s="67"/>
      <c r="L123" s="80">
        <v>123</v>
      </c>
      <c r="M123" s="80" t="b">
        <f xml:space="preserve"> IF(AND(OR(NOT(ISNUMBER(Edges[Width])), Edges[Width] &gt;= Misc!$O$2), OR(NOT(ISNUMBER(Edges[Width])), Edges[Width] &lt;= Misc!$P$2),TRUE), TRUE, FALSE)</f>
        <v>1</v>
      </c>
      <c r="N123" s="62"/>
    </row>
    <row r="124" spans="1:14" x14ac:dyDescent="0.3">
      <c r="A124"/>
      <c r="B124"/>
      <c r="C124" s="53"/>
      <c r="D124" s="103"/>
      <c r="E124" s="65"/>
      <c r="F124" s="54"/>
      <c r="G124" s="53"/>
      <c r="H124" s="56"/>
      <c r="I124" s="55"/>
      <c r="J124" s="55"/>
      <c r="K124" s="67"/>
      <c r="L124" s="80">
        <v>124</v>
      </c>
      <c r="M124" s="80" t="b">
        <f xml:space="preserve"> IF(AND(OR(NOT(ISNUMBER(Edges[Width])), Edges[Width] &gt;= Misc!$O$2), OR(NOT(ISNUMBER(Edges[Width])), Edges[Width] &lt;= Misc!$P$2),TRUE), TRUE, FALSE)</f>
        <v>1</v>
      </c>
      <c r="N124" s="62"/>
    </row>
    <row r="125" spans="1:14" x14ac:dyDescent="0.3">
      <c r="A125"/>
      <c r="B125"/>
      <c r="C125" s="53"/>
      <c r="D125" s="103"/>
      <c r="E125" s="65"/>
      <c r="F125" s="54"/>
      <c r="G125" s="53"/>
      <c r="H125" s="56"/>
      <c r="I125" s="55"/>
      <c r="J125" s="55"/>
      <c r="K125" s="67"/>
      <c r="L125" s="80">
        <v>125</v>
      </c>
      <c r="M125" s="80" t="b">
        <f xml:space="preserve"> IF(AND(OR(NOT(ISNUMBER(Edges[Width])), Edges[Width] &gt;= Misc!$O$2), OR(NOT(ISNUMBER(Edges[Width])), Edges[Width] &lt;= Misc!$P$2),TRUE), TRUE, FALSE)</f>
        <v>1</v>
      </c>
      <c r="N125" s="62"/>
    </row>
    <row r="126" spans="1:14" x14ac:dyDescent="0.3">
      <c r="A126"/>
      <c r="B126"/>
      <c r="C126" s="53"/>
      <c r="D126" s="103"/>
      <c r="E126" s="65"/>
      <c r="F126" s="54"/>
      <c r="G126" s="53"/>
      <c r="H126" s="56"/>
      <c r="I126" s="55"/>
      <c r="J126" s="55"/>
      <c r="K126" s="67"/>
      <c r="L126" s="80">
        <v>126</v>
      </c>
      <c r="M126" s="80" t="b">
        <f xml:space="preserve"> IF(AND(OR(NOT(ISNUMBER(Edges[Width])), Edges[Width] &gt;= Misc!$O$2), OR(NOT(ISNUMBER(Edges[Width])), Edges[Width] &lt;= Misc!$P$2),TRUE), TRUE, FALSE)</f>
        <v>1</v>
      </c>
      <c r="N126" s="62"/>
    </row>
    <row r="127" spans="1:14" x14ac:dyDescent="0.3">
      <c r="A127"/>
      <c r="B127"/>
      <c r="C127" s="53"/>
      <c r="D127" s="103"/>
      <c r="E127" s="65"/>
      <c r="F127" s="54"/>
      <c r="G127" s="53"/>
      <c r="H127" s="56"/>
      <c r="I127" s="55"/>
      <c r="J127" s="55"/>
      <c r="K127" s="67"/>
      <c r="L127" s="80">
        <v>127</v>
      </c>
      <c r="M127" s="80" t="b">
        <f xml:space="preserve"> IF(AND(OR(NOT(ISNUMBER(Edges[Width])), Edges[Width] &gt;= Misc!$O$2), OR(NOT(ISNUMBER(Edges[Width])), Edges[Width] &lt;= Misc!$P$2),TRUE), TRUE, FALSE)</f>
        <v>1</v>
      </c>
      <c r="N127" s="62"/>
    </row>
    <row r="128" spans="1:14" x14ac:dyDescent="0.3">
      <c r="A128"/>
      <c r="B128"/>
      <c r="C128" s="53"/>
      <c r="D128" s="103"/>
      <c r="E128" s="65"/>
      <c r="F128" s="54"/>
      <c r="G128" s="53"/>
      <c r="H128" s="56"/>
      <c r="I128" s="55"/>
      <c r="J128" s="55"/>
      <c r="K128" s="67"/>
      <c r="L128" s="80">
        <v>128</v>
      </c>
      <c r="M128" s="80" t="b">
        <f xml:space="preserve"> IF(AND(OR(NOT(ISNUMBER(Edges[Width])), Edges[Width] &gt;= Misc!$O$2), OR(NOT(ISNUMBER(Edges[Width])), Edges[Width] &lt;= Misc!$P$2),TRUE), TRUE, FALSE)</f>
        <v>1</v>
      </c>
      <c r="N128" s="62"/>
    </row>
    <row r="129" spans="1:14" x14ac:dyDescent="0.3">
      <c r="A129"/>
      <c r="B129"/>
      <c r="C129" s="53"/>
      <c r="D129" s="103"/>
      <c r="E129" s="65"/>
      <c r="F129" s="54"/>
      <c r="G129" s="53"/>
      <c r="H129" s="56"/>
      <c r="I129" s="55"/>
      <c r="J129" s="55"/>
      <c r="K129" s="67"/>
      <c r="L129" s="80">
        <v>129</v>
      </c>
      <c r="M129" s="80" t="b">
        <f xml:space="preserve"> IF(AND(OR(NOT(ISNUMBER(Edges[Width])), Edges[Width] &gt;= Misc!$O$2), OR(NOT(ISNUMBER(Edges[Width])), Edges[Width] &lt;= Misc!$P$2),TRUE), TRUE, FALSE)</f>
        <v>1</v>
      </c>
      <c r="N129" s="62"/>
    </row>
    <row r="130" spans="1:14" x14ac:dyDescent="0.3">
      <c r="A130"/>
      <c r="B130"/>
      <c r="C130" s="53"/>
      <c r="D130" s="103"/>
      <c r="E130" s="65"/>
      <c r="F130" s="54"/>
      <c r="G130" s="53"/>
      <c r="H130" s="56"/>
      <c r="I130" s="55"/>
      <c r="J130" s="55"/>
      <c r="K130" s="67"/>
      <c r="L130" s="80">
        <v>130</v>
      </c>
      <c r="M130" s="80" t="b">
        <f xml:space="preserve"> IF(AND(OR(NOT(ISNUMBER(Edges[Width])), Edges[Width] &gt;= Misc!$O$2), OR(NOT(ISNUMBER(Edges[Width])), Edges[Width] &lt;= Misc!$P$2),TRUE), TRUE, FALSE)</f>
        <v>1</v>
      </c>
      <c r="N130" s="62"/>
    </row>
    <row r="131" spans="1:14" x14ac:dyDescent="0.3">
      <c r="A131"/>
      <c r="B131"/>
      <c r="C131" s="53"/>
      <c r="D131" s="103"/>
      <c r="E131" s="65"/>
      <c r="F131" s="54"/>
      <c r="G131" s="53"/>
      <c r="H131" s="56"/>
      <c r="I131" s="55"/>
      <c r="J131" s="55"/>
      <c r="K131" s="67"/>
      <c r="L131" s="80">
        <v>131</v>
      </c>
      <c r="M131" s="80" t="b">
        <f xml:space="preserve"> IF(AND(OR(NOT(ISNUMBER(Edges[Width])), Edges[Width] &gt;= Misc!$O$2), OR(NOT(ISNUMBER(Edges[Width])), Edges[Width] &lt;= Misc!$P$2),TRUE), TRUE, FALSE)</f>
        <v>1</v>
      </c>
      <c r="N131" s="62"/>
    </row>
    <row r="132" spans="1:14" x14ac:dyDescent="0.3">
      <c r="A132"/>
      <c r="B132"/>
      <c r="C132" s="53"/>
      <c r="D132" s="103"/>
      <c r="E132" s="65"/>
      <c r="F132" s="54"/>
      <c r="G132" s="53"/>
      <c r="H132" s="56"/>
      <c r="I132" s="55"/>
      <c r="J132" s="55"/>
      <c r="K132" s="67"/>
      <c r="L132" s="80">
        <v>132</v>
      </c>
      <c r="M132" s="80" t="b">
        <f xml:space="preserve"> IF(AND(OR(NOT(ISNUMBER(Edges[Width])), Edges[Width] &gt;= Misc!$O$2), OR(NOT(ISNUMBER(Edges[Width])), Edges[Width] &lt;= Misc!$P$2),TRUE), TRUE, FALSE)</f>
        <v>1</v>
      </c>
      <c r="N132" s="62"/>
    </row>
    <row r="133" spans="1:14" x14ac:dyDescent="0.3">
      <c r="A133"/>
      <c r="B133"/>
      <c r="C133" s="53"/>
      <c r="D133" s="103"/>
      <c r="E133" s="65"/>
      <c r="F133" s="54"/>
      <c r="G133" s="53"/>
      <c r="H133" s="56"/>
      <c r="I133" s="55"/>
      <c r="J133" s="55"/>
      <c r="K133" s="67"/>
      <c r="L133" s="80">
        <v>133</v>
      </c>
      <c r="M133" s="80" t="b">
        <f xml:space="preserve"> IF(AND(OR(NOT(ISNUMBER(Edges[Width])), Edges[Width] &gt;= Misc!$O$2), OR(NOT(ISNUMBER(Edges[Width])), Edges[Width] &lt;= Misc!$P$2),TRUE), TRUE, FALSE)</f>
        <v>1</v>
      </c>
      <c r="N133" s="62"/>
    </row>
    <row r="134" spans="1:14" x14ac:dyDescent="0.3">
      <c r="A134"/>
      <c r="B134"/>
      <c r="C134" s="53"/>
      <c r="D134" s="103"/>
      <c r="E134" s="65"/>
      <c r="F134" s="54"/>
      <c r="G134" s="53"/>
      <c r="H134" s="56"/>
      <c r="I134" s="55"/>
      <c r="J134" s="55"/>
      <c r="K134" s="67"/>
      <c r="L134" s="80">
        <v>134</v>
      </c>
      <c r="M134" s="80" t="b">
        <f xml:space="preserve"> IF(AND(OR(NOT(ISNUMBER(Edges[Width])), Edges[Width] &gt;= Misc!$O$2), OR(NOT(ISNUMBER(Edges[Width])), Edges[Width] &lt;= Misc!$P$2),TRUE), TRUE, FALSE)</f>
        <v>1</v>
      </c>
      <c r="N134" s="62"/>
    </row>
    <row r="135" spans="1:14" x14ac:dyDescent="0.3">
      <c r="A135"/>
      <c r="B135"/>
      <c r="C135" s="53"/>
      <c r="D135" s="103"/>
      <c r="E135" s="65"/>
      <c r="F135" s="54"/>
      <c r="G135" s="53"/>
      <c r="H135" s="56"/>
      <c r="I135" s="55"/>
      <c r="J135" s="55"/>
      <c r="K135" s="67"/>
      <c r="L135" s="80">
        <v>135</v>
      </c>
      <c r="M135" s="80" t="b">
        <f xml:space="preserve"> IF(AND(OR(NOT(ISNUMBER(Edges[Width])), Edges[Width] &gt;= Misc!$O$2), OR(NOT(ISNUMBER(Edges[Width])), Edges[Width] &lt;= Misc!$P$2),TRUE), TRUE, FALSE)</f>
        <v>1</v>
      </c>
      <c r="N135" s="62"/>
    </row>
    <row r="136" spans="1:14" x14ac:dyDescent="0.3">
      <c r="A136"/>
      <c r="B136"/>
      <c r="C136" s="53"/>
      <c r="D136" s="103"/>
      <c r="E136" s="65"/>
      <c r="F136" s="54"/>
      <c r="G136" s="53"/>
      <c r="H136" s="56"/>
      <c r="I136" s="55"/>
      <c r="J136" s="55"/>
      <c r="K136" s="67"/>
      <c r="L136" s="80">
        <v>136</v>
      </c>
      <c r="M136" s="80" t="b">
        <f xml:space="preserve"> IF(AND(OR(NOT(ISNUMBER(Edges[Width])), Edges[Width] &gt;= Misc!$O$2), OR(NOT(ISNUMBER(Edges[Width])), Edges[Width] &lt;= Misc!$P$2),TRUE), TRUE, FALSE)</f>
        <v>1</v>
      </c>
      <c r="N136" s="62"/>
    </row>
    <row r="137" spans="1:14" x14ac:dyDescent="0.3">
      <c r="A137"/>
      <c r="B137"/>
      <c r="C137" s="53"/>
      <c r="D137" s="103"/>
      <c r="E137" s="65"/>
      <c r="F137" s="54"/>
      <c r="G137" s="53"/>
      <c r="H137" s="56"/>
      <c r="I137" s="55"/>
      <c r="J137" s="55"/>
      <c r="K137" s="67"/>
      <c r="L137" s="80">
        <v>137</v>
      </c>
      <c r="M137" s="80" t="b">
        <f xml:space="preserve"> IF(AND(OR(NOT(ISNUMBER(Edges[Width])), Edges[Width] &gt;= Misc!$O$2), OR(NOT(ISNUMBER(Edges[Width])), Edges[Width] &lt;= Misc!$P$2),TRUE), TRUE, FALSE)</f>
        <v>1</v>
      </c>
      <c r="N137" s="62"/>
    </row>
    <row r="138" spans="1:14" x14ac:dyDescent="0.3">
      <c r="A138"/>
      <c r="B138"/>
      <c r="C138" s="53"/>
      <c r="D138" s="104"/>
      <c r="E138" s="65"/>
      <c r="F138" s="54"/>
      <c r="G138" s="53"/>
      <c r="H138" s="56"/>
      <c r="I138" s="55"/>
      <c r="J138" s="55"/>
      <c r="K138" s="67"/>
      <c r="L138" s="80">
        <v>138</v>
      </c>
      <c r="M138" s="80" t="b">
        <f xml:space="preserve"> IF(AND(OR(NOT(ISNUMBER(Edges[Width])), Edges[Width] &gt;= Misc!$O$2), OR(NOT(ISNUMBER(Edges[Width])), Edges[Width] &lt;= Misc!$P$2),TRUE), TRUE, FALSE)</f>
        <v>1</v>
      </c>
      <c r="N138" s="62"/>
    </row>
    <row r="139" spans="1:14" x14ac:dyDescent="0.3">
      <c r="A139"/>
      <c r="B139"/>
      <c r="C139" s="53"/>
      <c r="D139" s="103"/>
      <c r="E139" s="65"/>
      <c r="F139" s="54"/>
      <c r="G139" s="53"/>
      <c r="H139" s="56"/>
      <c r="I139" s="55"/>
      <c r="J139" s="55"/>
      <c r="K139" s="67"/>
      <c r="L139" s="80">
        <v>139</v>
      </c>
      <c r="M139" s="80" t="b">
        <f xml:space="preserve"> IF(AND(OR(NOT(ISNUMBER(Edges[Width])), Edges[Width] &gt;= Misc!$O$2), OR(NOT(ISNUMBER(Edges[Width])), Edges[Width] &lt;= Misc!$P$2),TRUE), TRUE, FALSE)</f>
        <v>1</v>
      </c>
      <c r="N139" s="62"/>
    </row>
    <row r="140" spans="1:14" x14ac:dyDescent="0.3">
      <c r="A140"/>
      <c r="B140"/>
      <c r="C140" s="53"/>
      <c r="D140" s="103"/>
      <c r="E140" s="65"/>
      <c r="F140" s="54"/>
      <c r="G140" s="53"/>
      <c r="H140" s="56"/>
      <c r="I140" s="55"/>
      <c r="J140" s="55"/>
      <c r="K140" s="67"/>
      <c r="L140" s="80">
        <v>140</v>
      </c>
      <c r="M140" s="80" t="b">
        <f xml:space="preserve"> IF(AND(OR(NOT(ISNUMBER(Edges[Width])), Edges[Width] &gt;= Misc!$O$2), OR(NOT(ISNUMBER(Edges[Width])), Edges[Width] &lt;= Misc!$P$2),TRUE), TRUE, FALSE)</f>
        <v>1</v>
      </c>
      <c r="N140" s="62"/>
    </row>
    <row r="141" spans="1:14" x14ac:dyDescent="0.3">
      <c r="A141"/>
      <c r="B141"/>
      <c r="C141" s="53"/>
      <c r="D141" s="103"/>
      <c r="E141" s="65"/>
      <c r="F141" s="54"/>
      <c r="G141" s="53"/>
      <c r="H141" s="56"/>
      <c r="I141" s="55"/>
      <c r="J141" s="55"/>
      <c r="K141" s="67"/>
      <c r="L141" s="80">
        <v>141</v>
      </c>
      <c r="M141" s="80" t="b">
        <f xml:space="preserve"> IF(AND(OR(NOT(ISNUMBER(Edges[Width])), Edges[Width] &gt;= Misc!$O$2), OR(NOT(ISNUMBER(Edges[Width])), Edges[Width] &lt;= Misc!$P$2),TRUE), TRUE, FALSE)</f>
        <v>1</v>
      </c>
      <c r="N141" s="62"/>
    </row>
    <row r="142" spans="1:14" x14ac:dyDescent="0.3">
      <c r="A142"/>
      <c r="B142"/>
      <c r="C142" s="53"/>
      <c r="D142" s="103"/>
      <c r="E142" s="65"/>
      <c r="F142" s="54"/>
      <c r="G142" s="53"/>
      <c r="H142" s="56"/>
      <c r="I142" s="55"/>
      <c r="J142" s="55"/>
      <c r="K142" s="67"/>
      <c r="L142" s="80">
        <v>142</v>
      </c>
      <c r="M142" s="80" t="b">
        <f xml:space="preserve"> IF(AND(OR(NOT(ISNUMBER(Edges[Width])), Edges[Width] &gt;= Misc!$O$2), OR(NOT(ISNUMBER(Edges[Width])), Edges[Width] &lt;= Misc!$P$2),TRUE), TRUE, FALSE)</f>
        <v>1</v>
      </c>
      <c r="N142" s="62"/>
    </row>
    <row r="143" spans="1:14" x14ac:dyDescent="0.3">
      <c r="A143"/>
      <c r="B143"/>
      <c r="C143" s="53"/>
      <c r="D143" s="103"/>
      <c r="E143" s="65"/>
      <c r="F143" s="54"/>
      <c r="G143" s="53"/>
      <c r="H143" s="56"/>
      <c r="I143" s="55"/>
      <c r="J143" s="55"/>
      <c r="K143" s="67"/>
      <c r="L143" s="80">
        <v>143</v>
      </c>
      <c r="M143" s="80" t="b">
        <f xml:space="preserve"> IF(AND(OR(NOT(ISNUMBER(Edges[Width])), Edges[Width] &gt;= Misc!$O$2), OR(NOT(ISNUMBER(Edges[Width])), Edges[Width] &lt;= Misc!$P$2),TRUE), TRUE, FALSE)</f>
        <v>1</v>
      </c>
      <c r="N143" s="62"/>
    </row>
    <row r="144" spans="1:14" x14ac:dyDescent="0.3">
      <c r="A144"/>
      <c r="B144"/>
      <c r="C144" s="53"/>
      <c r="D144" s="103"/>
      <c r="E144" s="65"/>
      <c r="F144" s="54"/>
      <c r="G144" s="53"/>
      <c r="H144" s="56"/>
      <c r="I144" s="55"/>
      <c r="J144" s="55"/>
      <c r="K144" s="67"/>
      <c r="L144" s="80">
        <v>144</v>
      </c>
      <c r="M144" s="80" t="b">
        <f xml:space="preserve"> IF(AND(OR(NOT(ISNUMBER(Edges[Width])), Edges[Width] &gt;= Misc!$O$2), OR(NOT(ISNUMBER(Edges[Width])), Edges[Width] &lt;= Misc!$P$2),TRUE), TRUE, FALSE)</f>
        <v>1</v>
      </c>
      <c r="N144" s="62"/>
    </row>
    <row r="145" spans="1:14" x14ac:dyDescent="0.3">
      <c r="A145"/>
      <c r="B145"/>
      <c r="C145" s="53"/>
      <c r="D145" s="103"/>
      <c r="E145" s="65"/>
      <c r="F145" s="54"/>
      <c r="G145" s="53"/>
      <c r="H145" s="56"/>
      <c r="I145" s="55"/>
      <c r="J145" s="55"/>
      <c r="K145" s="67"/>
      <c r="L145" s="80">
        <v>145</v>
      </c>
      <c r="M145" s="80" t="b">
        <f xml:space="preserve"> IF(AND(OR(NOT(ISNUMBER(Edges[Width])), Edges[Width] &gt;= Misc!$O$2), OR(NOT(ISNUMBER(Edges[Width])), Edges[Width] &lt;= Misc!$P$2),TRUE), TRUE, FALSE)</f>
        <v>1</v>
      </c>
      <c r="N145" s="62"/>
    </row>
    <row r="146" spans="1:14" x14ac:dyDescent="0.3">
      <c r="A146"/>
      <c r="B146"/>
      <c r="C146" s="53"/>
      <c r="D146" s="103"/>
      <c r="E146" s="65"/>
      <c r="F146" s="54"/>
      <c r="G146" s="53"/>
      <c r="H146" s="56"/>
      <c r="I146" s="55"/>
      <c r="J146" s="55"/>
      <c r="K146" s="67"/>
      <c r="L146" s="80">
        <v>146</v>
      </c>
      <c r="M146" s="80" t="b">
        <f xml:space="preserve"> IF(AND(OR(NOT(ISNUMBER(Edges[Width])), Edges[Width] &gt;= Misc!$O$2), OR(NOT(ISNUMBER(Edges[Width])), Edges[Width] &lt;= Misc!$P$2),TRUE), TRUE, FALSE)</f>
        <v>1</v>
      </c>
      <c r="N146" s="62"/>
    </row>
    <row r="147" spans="1:14" x14ac:dyDescent="0.3">
      <c r="A147"/>
      <c r="B147"/>
      <c r="C147" s="53"/>
      <c r="D147" s="103"/>
      <c r="E147" s="65"/>
      <c r="F147" s="54"/>
      <c r="G147" s="53"/>
      <c r="H147" s="56"/>
      <c r="I147" s="55"/>
      <c r="J147" s="55"/>
      <c r="K147" s="67"/>
      <c r="L147" s="80">
        <v>147</v>
      </c>
      <c r="M147" s="80" t="b">
        <f xml:space="preserve"> IF(AND(OR(NOT(ISNUMBER(Edges[Width])), Edges[Width] &gt;= Misc!$O$2), OR(NOT(ISNUMBER(Edges[Width])), Edges[Width] &lt;= Misc!$P$2),TRUE), TRUE, FALSE)</f>
        <v>1</v>
      </c>
      <c r="N147" s="62"/>
    </row>
    <row r="148" spans="1:14" x14ac:dyDescent="0.3">
      <c r="A148"/>
      <c r="B148"/>
      <c r="C148" s="53"/>
      <c r="D148" s="103"/>
      <c r="E148" s="65"/>
      <c r="F148" s="54"/>
      <c r="G148" s="53"/>
      <c r="H148" s="56"/>
      <c r="I148" s="55"/>
      <c r="J148" s="55"/>
      <c r="K148" s="67"/>
      <c r="L148" s="80">
        <v>148</v>
      </c>
      <c r="M148" s="80" t="b">
        <f xml:space="preserve"> IF(AND(OR(NOT(ISNUMBER(Edges[Width])), Edges[Width] &gt;= Misc!$O$2), OR(NOT(ISNUMBER(Edges[Width])), Edges[Width] &lt;= Misc!$P$2),TRUE), TRUE, FALSE)</f>
        <v>1</v>
      </c>
      <c r="N148" s="62"/>
    </row>
    <row r="149" spans="1:14" x14ac:dyDescent="0.3">
      <c r="A149"/>
      <c r="B149"/>
      <c r="C149" s="53"/>
      <c r="D149" s="103"/>
      <c r="E149" s="65"/>
      <c r="F149" s="54"/>
      <c r="G149" s="53"/>
      <c r="H149" s="56"/>
      <c r="I149" s="55"/>
      <c r="J149" s="55"/>
      <c r="K149" s="67"/>
      <c r="L149" s="80">
        <v>149</v>
      </c>
      <c r="M149" s="80" t="b">
        <f xml:space="preserve"> IF(AND(OR(NOT(ISNUMBER(Edges[Width])), Edges[Width] &gt;= Misc!$O$2), OR(NOT(ISNUMBER(Edges[Width])), Edges[Width] &lt;= Misc!$P$2),TRUE), TRUE, FALSE)</f>
        <v>1</v>
      </c>
      <c r="N149" s="62"/>
    </row>
    <row r="150" spans="1:14" x14ac:dyDescent="0.3">
      <c r="A150"/>
      <c r="B150"/>
      <c r="C150" s="53"/>
      <c r="D150" s="103"/>
      <c r="E150" s="65"/>
      <c r="F150" s="54"/>
      <c r="G150" s="53"/>
      <c r="H150" s="56"/>
      <c r="I150" s="55"/>
      <c r="J150" s="55"/>
      <c r="K150" s="67"/>
      <c r="L150" s="80">
        <v>150</v>
      </c>
      <c r="M150" s="80" t="b">
        <f xml:space="preserve"> IF(AND(OR(NOT(ISNUMBER(Edges[Width])), Edges[Width] &gt;= Misc!$O$2), OR(NOT(ISNUMBER(Edges[Width])), Edges[Width] &lt;= Misc!$P$2),TRUE), TRUE, FALSE)</f>
        <v>1</v>
      </c>
      <c r="N150" s="62"/>
    </row>
    <row r="151" spans="1:14" x14ac:dyDescent="0.3">
      <c r="A151"/>
      <c r="B151"/>
      <c r="C151" s="53"/>
      <c r="D151" s="103"/>
      <c r="E151" s="65"/>
      <c r="F151" s="54"/>
      <c r="G151" s="53"/>
      <c r="H151" s="56"/>
      <c r="I151" s="55"/>
      <c r="J151" s="55"/>
      <c r="K151" s="67"/>
      <c r="L151" s="80">
        <v>151</v>
      </c>
      <c r="M151" s="80" t="b">
        <f xml:space="preserve"> IF(AND(OR(NOT(ISNUMBER(Edges[Width])), Edges[Width] &gt;= Misc!$O$2), OR(NOT(ISNUMBER(Edges[Width])), Edges[Width] &lt;= Misc!$P$2),TRUE), TRUE, FALSE)</f>
        <v>1</v>
      </c>
      <c r="N151" s="62"/>
    </row>
    <row r="152" spans="1:14" x14ac:dyDescent="0.3">
      <c r="A152"/>
      <c r="B152"/>
      <c r="C152" s="53"/>
      <c r="D152" s="103"/>
      <c r="E152" s="65"/>
      <c r="F152" s="54"/>
      <c r="G152" s="53"/>
      <c r="H152" s="56"/>
      <c r="I152" s="55"/>
      <c r="J152" s="55"/>
      <c r="K152" s="67"/>
      <c r="L152" s="80">
        <v>152</v>
      </c>
      <c r="M152" s="80" t="b">
        <f xml:space="preserve"> IF(AND(OR(NOT(ISNUMBER(Edges[Width])), Edges[Width] &gt;= Misc!$O$2), OR(NOT(ISNUMBER(Edges[Width])), Edges[Width] &lt;= Misc!$P$2),TRUE), TRUE, FALSE)</f>
        <v>1</v>
      </c>
      <c r="N152" s="62"/>
    </row>
    <row r="153" spans="1:14" x14ac:dyDescent="0.3">
      <c r="A153"/>
      <c r="B153"/>
      <c r="C153" s="53"/>
      <c r="D153" s="103"/>
      <c r="E153" s="65"/>
      <c r="F153" s="54"/>
      <c r="G153" s="53"/>
      <c r="H153" s="56"/>
      <c r="I153" s="55"/>
      <c r="J153" s="55"/>
      <c r="K153" s="67"/>
      <c r="L153" s="80">
        <v>153</v>
      </c>
      <c r="M153" s="80" t="b">
        <f xml:space="preserve"> IF(AND(OR(NOT(ISNUMBER(Edges[Width])), Edges[Width] &gt;= Misc!$O$2), OR(NOT(ISNUMBER(Edges[Width])), Edges[Width] &lt;= Misc!$P$2),TRUE), TRUE, FALSE)</f>
        <v>1</v>
      </c>
      <c r="N153" s="62"/>
    </row>
    <row r="154" spans="1:14" x14ac:dyDescent="0.3">
      <c r="A154"/>
      <c r="B154"/>
      <c r="C154" s="53"/>
      <c r="D154" s="103"/>
      <c r="E154" s="65"/>
      <c r="F154" s="54"/>
      <c r="G154" s="53"/>
      <c r="H154" s="56"/>
      <c r="I154" s="55"/>
      <c r="J154" s="55"/>
      <c r="K154" s="67"/>
      <c r="L154" s="80">
        <v>154</v>
      </c>
      <c r="M154" s="80" t="b">
        <f xml:space="preserve"> IF(AND(OR(NOT(ISNUMBER(Edges[Width])), Edges[Width] &gt;= Misc!$O$2), OR(NOT(ISNUMBER(Edges[Width])), Edges[Width] &lt;= Misc!$P$2),TRUE), TRUE, FALSE)</f>
        <v>1</v>
      </c>
      <c r="N154" s="62"/>
    </row>
    <row r="155" spans="1:14" x14ac:dyDescent="0.3">
      <c r="A155"/>
      <c r="B155"/>
      <c r="C155" s="53"/>
      <c r="D155" s="103"/>
      <c r="E155" s="65"/>
      <c r="F155" s="54"/>
      <c r="G155" s="53"/>
      <c r="H155" s="56"/>
      <c r="I155" s="55"/>
      <c r="J155" s="55"/>
      <c r="K155" s="67"/>
      <c r="L155" s="80">
        <v>155</v>
      </c>
      <c r="M155" s="80" t="b">
        <f xml:space="preserve"> IF(AND(OR(NOT(ISNUMBER(Edges[Width])), Edges[Width] &gt;= Misc!$O$2), OR(NOT(ISNUMBER(Edges[Width])), Edges[Width] &lt;= Misc!$P$2),TRUE), TRUE, FALSE)</f>
        <v>1</v>
      </c>
      <c r="N155" s="62"/>
    </row>
    <row r="156" spans="1:14" x14ac:dyDescent="0.3">
      <c r="A156"/>
      <c r="B156"/>
      <c r="C156" s="53"/>
      <c r="D156" s="103"/>
      <c r="E156" s="65"/>
      <c r="F156" s="54"/>
      <c r="G156" s="53"/>
      <c r="H156" s="56"/>
      <c r="I156" s="55"/>
      <c r="J156" s="55"/>
      <c r="K156" s="67"/>
      <c r="L156" s="80">
        <v>156</v>
      </c>
      <c r="M156" s="80" t="b">
        <f xml:space="preserve"> IF(AND(OR(NOT(ISNUMBER(Edges[Width])), Edges[Width] &gt;= Misc!$O$2), OR(NOT(ISNUMBER(Edges[Width])), Edges[Width] &lt;= Misc!$P$2),TRUE), TRUE, FALSE)</f>
        <v>1</v>
      </c>
      <c r="N156" s="62"/>
    </row>
    <row r="157" spans="1:14" x14ac:dyDescent="0.3">
      <c r="A157"/>
      <c r="B157"/>
      <c r="C157" s="53"/>
      <c r="D157" s="103"/>
      <c r="E157" s="65"/>
      <c r="F157" s="54"/>
      <c r="G157" s="53"/>
      <c r="H157" s="56"/>
      <c r="I157" s="55"/>
      <c r="J157" s="55"/>
      <c r="K157" s="67"/>
      <c r="L157" s="80">
        <v>157</v>
      </c>
      <c r="M157" s="80" t="b">
        <f xml:space="preserve"> IF(AND(OR(NOT(ISNUMBER(Edges[Width])), Edges[Width] &gt;= Misc!$O$2), OR(NOT(ISNUMBER(Edges[Width])), Edges[Width] &lt;= Misc!$P$2),TRUE), TRUE, FALSE)</f>
        <v>1</v>
      </c>
      <c r="N157" s="62"/>
    </row>
    <row r="158" spans="1:14" x14ac:dyDescent="0.3">
      <c r="A158"/>
      <c r="B158"/>
      <c r="C158" s="53"/>
      <c r="D158" s="103"/>
      <c r="E158" s="65"/>
      <c r="F158" s="54"/>
      <c r="G158" s="53"/>
      <c r="H158" s="56"/>
      <c r="I158" s="55"/>
      <c r="J158" s="55"/>
      <c r="K158" s="67"/>
      <c r="L158" s="80">
        <v>158</v>
      </c>
      <c r="M158" s="80" t="b">
        <f xml:space="preserve"> IF(AND(OR(NOT(ISNUMBER(Edges[Width])), Edges[Width] &gt;= Misc!$O$2), OR(NOT(ISNUMBER(Edges[Width])), Edges[Width] &lt;= Misc!$P$2),TRUE), TRUE, FALSE)</f>
        <v>1</v>
      </c>
      <c r="N158" s="62"/>
    </row>
    <row r="159" spans="1:14" x14ac:dyDescent="0.3">
      <c r="A159"/>
      <c r="B159"/>
      <c r="C159" s="53"/>
      <c r="D159" s="103"/>
      <c r="E159" s="65"/>
      <c r="F159" s="54"/>
      <c r="G159" s="53"/>
      <c r="H159" s="56"/>
      <c r="I159" s="55"/>
      <c r="J159" s="55"/>
      <c r="K159" s="67"/>
      <c r="L159" s="80">
        <v>159</v>
      </c>
      <c r="M159" s="80" t="b">
        <f xml:space="preserve"> IF(AND(OR(NOT(ISNUMBER(Edges[Width])), Edges[Width] &gt;= Misc!$O$2), OR(NOT(ISNUMBER(Edges[Width])), Edges[Width] &lt;= Misc!$P$2),TRUE), TRUE, FALSE)</f>
        <v>1</v>
      </c>
      <c r="N159" s="62"/>
    </row>
    <row r="160" spans="1:14" x14ac:dyDescent="0.3">
      <c r="A160"/>
      <c r="B160"/>
      <c r="C160" s="53"/>
      <c r="D160" s="103"/>
      <c r="E160" s="65"/>
      <c r="F160" s="54"/>
      <c r="G160" s="53"/>
      <c r="H160" s="56"/>
      <c r="I160" s="55"/>
      <c r="J160" s="55"/>
      <c r="K160" s="67"/>
      <c r="L160" s="80">
        <v>160</v>
      </c>
      <c r="M160" s="80" t="b">
        <f xml:space="preserve"> IF(AND(OR(NOT(ISNUMBER(Edges[Width])), Edges[Width] &gt;= Misc!$O$2), OR(NOT(ISNUMBER(Edges[Width])), Edges[Width] &lt;= Misc!$P$2),TRUE), TRUE, FALSE)</f>
        <v>1</v>
      </c>
      <c r="N160" s="62"/>
    </row>
    <row r="161" spans="1:14" x14ac:dyDescent="0.3">
      <c r="A161"/>
      <c r="B161"/>
      <c r="C161" s="53"/>
      <c r="D161" s="103"/>
      <c r="E161" s="65"/>
      <c r="F161" s="54"/>
      <c r="G161" s="53"/>
      <c r="H161" s="56"/>
      <c r="I161" s="55"/>
      <c r="J161" s="55"/>
      <c r="K161" s="67"/>
      <c r="L161" s="80">
        <v>161</v>
      </c>
      <c r="M161" s="80" t="b">
        <f xml:space="preserve"> IF(AND(OR(NOT(ISNUMBER(Edges[Width])), Edges[Width] &gt;= Misc!$O$2), OR(NOT(ISNUMBER(Edges[Width])), Edges[Width] &lt;= Misc!$P$2),TRUE), TRUE, FALSE)</f>
        <v>1</v>
      </c>
      <c r="N161" s="62"/>
    </row>
    <row r="162" spans="1:14" x14ac:dyDescent="0.3">
      <c r="A162"/>
      <c r="B162"/>
      <c r="C162" s="53"/>
      <c r="D162" s="103"/>
      <c r="E162" s="65"/>
      <c r="F162" s="54"/>
      <c r="G162" s="53"/>
      <c r="H162" s="56"/>
      <c r="I162" s="55"/>
      <c r="J162" s="55"/>
      <c r="K162" s="67"/>
      <c r="L162" s="80">
        <v>162</v>
      </c>
      <c r="M162" s="80" t="b">
        <f xml:space="preserve"> IF(AND(OR(NOT(ISNUMBER(Edges[Width])), Edges[Width] &gt;= Misc!$O$2), OR(NOT(ISNUMBER(Edges[Width])), Edges[Width] &lt;= Misc!$P$2),TRUE), TRUE, FALSE)</f>
        <v>1</v>
      </c>
      <c r="N162" s="62"/>
    </row>
    <row r="163" spans="1:14" x14ac:dyDescent="0.3">
      <c r="A163"/>
      <c r="B163"/>
      <c r="C163" s="53"/>
      <c r="D163" s="103"/>
      <c r="E163" s="65"/>
      <c r="F163" s="54"/>
      <c r="G163" s="53"/>
      <c r="H163" s="56"/>
      <c r="I163" s="55"/>
      <c r="J163" s="55"/>
      <c r="K163" s="67"/>
      <c r="L163" s="80">
        <v>163</v>
      </c>
      <c r="M163" s="80" t="b">
        <f xml:space="preserve"> IF(AND(OR(NOT(ISNUMBER(Edges[Width])), Edges[Width] &gt;= Misc!$O$2), OR(NOT(ISNUMBER(Edges[Width])), Edges[Width] &lt;= Misc!$P$2),TRUE), TRUE, FALSE)</f>
        <v>1</v>
      </c>
      <c r="N163" s="62"/>
    </row>
    <row r="164" spans="1:14" x14ac:dyDescent="0.3">
      <c r="A164"/>
      <c r="B164"/>
      <c r="C164" s="53"/>
      <c r="D164" s="103"/>
      <c r="E164" s="65"/>
      <c r="F164" s="54"/>
      <c r="G164" s="53"/>
      <c r="H164" s="56"/>
      <c r="I164" s="55"/>
      <c r="J164" s="55"/>
      <c r="K164" s="67"/>
      <c r="L164" s="80">
        <v>164</v>
      </c>
      <c r="M164" s="80" t="b">
        <f xml:space="preserve"> IF(AND(OR(NOT(ISNUMBER(Edges[Width])), Edges[Width] &gt;= Misc!$O$2), OR(NOT(ISNUMBER(Edges[Width])), Edges[Width] &lt;= Misc!$P$2),TRUE), TRUE, FALSE)</f>
        <v>1</v>
      </c>
      <c r="N164" s="62"/>
    </row>
    <row r="165" spans="1:14" x14ac:dyDescent="0.3">
      <c r="A165"/>
      <c r="B165"/>
      <c r="C165" s="53"/>
      <c r="D165" s="103"/>
      <c r="E165" s="65"/>
      <c r="F165" s="54"/>
      <c r="G165" s="53"/>
      <c r="H165" s="56"/>
      <c r="I165" s="55"/>
      <c r="J165" s="55"/>
      <c r="K165" s="67"/>
      <c r="L165" s="80">
        <v>165</v>
      </c>
      <c r="M165" s="80" t="b">
        <f xml:space="preserve"> IF(AND(OR(NOT(ISNUMBER(Edges[Width])), Edges[Width] &gt;= Misc!$O$2), OR(NOT(ISNUMBER(Edges[Width])), Edges[Width] &lt;= Misc!$P$2),TRUE), TRUE, FALSE)</f>
        <v>1</v>
      </c>
      <c r="N165" s="62"/>
    </row>
    <row r="166" spans="1:14" x14ac:dyDescent="0.3">
      <c r="A166"/>
      <c r="B166"/>
      <c r="C166" s="53"/>
      <c r="D166" s="103"/>
      <c r="E166" s="65"/>
      <c r="F166" s="54"/>
      <c r="G166" s="53"/>
      <c r="H166" s="56"/>
      <c r="I166" s="55"/>
      <c r="J166" s="55"/>
      <c r="K166" s="67"/>
      <c r="L166" s="80">
        <v>166</v>
      </c>
      <c r="M166" s="80" t="b">
        <f xml:space="preserve"> IF(AND(OR(NOT(ISNUMBER(Edges[Width])), Edges[Width] &gt;= Misc!$O$2), OR(NOT(ISNUMBER(Edges[Width])), Edges[Width] &lt;= Misc!$P$2),TRUE), TRUE, FALSE)</f>
        <v>1</v>
      </c>
      <c r="N166" s="62"/>
    </row>
    <row r="167" spans="1:14" x14ac:dyDescent="0.3">
      <c r="A167"/>
      <c r="B167"/>
      <c r="C167" s="53"/>
      <c r="D167" s="103"/>
      <c r="E167" s="65"/>
      <c r="F167" s="54"/>
      <c r="G167" s="53"/>
      <c r="H167" s="56"/>
      <c r="I167" s="55"/>
      <c r="J167" s="55"/>
      <c r="K167" s="67"/>
      <c r="L167" s="80">
        <v>167</v>
      </c>
      <c r="M167" s="80" t="b">
        <f xml:space="preserve"> IF(AND(OR(NOT(ISNUMBER(Edges[Width])), Edges[Width] &gt;= Misc!$O$2), OR(NOT(ISNUMBER(Edges[Width])), Edges[Width] &lt;= Misc!$P$2),TRUE), TRUE, FALSE)</f>
        <v>1</v>
      </c>
      <c r="N167" s="62"/>
    </row>
    <row r="168" spans="1:14" x14ac:dyDescent="0.3">
      <c r="A168"/>
      <c r="B168"/>
      <c r="C168" s="53"/>
      <c r="D168" s="103"/>
      <c r="E168" s="65"/>
      <c r="F168" s="54"/>
      <c r="G168" s="53"/>
      <c r="H168" s="56"/>
      <c r="I168" s="55"/>
      <c r="J168" s="55"/>
      <c r="K168" s="67"/>
      <c r="L168" s="80">
        <v>168</v>
      </c>
      <c r="M168" s="80" t="b">
        <f xml:space="preserve"> IF(AND(OR(NOT(ISNUMBER(Edges[Width])), Edges[Width] &gt;= Misc!$O$2), OR(NOT(ISNUMBER(Edges[Width])), Edges[Width] &lt;= Misc!$P$2),TRUE), TRUE, FALSE)</f>
        <v>1</v>
      </c>
      <c r="N168" s="62"/>
    </row>
    <row r="169" spans="1:14" x14ac:dyDescent="0.3">
      <c r="A169"/>
      <c r="B169"/>
      <c r="C169" s="53"/>
      <c r="D169" s="104"/>
      <c r="E169" s="65"/>
      <c r="F169" s="54"/>
      <c r="G169" s="53"/>
      <c r="H169" s="56"/>
      <c r="I169" s="55"/>
      <c r="J169" s="55"/>
      <c r="K169" s="67"/>
      <c r="L169" s="80">
        <v>169</v>
      </c>
      <c r="M169" s="80" t="b">
        <f xml:space="preserve"> IF(AND(OR(NOT(ISNUMBER(Edges[Width])), Edges[Width] &gt;= Misc!$O$2), OR(NOT(ISNUMBER(Edges[Width])), Edges[Width] &lt;= Misc!$P$2),TRUE), TRUE, FALSE)</f>
        <v>1</v>
      </c>
      <c r="N169" s="62"/>
    </row>
    <row r="170" spans="1:14" x14ac:dyDescent="0.3">
      <c r="A170"/>
      <c r="B170"/>
      <c r="C170" s="53"/>
      <c r="D170" s="104"/>
      <c r="E170" s="65"/>
      <c r="F170" s="54"/>
      <c r="G170" s="53"/>
      <c r="H170" s="56"/>
      <c r="I170" s="55"/>
      <c r="J170" s="55"/>
      <c r="K170" s="67"/>
      <c r="L170" s="80">
        <v>170</v>
      </c>
      <c r="M170" s="80" t="b">
        <f xml:space="preserve"> IF(AND(OR(NOT(ISNUMBER(Edges[Width])), Edges[Width] &gt;= Misc!$O$2), OR(NOT(ISNUMBER(Edges[Width])), Edges[Width] &lt;= Misc!$P$2),TRUE), TRUE, FALSE)</f>
        <v>1</v>
      </c>
      <c r="N170" s="62"/>
    </row>
    <row r="171" spans="1:14" x14ac:dyDescent="0.3">
      <c r="A171"/>
      <c r="B171"/>
      <c r="C171" s="53"/>
      <c r="D171" s="104"/>
      <c r="E171" s="65"/>
      <c r="F171" s="54"/>
      <c r="G171" s="53"/>
      <c r="H171" s="56"/>
      <c r="I171" s="55"/>
      <c r="J171" s="55"/>
      <c r="K171" s="67"/>
      <c r="L171" s="80">
        <v>171</v>
      </c>
      <c r="M171" s="80" t="b">
        <f xml:space="preserve"> IF(AND(OR(NOT(ISNUMBER(Edges[Width])), Edges[Width] &gt;= Misc!$O$2), OR(NOT(ISNUMBER(Edges[Width])), Edges[Width] &lt;= Misc!$P$2),TRUE), TRUE, FALSE)</f>
        <v>1</v>
      </c>
      <c r="N171" s="62"/>
    </row>
    <row r="172" spans="1:14" x14ac:dyDescent="0.3">
      <c r="A172"/>
      <c r="B172"/>
      <c r="C172" s="53"/>
      <c r="D172" s="104"/>
      <c r="E172" s="65"/>
      <c r="F172" s="54"/>
      <c r="G172" s="53"/>
      <c r="H172" s="56"/>
      <c r="I172" s="55"/>
      <c r="J172" s="55"/>
      <c r="K172" s="67"/>
      <c r="L172" s="80">
        <v>172</v>
      </c>
      <c r="M172" s="80" t="b">
        <f xml:space="preserve"> IF(AND(OR(NOT(ISNUMBER(Edges[Width])), Edges[Width] &gt;= Misc!$O$2), OR(NOT(ISNUMBER(Edges[Width])), Edges[Width] &lt;= Misc!$P$2),TRUE), TRUE, FALSE)</f>
        <v>1</v>
      </c>
      <c r="N172" s="62"/>
    </row>
    <row r="173" spans="1:14" x14ac:dyDescent="0.3">
      <c r="A173"/>
      <c r="B173"/>
      <c r="C173" s="53"/>
      <c r="D173" s="104"/>
      <c r="E173" s="65"/>
      <c r="F173" s="54"/>
      <c r="G173" s="53"/>
      <c r="H173" s="56"/>
      <c r="I173" s="55"/>
      <c r="J173" s="55"/>
      <c r="K173" s="67"/>
      <c r="L173" s="80">
        <v>173</v>
      </c>
      <c r="M173" s="80" t="b">
        <f xml:space="preserve"> IF(AND(OR(NOT(ISNUMBER(Edges[Width])), Edges[Width] &gt;= Misc!$O$2), OR(NOT(ISNUMBER(Edges[Width])), Edges[Width] &lt;= Misc!$P$2),TRUE), TRUE, FALSE)</f>
        <v>1</v>
      </c>
      <c r="N173" s="62"/>
    </row>
    <row r="174" spans="1:14" x14ac:dyDescent="0.3">
      <c r="A174"/>
      <c r="B174"/>
      <c r="C174" s="53"/>
      <c r="D174" s="104"/>
      <c r="E174" s="65"/>
      <c r="F174" s="54"/>
      <c r="G174" s="53"/>
      <c r="H174" s="56"/>
      <c r="I174" s="55"/>
      <c r="J174" s="55"/>
      <c r="K174" s="67"/>
      <c r="L174" s="80">
        <v>174</v>
      </c>
      <c r="M174" s="80" t="b">
        <f xml:space="preserve"> IF(AND(OR(NOT(ISNUMBER(Edges[Width])), Edges[Width] &gt;= Misc!$O$2), OR(NOT(ISNUMBER(Edges[Width])), Edges[Width] &lt;= Misc!$P$2),TRUE), TRUE, FALSE)</f>
        <v>1</v>
      </c>
      <c r="N174" s="62"/>
    </row>
    <row r="175" spans="1:14" x14ac:dyDescent="0.3">
      <c r="A175"/>
      <c r="B175"/>
      <c r="C175" s="53"/>
      <c r="D175" s="103"/>
      <c r="E175" s="65"/>
      <c r="F175" s="54"/>
      <c r="G175" s="53"/>
      <c r="H175" s="56"/>
      <c r="I175" s="55"/>
      <c r="J175" s="55"/>
      <c r="K175" s="67"/>
      <c r="L175" s="80">
        <v>175</v>
      </c>
      <c r="M175" s="80" t="b">
        <f xml:space="preserve"> IF(AND(OR(NOT(ISNUMBER(Edges[Width])), Edges[Width] &gt;= Misc!$O$2), OR(NOT(ISNUMBER(Edges[Width])), Edges[Width] &lt;= Misc!$P$2),TRUE), TRUE, FALSE)</f>
        <v>1</v>
      </c>
      <c r="N175" s="62"/>
    </row>
    <row r="176" spans="1:14" x14ac:dyDescent="0.3">
      <c r="A176"/>
      <c r="B176"/>
      <c r="C176" s="53"/>
      <c r="D176" s="103"/>
      <c r="E176" s="65"/>
      <c r="F176" s="54"/>
      <c r="G176" s="53"/>
      <c r="H176" s="56"/>
      <c r="I176" s="55"/>
      <c r="J176" s="55"/>
      <c r="K176" s="67"/>
      <c r="L176" s="80">
        <v>176</v>
      </c>
      <c r="M176" s="80" t="b">
        <f xml:space="preserve"> IF(AND(OR(NOT(ISNUMBER(Edges[Width])), Edges[Width] &gt;= Misc!$O$2), OR(NOT(ISNUMBER(Edges[Width])), Edges[Width] &lt;= Misc!$P$2),TRUE), TRUE, FALSE)</f>
        <v>1</v>
      </c>
      <c r="N176" s="62"/>
    </row>
    <row r="177" spans="1:14" x14ac:dyDescent="0.3">
      <c r="A177"/>
      <c r="B177"/>
      <c r="C177" s="53"/>
      <c r="D177" s="103"/>
      <c r="E177" s="65"/>
      <c r="F177" s="54"/>
      <c r="G177" s="53"/>
      <c r="H177" s="56"/>
      <c r="I177" s="55"/>
      <c r="J177" s="55"/>
      <c r="K177" s="67"/>
      <c r="L177" s="80">
        <v>177</v>
      </c>
      <c r="M177" s="80" t="b">
        <f xml:space="preserve"> IF(AND(OR(NOT(ISNUMBER(Edges[Width])), Edges[Width] &gt;= Misc!$O$2), OR(NOT(ISNUMBER(Edges[Width])), Edges[Width] &lt;= Misc!$P$2),TRUE), TRUE, FALSE)</f>
        <v>1</v>
      </c>
      <c r="N177" s="62"/>
    </row>
    <row r="178" spans="1:14" x14ac:dyDescent="0.3">
      <c r="A178"/>
      <c r="B178"/>
      <c r="C178" s="53"/>
      <c r="D178" s="103"/>
      <c r="E178" s="65"/>
      <c r="F178" s="54"/>
      <c r="G178" s="53"/>
      <c r="H178" s="56"/>
      <c r="I178" s="55"/>
      <c r="J178" s="55"/>
      <c r="K178" s="67"/>
      <c r="L178" s="80">
        <v>178</v>
      </c>
      <c r="M178" s="80" t="b">
        <f xml:space="preserve"> IF(AND(OR(NOT(ISNUMBER(Edges[Width])), Edges[Width] &gt;= Misc!$O$2), OR(NOT(ISNUMBER(Edges[Width])), Edges[Width] &lt;= Misc!$P$2),TRUE), TRUE, FALSE)</f>
        <v>1</v>
      </c>
      <c r="N178" s="62"/>
    </row>
    <row r="179" spans="1:14" x14ac:dyDescent="0.3">
      <c r="A179"/>
      <c r="B179"/>
      <c r="C179" s="53"/>
      <c r="D179" s="103"/>
      <c r="E179" s="65"/>
      <c r="F179" s="54"/>
      <c r="G179" s="53"/>
      <c r="H179" s="56"/>
      <c r="I179" s="55"/>
      <c r="J179" s="55"/>
      <c r="K179" s="67"/>
      <c r="L179" s="80">
        <v>179</v>
      </c>
      <c r="M179" s="80" t="b">
        <f xml:space="preserve"> IF(AND(OR(NOT(ISNUMBER(Edges[Width])), Edges[Width] &gt;= Misc!$O$2), OR(NOT(ISNUMBER(Edges[Width])), Edges[Width] &lt;= Misc!$P$2),TRUE), TRUE, FALSE)</f>
        <v>1</v>
      </c>
      <c r="N179" s="62"/>
    </row>
    <row r="180" spans="1:14" x14ac:dyDescent="0.3">
      <c r="A180"/>
      <c r="B180"/>
      <c r="C180" s="53"/>
      <c r="D180" s="103"/>
      <c r="E180" s="65"/>
      <c r="F180" s="54"/>
      <c r="G180" s="53"/>
      <c r="H180" s="56"/>
      <c r="I180" s="55"/>
      <c r="J180" s="55"/>
      <c r="K180" s="67"/>
      <c r="L180" s="80">
        <v>180</v>
      </c>
      <c r="M180" s="80" t="b">
        <f xml:space="preserve"> IF(AND(OR(NOT(ISNUMBER(Edges[Width])), Edges[Width] &gt;= Misc!$O$2), OR(NOT(ISNUMBER(Edges[Width])), Edges[Width] &lt;= Misc!$P$2),TRUE), TRUE, FALSE)</f>
        <v>1</v>
      </c>
      <c r="N180" s="62"/>
    </row>
    <row r="181" spans="1:14" x14ac:dyDescent="0.3">
      <c r="A181"/>
      <c r="B181"/>
      <c r="C181" s="53"/>
      <c r="D181" s="103"/>
      <c r="E181" s="65"/>
      <c r="F181" s="54"/>
      <c r="G181" s="53"/>
      <c r="H181" s="56"/>
      <c r="I181" s="55"/>
      <c r="J181" s="55"/>
      <c r="K181" s="67"/>
      <c r="L181" s="80">
        <v>181</v>
      </c>
      <c r="M181" s="80" t="b">
        <f xml:space="preserve"> IF(AND(OR(NOT(ISNUMBER(Edges[Width])), Edges[Width] &gt;= Misc!$O$2), OR(NOT(ISNUMBER(Edges[Width])), Edges[Width] &lt;= Misc!$P$2),TRUE), TRUE, FALSE)</f>
        <v>1</v>
      </c>
      <c r="N181" s="62"/>
    </row>
    <row r="182" spans="1:14" x14ac:dyDescent="0.3">
      <c r="A182"/>
      <c r="B182"/>
      <c r="C182" s="53"/>
      <c r="D182" s="103"/>
      <c r="E182" s="65"/>
      <c r="F182" s="54"/>
      <c r="G182" s="53"/>
      <c r="H182" s="56"/>
      <c r="I182" s="55"/>
      <c r="J182" s="55"/>
      <c r="K182" s="67"/>
      <c r="L182" s="80">
        <v>182</v>
      </c>
      <c r="M182" s="80" t="b">
        <f xml:space="preserve"> IF(AND(OR(NOT(ISNUMBER(Edges[Width])), Edges[Width] &gt;= Misc!$O$2), OR(NOT(ISNUMBER(Edges[Width])), Edges[Width] &lt;= Misc!$P$2),TRUE), TRUE, FALSE)</f>
        <v>1</v>
      </c>
      <c r="N182" s="62"/>
    </row>
    <row r="183" spans="1:14" x14ac:dyDescent="0.3">
      <c r="A183"/>
      <c r="B183"/>
      <c r="C183" s="53"/>
      <c r="D183" s="103"/>
      <c r="E183" s="65"/>
      <c r="F183" s="54"/>
      <c r="G183" s="53"/>
      <c r="H183" s="56"/>
      <c r="I183" s="55"/>
      <c r="J183" s="55"/>
      <c r="K183" s="67"/>
      <c r="L183" s="80">
        <v>183</v>
      </c>
      <c r="M183" s="80" t="b">
        <f xml:space="preserve"> IF(AND(OR(NOT(ISNUMBER(Edges[Width])), Edges[Width] &gt;= Misc!$O$2), OR(NOT(ISNUMBER(Edges[Width])), Edges[Width] &lt;= Misc!$P$2),TRUE), TRUE, FALSE)</f>
        <v>1</v>
      </c>
      <c r="N183" s="62"/>
    </row>
    <row r="184" spans="1:14" x14ac:dyDescent="0.3">
      <c r="A184"/>
      <c r="B184"/>
      <c r="C184" s="53"/>
      <c r="D184" s="103"/>
      <c r="E184" s="65"/>
      <c r="F184" s="54"/>
      <c r="G184" s="53"/>
      <c r="H184" s="56"/>
      <c r="I184" s="55"/>
      <c r="J184" s="55"/>
      <c r="K184" s="67"/>
      <c r="L184" s="80">
        <v>184</v>
      </c>
      <c r="M184" s="80" t="b">
        <f xml:space="preserve"> IF(AND(OR(NOT(ISNUMBER(Edges[Width])), Edges[Width] &gt;= Misc!$O$2), OR(NOT(ISNUMBER(Edges[Width])), Edges[Width] &lt;= Misc!$P$2),TRUE), TRUE, FALSE)</f>
        <v>1</v>
      </c>
      <c r="N184" s="62"/>
    </row>
    <row r="185" spans="1:14" x14ac:dyDescent="0.3">
      <c r="A185"/>
      <c r="B185"/>
      <c r="C185" s="53"/>
      <c r="D185" s="103"/>
      <c r="E185" s="65"/>
      <c r="F185" s="54"/>
      <c r="G185" s="53"/>
      <c r="H185" s="56"/>
      <c r="I185" s="55"/>
      <c r="J185" s="55"/>
      <c r="K185" s="67"/>
      <c r="L185" s="80">
        <v>185</v>
      </c>
      <c r="M185" s="80" t="b">
        <f xml:space="preserve"> IF(AND(OR(NOT(ISNUMBER(Edges[Width])), Edges[Width] &gt;= Misc!$O$2), OR(NOT(ISNUMBER(Edges[Width])), Edges[Width] &lt;= Misc!$P$2),TRUE), TRUE, FALSE)</f>
        <v>1</v>
      </c>
      <c r="N185" s="62"/>
    </row>
    <row r="186" spans="1:14" x14ac:dyDescent="0.3">
      <c r="A186"/>
      <c r="B186"/>
      <c r="C186" s="53"/>
      <c r="D186" s="103"/>
      <c r="E186" s="65"/>
      <c r="F186" s="54"/>
      <c r="G186" s="53"/>
      <c r="H186" s="56"/>
      <c r="I186" s="55"/>
      <c r="J186" s="55"/>
      <c r="K186" s="67"/>
      <c r="L186" s="80">
        <v>186</v>
      </c>
      <c r="M186" s="80" t="b">
        <f xml:space="preserve"> IF(AND(OR(NOT(ISNUMBER(Edges[Width])), Edges[Width] &gt;= Misc!$O$2), OR(NOT(ISNUMBER(Edges[Width])), Edges[Width] &lt;= Misc!$P$2),TRUE), TRUE, FALSE)</f>
        <v>1</v>
      </c>
      <c r="N186" s="62"/>
    </row>
    <row r="187" spans="1:14" x14ac:dyDescent="0.3">
      <c r="A187"/>
      <c r="B187"/>
      <c r="C187" s="53"/>
      <c r="D187" s="103"/>
      <c r="E187" s="65"/>
      <c r="F187" s="54"/>
      <c r="G187" s="53"/>
      <c r="H187" s="56"/>
      <c r="I187" s="55"/>
      <c r="J187" s="55"/>
      <c r="K187" s="67"/>
      <c r="L187" s="80">
        <v>187</v>
      </c>
      <c r="M187" s="80" t="b">
        <f xml:space="preserve"> IF(AND(OR(NOT(ISNUMBER(Edges[Width])), Edges[Width] &gt;= Misc!$O$2), OR(NOT(ISNUMBER(Edges[Width])), Edges[Width] &lt;= Misc!$P$2),TRUE), TRUE, FALSE)</f>
        <v>1</v>
      </c>
      <c r="N187" s="62"/>
    </row>
    <row r="188" spans="1:14" x14ac:dyDescent="0.3">
      <c r="A188"/>
      <c r="B188"/>
      <c r="C188" s="53"/>
      <c r="D188" s="103"/>
      <c r="E188" s="65"/>
      <c r="F188" s="54"/>
      <c r="G188" s="53"/>
      <c r="H188" s="56"/>
      <c r="I188" s="55"/>
      <c r="J188" s="55"/>
      <c r="K188" s="67"/>
      <c r="L188" s="80">
        <v>188</v>
      </c>
      <c r="M188" s="80" t="b">
        <f xml:space="preserve"> IF(AND(OR(NOT(ISNUMBER(Edges[Width])), Edges[Width] &gt;= Misc!$O$2), OR(NOT(ISNUMBER(Edges[Width])), Edges[Width] &lt;= Misc!$P$2),TRUE), TRUE, FALSE)</f>
        <v>1</v>
      </c>
      <c r="N188" s="62"/>
    </row>
    <row r="189" spans="1:14" x14ac:dyDescent="0.3">
      <c r="A189"/>
      <c r="B189"/>
      <c r="C189" s="53"/>
      <c r="D189" s="103"/>
      <c r="E189" s="65"/>
      <c r="F189" s="54"/>
      <c r="G189" s="53"/>
      <c r="H189" s="56"/>
      <c r="I189" s="55"/>
      <c r="J189" s="55"/>
      <c r="K189" s="67"/>
      <c r="L189" s="80">
        <v>189</v>
      </c>
      <c r="M189" s="80" t="b">
        <f xml:space="preserve"> IF(AND(OR(NOT(ISNUMBER(Edges[Width])), Edges[Width] &gt;= Misc!$O$2), OR(NOT(ISNUMBER(Edges[Width])), Edges[Width] &lt;= Misc!$P$2),TRUE), TRUE, FALSE)</f>
        <v>1</v>
      </c>
      <c r="N189" s="62"/>
    </row>
    <row r="190" spans="1:14" x14ac:dyDescent="0.3">
      <c r="A190"/>
      <c r="B190"/>
      <c r="C190" s="53"/>
      <c r="D190" s="103"/>
      <c r="E190" s="65"/>
      <c r="F190" s="54"/>
      <c r="G190" s="53"/>
      <c r="H190" s="56"/>
      <c r="I190" s="55"/>
      <c r="J190" s="55"/>
      <c r="K190" s="67"/>
      <c r="L190" s="80">
        <v>190</v>
      </c>
      <c r="M190" s="80" t="b">
        <f xml:space="preserve"> IF(AND(OR(NOT(ISNUMBER(Edges[Width])), Edges[Width] &gt;= Misc!$O$2), OR(NOT(ISNUMBER(Edges[Width])), Edges[Width] &lt;= Misc!$P$2),TRUE), TRUE, FALSE)</f>
        <v>1</v>
      </c>
      <c r="N190" s="62"/>
    </row>
    <row r="191" spans="1:14" x14ac:dyDescent="0.3">
      <c r="A191"/>
      <c r="B191"/>
      <c r="C191" s="53"/>
      <c r="D191" s="103"/>
      <c r="E191" s="65"/>
      <c r="F191" s="54"/>
      <c r="G191" s="53"/>
      <c r="H191" s="56"/>
      <c r="I191" s="55"/>
      <c r="J191" s="55"/>
      <c r="K191" s="67"/>
      <c r="L191" s="80">
        <v>191</v>
      </c>
      <c r="M191" s="80" t="b">
        <f xml:space="preserve"> IF(AND(OR(NOT(ISNUMBER(Edges[Width])), Edges[Width] &gt;= Misc!$O$2), OR(NOT(ISNUMBER(Edges[Width])), Edges[Width] &lt;= Misc!$P$2),TRUE), TRUE, FALSE)</f>
        <v>1</v>
      </c>
      <c r="N191" s="62"/>
    </row>
    <row r="192" spans="1:14" x14ac:dyDescent="0.3">
      <c r="A192"/>
      <c r="B192"/>
      <c r="C192" s="53"/>
      <c r="D192" s="103"/>
      <c r="E192" s="65"/>
      <c r="F192" s="54"/>
      <c r="G192" s="53"/>
      <c r="H192" s="56"/>
      <c r="I192" s="55"/>
      <c r="J192" s="55"/>
      <c r="K192" s="67"/>
      <c r="L192" s="80">
        <v>192</v>
      </c>
      <c r="M192" s="80" t="b">
        <f xml:space="preserve"> IF(AND(OR(NOT(ISNUMBER(Edges[Width])), Edges[Width] &gt;= Misc!$O$2), OR(NOT(ISNUMBER(Edges[Width])), Edges[Width] &lt;= Misc!$P$2),TRUE), TRUE, FALSE)</f>
        <v>1</v>
      </c>
      <c r="N192" s="62"/>
    </row>
    <row r="193" spans="1:14" x14ac:dyDescent="0.3">
      <c r="A193"/>
      <c r="B193"/>
      <c r="C193" s="53"/>
      <c r="D193" s="103"/>
      <c r="E193" s="65"/>
      <c r="F193" s="54"/>
      <c r="G193" s="53"/>
      <c r="H193" s="56"/>
      <c r="I193" s="55"/>
      <c r="J193" s="55"/>
      <c r="K193" s="67"/>
      <c r="L193" s="80">
        <v>193</v>
      </c>
      <c r="M193" s="80" t="b">
        <f xml:space="preserve"> IF(AND(OR(NOT(ISNUMBER(Edges[Width])), Edges[Width] &gt;= Misc!$O$2), OR(NOT(ISNUMBER(Edges[Width])), Edges[Width] &lt;= Misc!$P$2),TRUE), TRUE, FALSE)</f>
        <v>1</v>
      </c>
      <c r="N193" s="62"/>
    </row>
    <row r="194" spans="1:14" x14ac:dyDescent="0.3">
      <c r="A194"/>
      <c r="B194"/>
      <c r="C194" s="53"/>
      <c r="D194" s="103"/>
      <c r="E194" s="65"/>
      <c r="F194" s="54"/>
      <c r="G194" s="53"/>
      <c r="H194" s="56"/>
      <c r="I194" s="55"/>
      <c r="J194" s="55"/>
      <c r="K194" s="67"/>
      <c r="L194" s="80">
        <v>194</v>
      </c>
      <c r="M194" s="80" t="b">
        <f xml:space="preserve"> IF(AND(OR(NOT(ISNUMBER(Edges[Width])), Edges[Width] &gt;= Misc!$O$2), OR(NOT(ISNUMBER(Edges[Width])), Edges[Width] &lt;= Misc!$P$2),TRUE), TRUE, FALSE)</f>
        <v>1</v>
      </c>
      <c r="N194" s="62"/>
    </row>
    <row r="195" spans="1:14" x14ac:dyDescent="0.3">
      <c r="A195"/>
      <c r="B195"/>
      <c r="C195" s="53"/>
      <c r="D195" s="103"/>
      <c r="E195" s="65"/>
      <c r="F195" s="54"/>
      <c r="G195" s="53"/>
      <c r="H195" s="56"/>
      <c r="I195" s="55"/>
      <c r="J195" s="55"/>
      <c r="K195" s="67"/>
      <c r="L195" s="80">
        <v>195</v>
      </c>
      <c r="M195" s="80" t="b">
        <f xml:space="preserve"> IF(AND(OR(NOT(ISNUMBER(Edges[Width])), Edges[Width] &gt;= Misc!$O$2), OR(NOT(ISNUMBER(Edges[Width])), Edges[Width] &lt;= Misc!$P$2),TRUE), TRUE, FALSE)</f>
        <v>1</v>
      </c>
      <c r="N195" s="62"/>
    </row>
    <row r="196" spans="1:14" x14ac:dyDescent="0.3">
      <c r="A196"/>
      <c r="B196"/>
      <c r="C196" s="53"/>
      <c r="D196" s="103"/>
      <c r="E196" s="65"/>
      <c r="F196" s="54"/>
      <c r="G196" s="53"/>
      <c r="H196" s="56"/>
      <c r="I196" s="55"/>
      <c r="J196" s="55"/>
      <c r="K196" s="67"/>
      <c r="L196" s="80">
        <v>196</v>
      </c>
      <c r="M196" s="80" t="b">
        <f xml:space="preserve"> IF(AND(OR(NOT(ISNUMBER(Edges[Width])), Edges[Width] &gt;= Misc!$O$2), OR(NOT(ISNUMBER(Edges[Width])), Edges[Width] &lt;= Misc!$P$2),TRUE), TRUE, FALSE)</f>
        <v>1</v>
      </c>
      <c r="N196" s="62"/>
    </row>
    <row r="197" spans="1:14" x14ac:dyDescent="0.3">
      <c r="A197"/>
      <c r="B197"/>
      <c r="C197" s="53"/>
      <c r="D197" s="103"/>
      <c r="E197" s="65"/>
      <c r="F197" s="54"/>
      <c r="G197" s="53"/>
      <c r="H197" s="56"/>
      <c r="I197" s="55"/>
      <c r="J197" s="55"/>
      <c r="K197" s="67"/>
      <c r="L197" s="80">
        <v>197</v>
      </c>
      <c r="M197" s="80" t="b">
        <f xml:space="preserve"> IF(AND(OR(NOT(ISNUMBER(Edges[Width])), Edges[Width] &gt;= Misc!$O$2), OR(NOT(ISNUMBER(Edges[Width])), Edges[Width] &lt;= Misc!$P$2),TRUE), TRUE, FALSE)</f>
        <v>1</v>
      </c>
      <c r="N197" s="62"/>
    </row>
    <row r="198" spans="1:14" x14ac:dyDescent="0.3">
      <c r="A198"/>
      <c r="B198"/>
      <c r="C198" s="53"/>
      <c r="D198" s="103"/>
      <c r="E198" s="65"/>
      <c r="F198" s="54"/>
      <c r="G198" s="53"/>
      <c r="H198" s="56"/>
      <c r="I198" s="55"/>
      <c r="J198" s="55"/>
      <c r="K198" s="67"/>
      <c r="L198" s="80">
        <v>198</v>
      </c>
      <c r="M198" s="80" t="b">
        <f xml:space="preserve"> IF(AND(OR(NOT(ISNUMBER(Edges[Width])), Edges[Width] &gt;= Misc!$O$2), OR(NOT(ISNUMBER(Edges[Width])), Edges[Width] &lt;= Misc!$P$2),TRUE), TRUE, FALSE)</f>
        <v>1</v>
      </c>
      <c r="N198" s="62"/>
    </row>
    <row r="199" spans="1:14" x14ac:dyDescent="0.3">
      <c r="A199"/>
      <c r="B199"/>
      <c r="C199" s="53"/>
      <c r="D199" s="103"/>
      <c r="E199" s="65"/>
      <c r="F199" s="54"/>
      <c r="G199" s="53"/>
      <c r="H199" s="56"/>
      <c r="I199" s="55"/>
      <c r="J199" s="55"/>
      <c r="K199" s="67"/>
      <c r="L199" s="80">
        <v>199</v>
      </c>
      <c r="M199" s="80" t="b">
        <f xml:space="preserve"> IF(AND(OR(NOT(ISNUMBER(Edges[Width])), Edges[Width] &gt;= Misc!$O$2), OR(NOT(ISNUMBER(Edges[Width])), Edges[Width] &lt;= Misc!$P$2),TRUE), TRUE, FALSE)</f>
        <v>1</v>
      </c>
      <c r="N199" s="62"/>
    </row>
    <row r="200" spans="1:14" x14ac:dyDescent="0.3">
      <c r="A200"/>
      <c r="B200"/>
      <c r="C200" s="53"/>
      <c r="D200" s="103"/>
      <c r="E200" s="65"/>
      <c r="F200" s="54"/>
      <c r="G200" s="53"/>
      <c r="H200" s="56"/>
      <c r="I200" s="55"/>
      <c r="J200" s="55"/>
      <c r="K200" s="67"/>
      <c r="L200" s="80">
        <v>200</v>
      </c>
      <c r="M200" s="80" t="b">
        <f xml:space="preserve"> IF(AND(OR(NOT(ISNUMBER(Edges[Width])), Edges[Width] &gt;= Misc!$O$2), OR(NOT(ISNUMBER(Edges[Width])), Edges[Width] &lt;= Misc!$P$2),TRUE), TRUE, FALSE)</f>
        <v>1</v>
      </c>
      <c r="N200" s="62"/>
    </row>
    <row r="201" spans="1:14" x14ac:dyDescent="0.3">
      <c r="A201"/>
      <c r="B201"/>
      <c r="C201" s="53"/>
      <c r="D201" s="103"/>
      <c r="E201" s="65"/>
      <c r="F201" s="54"/>
      <c r="G201" s="53"/>
      <c r="H201" s="56"/>
      <c r="I201" s="55"/>
      <c r="J201" s="55"/>
      <c r="K201" s="67"/>
      <c r="L201" s="80">
        <v>201</v>
      </c>
      <c r="M201" s="80" t="b">
        <f xml:space="preserve"> IF(AND(OR(NOT(ISNUMBER(Edges[Width])), Edges[Width] &gt;= Misc!$O$2), OR(NOT(ISNUMBER(Edges[Width])), Edges[Width] &lt;= Misc!$P$2),TRUE), TRUE, FALSE)</f>
        <v>1</v>
      </c>
      <c r="N201" s="62"/>
    </row>
    <row r="202" spans="1:14" x14ac:dyDescent="0.3">
      <c r="A202"/>
      <c r="B202"/>
      <c r="C202" s="53"/>
      <c r="D202" s="103"/>
      <c r="E202" s="65"/>
      <c r="F202" s="54"/>
      <c r="G202" s="53"/>
      <c r="H202" s="56"/>
      <c r="I202" s="55"/>
      <c r="J202" s="55"/>
      <c r="K202" s="67"/>
      <c r="L202" s="80">
        <v>202</v>
      </c>
      <c r="M202" s="80" t="b">
        <f xml:space="preserve"> IF(AND(OR(NOT(ISNUMBER(Edges[Width])), Edges[Width] &gt;= Misc!$O$2), OR(NOT(ISNUMBER(Edges[Width])), Edges[Width] &lt;= Misc!$P$2),TRUE), TRUE, FALSE)</f>
        <v>1</v>
      </c>
      <c r="N202" s="62"/>
    </row>
    <row r="203" spans="1:14" x14ac:dyDescent="0.3">
      <c r="A203"/>
      <c r="B203"/>
      <c r="C203" s="53"/>
      <c r="D203" s="103"/>
      <c r="E203" s="65"/>
      <c r="F203" s="54"/>
      <c r="G203" s="53"/>
      <c r="H203" s="56"/>
      <c r="I203" s="55"/>
      <c r="J203" s="55"/>
      <c r="K203" s="67"/>
      <c r="L203" s="80">
        <v>203</v>
      </c>
      <c r="M203" s="80" t="b">
        <f xml:space="preserve"> IF(AND(OR(NOT(ISNUMBER(Edges[Width])), Edges[Width] &gt;= Misc!$O$2), OR(NOT(ISNUMBER(Edges[Width])), Edges[Width] &lt;= Misc!$P$2),TRUE), TRUE, FALSE)</f>
        <v>1</v>
      </c>
      <c r="N203" s="62"/>
    </row>
    <row r="204" spans="1:14" x14ac:dyDescent="0.3">
      <c r="A204"/>
      <c r="B204"/>
      <c r="C204" s="53"/>
      <c r="D204" s="103"/>
      <c r="E204" s="65"/>
      <c r="F204" s="54"/>
      <c r="G204" s="53"/>
      <c r="H204" s="56"/>
      <c r="I204" s="55"/>
      <c r="J204" s="55"/>
      <c r="K204" s="67"/>
      <c r="L204" s="80">
        <v>204</v>
      </c>
      <c r="M204" s="80" t="b">
        <f xml:space="preserve"> IF(AND(OR(NOT(ISNUMBER(Edges[Width])), Edges[Width] &gt;= Misc!$O$2), OR(NOT(ISNUMBER(Edges[Width])), Edges[Width] &lt;= Misc!$P$2),TRUE), TRUE, FALSE)</f>
        <v>1</v>
      </c>
      <c r="N204" s="62"/>
    </row>
    <row r="205" spans="1:14" x14ac:dyDescent="0.3">
      <c r="A205"/>
      <c r="B205"/>
      <c r="C205" s="53"/>
      <c r="D205" s="103"/>
      <c r="E205" s="65"/>
      <c r="F205" s="54"/>
      <c r="G205" s="53"/>
      <c r="H205" s="56"/>
      <c r="I205" s="55"/>
      <c r="J205" s="55"/>
      <c r="K205" s="67"/>
      <c r="L205" s="80">
        <v>205</v>
      </c>
      <c r="M205" s="80" t="b">
        <f xml:space="preserve"> IF(AND(OR(NOT(ISNUMBER(Edges[Width])), Edges[Width] &gt;= Misc!$O$2), OR(NOT(ISNUMBER(Edges[Width])), Edges[Width] &lt;= Misc!$P$2),TRUE), TRUE, FALSE)</f>
        <v>1</v>
      </c>
      <c r="N205" s="62"/>
    </row>
    <row r="206" spans="1:14" x14ac:dyDescent="0.3">
      <c r="A206"/>
      <c r="B206"/>
      <c r="C206" s="53"/>
      <c r="D206" s="103"/>
      <c r="E206" s="65"/>
      <c r="F206" s="54"/>
      <c r="G206" s="53"/>
      <c r="H206" s="56"/>
      <c r="I206" s="55"/>
      <c r="J206" s="55"/>
      <c r="K206" s="67"/>
      <c r="L206" s="80">
        <v>206</v>
      </c>
      <c r="M206" s="80" t="b">
        <f xml:space="preserve"> IF(AND(OR(NOT(ISNUMBER(Edges[Width])), Edges[Width] &gt;= Misc!$O$2), OR(NOT(ISNUMBER(Edges[Width])), Edges[Width] &lt;= Misc!$P$2),TRUE), TRUE, FALSE)</f>
        <v>1</v>
      </c>
      <c r="N206" s="62"/>
    </row>
    <row r="207" spans="1:14" x14ac:dyDescent="0.3">
      <c r="A207"/>
      <c r="B207"/>
      <c r="C207" s="53"/>
      <c r="D207" s="103"/>
      <c r="E207" s="65"/>
      <c r="F207" s="54"/>
      <c r="G207" s="53"/>
      <c r="H207" s="56"/>
      <c r="I207" s="55"/>
      <c r="J207" s="55"/>
      <c r="K207" s="67"/>
      <c r="L207" s="80">
        <v>207</v>
      </c>
      <c r="M207" s="80" t="b">
        <f xml:space="preserve"> IF(AND(OR(NOT(ISNUMBER(Edges[Width])), Edges[Width] &gt;= Misc!$O$2), OR(NOT(ISNUMBER(Edges[Width])), Edges[Width] &lt;= Misc!$P$2),TRUE), TRUE, FALSE)</f>
        <v>1</v>
      </c>
      <c r="N207" s="62"/>
    </row>
    <row r="208" spans="1:14" x14ac:dyDescent="0.3">
      <c r="A208"/>
      <c r="B208"/>
      <c r="C208" s="53"/>
      <c r="D208" s="103"/>
      <c r="E208" s="65"/>
      <c r="F208" s="54"/>
      <c r="G208" s="53"/>
      <c r="H208" s="56"/>
      <c r="I208" s="55"/>
      <c r="J208" s="55"/>
      <c r="K208" s="67"/>
      <c r="L208" s="80">
        <v>208</v>
      </c>
      <c r="M208" s="80" t="b">
        <f xml:space="preserve"> IF(AND(OR(NOT(ISNUMBER(Edges[Width])), Edges[Width] &gt;= Misc!$O$2), OR(NOT(ISNUMBER(Edges[Width])), Edges[Width] &lt;= Misc!$P$2),TRUE), TRUE, FALSE)</f>
        <v>1</v>
      </c>
      <c r="N208" s="62"/>
    </row>
    <row r="209" spans="1:14" x14ac:dyDescent="0.3">
      <c r="A209"/>
      <c r="B209"/>
      <c r="C209" s="53"/>
      <c r="D209" s="103"/>
      <c r="E209" s="65"/>
      <c r="F209" s="54"/>
      <c r="G209" s="53"/>
      <c r="H209" s="56"/>
      <c r="I209" s="55"/>
      <c r="J209" s="55"/>
      <c r="K209" s="67"/>
      <c r="L209" s="80">
        <v>209</v>
      </c>
      <c r="M209" s="80" t="b">
        <f xml:space="preserve"> IF(AND(OR(NOT(ISNUMBER(Edges[Width])), Edges[Width] &gt;= Misc!$O$2), OR(NOT(ISNUMBER(Edges[Width])), Edges[Width] &lt;= Misc!$P$2),TRUE), TRUE, FALSE)</f>
        <v>1</v>
      </c>
      <c r="N209" s="62"/>
    </row>
    <row r="210" spans="1:14" x14ac:dyDescent="0.3">
      <c r="A210"/>
      <c r="B210"/>
      <c r="C210" s="53"/>
      <c r="D210" s="103"/>
      <c r="E210" s="65"/>
      <c r="F210" s="54"/>
      <c r="G210" s="53"/>
      <c r="H210" s="56"/>
      <c r="I210" s="55"/>
      <c r="J210" s="55"/>
      <c r="K210" s="67"/>
      <c r="L210" s="80">
        <v>210</v>
      </c>
      <c r="M210" s="80" t="b">
        <f xml:space="preserve"> IF(AND(OR(NOT(ISNUMBER(Edges[Width])), Edges[Width] &gt;= Misc!$O$2), OR(NOT(ISNUMBER(Edges[Width])), Edges[Width] &lt;= Misc!$P$2),TRUE), TRUE, FALSE)</f>
        <v>1</v>
      </c>
      <c r="N210" s="62"/>
    </row>
    <row r="211" spans="1:14" x14ac:dyDescent="0.3">
      <c r="A211"/>
      <c r="B211"/>
      <c r="C211" s="53"/>
      <c r="D211" s="103"/>
      <c r="E211" s="65"/>
      <c r="F211" s="54"/>
      <c r="G211" s="53"/>
      <c r="H211" s="56"/>
      <c r="I211" s="55"/>
      <c r="J211" s="55"/>
      <c r="K211" s="67"/>
      <c r="L211" s="80">
        <v>211</v>
      </c>
      <c r="M211" s="80" t="b">
        <f xml:space="preserve"> IF(AND(OR(NOT(ISNUMBER(Edges[Width])), Edges[Width] &gt;= Misc!$O$2), OR(NOT(ISNUMBER(Edges[Width])), Edges[Width] &lt;= Misc!$P$2),TRUE), TRUE, FALSE)</f>
        <v>1</v>
      </c>
      <c r="N211" s="62"/>
    </row>
    <row r="212" spans="1:14" x14ac:dyDescent="0.3">
      <c r="A212"/>
      <c r="B212"/>
      <c r="C212" s="53"/>
      <c r="D212" s="104"/>
      <c r="E212" s="65"/>
      <c r="F212" s="54"/>
      <c r="G212" s="53"/>
      <c r="H212" s="56"/>
      <c r="I212" s="55"/>
      <c r="J212" s="55"/>
      <c r="K212" s="67"/>
      <c r="L212" s="80">
        <v>212</v>
      </c>
      <c r="M212" s="80" t="b">
        <f xml:space="preserve"> IF(AND(OR(NOT(ISNUMBER(Edges[Width])), Edges[Width] &gt;= Misc!$O$2), OR(NOT(ISNUMBER(Edges[Width])), Edges[Width] &lt;= Misc!$P$2),TRUE), TRUE, FALSE)</f>
        <v>1</v>
      </c>
      <c r="N212" s="62"/>
    </row>
    <row r="213" spans="1:14" x14ac:dyDescent="0.3">
      <c r="A213"/>
      <c r="B213"/>
      <c r="C213" s="53"/>
      <c r="D213" s="104"/>
      <c r="E213" s="65"/>
      <c r="F213" s="54"/>
      <c r="G213" s="53"/>
      <c r="H213" s="56"/>
      <c r="I213" s="55"/>
      <c r="J213" s="55"/>
      <c r="K213" s="67"/>
      <c r="L213" s="80">
        <v>213</v>
      </c>
      <c r="M213" s="80" t="b">
        <f xml:space="preserve"> IF(AND(OR(NOT(ISNUMBER(Edges[Width])), Edges[Width] &gt;= Misc!$O$2), OR(NOT(ISNUMBER(Edges[Width])), Edges[Width] &lt;= Misc!$P$2),TRUE), TRUE, FALSE)</f>
        <v>1</v>
      </c>
      <c r="N213" s="62"/>
    </row>
    <row r="214" spans="1:14" x14ac:dyDescent="0.3">
      <c r="A214"/>
      <c r="B214"/>
      <c r="C214" s="53"/>
      <c r="D214" s="104"/>
      <c r="E214" s="65"/>
      <c r="F214" s="54"/>
      <c r="G214" s="53"/>
      <c r="H214" s="56"/>
      <c r="I214" s="55"/>
      <c r="J214" s="55"/>
      <c r="K214" s="67"/>
      <c r="L214" s="80">
        <v>214</v>
      </c>
      <c r="M214" s="80" t="b">
        <f xml:space="preserve"> IF(AND(OR(NOT(ISNUMBER(Edges[Width])), Edges[Width] &gt;= Misc!$O$2), OR(NOT(ISNUMBER(Edges[Width])), Edges[Width] &lt;= Misc!$P$2),TRUE), TRUE, FALSE)</f>
        <v>1</v>
      </c>
      <c r="N214" s="62"/>
    </row>
  </sheetData>
  <dataConsolidate/>
  <conditionalFormatting sqref="D3:D47 E3:N54 D55:N60 B3:C60 B61:N214">
    <cfRule type="colorScale" priority="1">
      <colorScale>
        <cfvo type="min"/>
        <cfvo type="percentile" val="50"/>
        <cfvo type="max"/>
        <color rgb="FFF8696B"/>
        <color rgb="FFFCFCFF"/>
        <color rgb="FF63BE7B"/>
      </colorScale>
    </cfRule>
  </conditionalFormatting>
  <dataValidations xWindow="366" yWindow="376"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14"/>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14"/>
    <dataValidation allowBlank="1" showErrorMessage="1" sqref="N2:N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14"/>
    <dataValidation allowBlank="1" showInputMessage="1" promptTitle="Edge Color" prompt="To select an optional edge color, right-click and select Select Color on the right-click menu." sqref="C3:C214"/>
    <dataValidation allowBlank="1" showInputMessage="1" errorTitle="Invalid Edge Opacity" error="The optional edge opacity must be a whole number between 0 and 10." promptTitle="Edge Opacity" prompt="Enter an optional edge opacity between 0 (transparent) and 100 (opaque)." sqref="F3:F21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14">
      <formula1>ValidEdgeVisibilities</formula1>
    </dataValidation>
    <dataValidation allowBlank="1" showInputMessage="1" showErrorMessage="1" promptTitle="Vertex 1 Name" prompt="Enter the name of the edge's first vertex." sqref="A3:A214"/>
    <dataValidation allowBlank="1" showInputMessage="1" showErrorMessage="1" promptTitle="Vertex 2 Name" prompt="Enter the name of the edge's second vertex." sqref="B3:B214"/>
    <dataValidation allowBlank="1" showInputMessage="1" showErrorMessage="1" errorTitle="Invalid Edge Visibility" error="You have entered an unrecognized edge visibility.  Try selecting from the drop-down list instead." promptTitle="Edge Label" prompt="Enter an optional edge label." sqref="H3:H214"/>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14">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14"/>
    <dataValidation allowBlank="1" showInputMessage="1" errorTitle="Invalid Edge Width" error="The optional edge width must be a whole number between 1 and 10." promptTitle="Edge Width" prompt="Enter an optional edge width between 1 and 10." sqref="D55:D214 D3:D47"/>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96"/>
  <sheetViews>
    <sheetView workbookViewId="0">
      <pane xSplit="1" ySplit="2" topLeftCell="B3" activePane="bottomRight" state="frozen"/>
      <selection pane="topRight" activeCell="B1" sqref="B1"/>
      <selection pane="bottomLeft" activeCell="A3" sqref="A3"/>
      <selection pane="bottomRight" activeCell="A26" sqref="A26:AC26"/>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
      <c r="A2" s="11" t="s">
        <v>4</v>
      </c>
      <c r="B2" s="8" t="s">
        <v>1</v>
      </c>
      <c r="C2" s="8" t="s">
        <v>7</v>
      </c>
      <c r="D2" s="9" t="s">
        <v>45</v>
      </c>
      <c r="E2" s="10" t="s">
        <v>3</v>
      </c>
      <c r="F2" s="8" t="s">
        <v>48</v>
      </c>
      <c r="G2" s="8" t="s">
        <v>10</v>
      </c>
      <c r="H2" s="8" t="s">
        <v>46</v>
      </c>
      <c r="I2" s="8" t="s">
        <v>47</v>
      </c>
      <c r="J2" s="8" t="s">
        <v>77</v>
      </c>
      <c r="K2" s="8" t="s">
        <v>9</v>
      </c>
      <c r="L2" s="8" t="s">
        <v>26</v>
      </c>
      <c r="M2" s="8" t="s">
        <v>14</v>
      </c>
      <c r="N2" s="8" t="s">
        <v>15</v>
      </c>
      <c r="O2" s="8" t="s">
        <v>12</v>
      </c>
      <c r="P2" s="8" t="s">
        <v>27</v>
      </c>
      <c r="Q2" s="8" t="s">
        <v>28</v>
      </c>
      <c r="R2" s="13" t="s">
        <v>31</v>
      </c>
      <c r="S2" s="13" t="s">
        <v>32</v>
      </c>
      <c r="T2" s="13" t="s">
        <v>33</v>
      </c>
      <c r="U2" s="13" t="s">
        <v>34</v>
      </c>
      <c r="V2" s="13" t="s">
        <v>35</v>
      </c>
      <c r="W2" s="13" t="s">
        <v>36</v>
      </c>
      <c r="X2" s="13" t="s">
        <v>136</v>
      </c>
      <c r="Y2" s="13" t="s">
        <v>37</v>
      </c>
      <c r="Z2" s="13" t="s">
        <v>169</v>
      </c>
      <c r="AA2" s="11" t="s">
        <v>11</v>
      </c>
      <c r="AB2" s="11" t="s">
        <v>38</v>
      </c>
      <c r="AC2" s="8" t="s">
        <v>25</v>
      </c>
      <c r="AD2" s="3"/>
      <c r="AF2"/>
      <c r="AG2"/>
      <c r="AH2"/>
    </row>
    <row r="3" spans="1:34" ht="15" customHeight="1" x14ac:dyDescent="0.3">
      <c r="A3" t="s">
        <v>202</v>
      </c>
      <c r="B3" s="102"/>
      <c r="C3" s="53" t="s">
        <v>46</v>
      </c>
      <c r="D3">
        <v>20.900000000000002</v>
      </c>
      <c r="E3" s="54"/>
      <c r="F3" s="53"/>
      <c r="G3" s="53"/>
      <c r="H3" t="s">
        <v>202</v>
      </c>
      <c r="I3" s="55"/>
      <c r="J3" s="55"/>
      <c r="K3" s="56"/>
      <c r="L3" s="58"/>
      <c r="M3" s="59">
        <v>4515.0810546875</v>
      </c>
      <c r="N3" s="59">
        <v>2508.484375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 s="62"/>
      <c r="AD3" s="3"/>
      <c r="AF3"/>
      <c r="AG3"/>
      <c r="AH3"/>
    </row>
    <row r="4" spans="1:34" x14ac:dyDescent="0.3">
      <c r="A4" t="s">
        <v>203</v>
      </c>
      <c r="B4" s="15"/>
      <c r="C4" s="53" t="s">
        <v>46</v>
      </c>
      <c r="D4">
        <v>10.9</v>
      </c>
      <c r="E4" s="78"/>
      <c r="F4" s="15"/>
      <c r="G4" s="15"/>
      <c r="H4" t="s">
        <v>203</v>
      </c>
      <c r="I4" s="66"/>
      <c r="J4" s="66"/>
      <c r="K4" s="16"/>
      <c r="L4" s="82"/>
      <c r="M4" s="83">
        <v>956.11590576171875</v>
      </c>
      <c r="N4" s="83">
        <v>6068.416015625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204</v>
      </c>
      <c r="B5" s="15"/>
      <c r="C5" s="53" t="s">
        <v>46</v>
      </c>
      <c r="D5">
        <v>21.400000000000002</v>
      </c>
      <c r="E5" s="78"/>
      <c r="F5" s="15"/>
      <c r="G5" s="15"/>
      <c r="H5" t="s">
        <v>204</v>
      </c>
      <c r="I5" s="66"/>
      <c r="J5" s="66"/>
      <c r="K5" s="16"/>
      <c r="L5" s="82"/>
      <c r="M5" s="83">
        <v>2686.77734375</v>
      </c>
      <c r="N5" s="83">
        <v>6033.60107421875</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 s="86"/>
    </row>
    <row r="6" spans="1:34" x14ac:dyDescent="0.3">
      <c r="A6" t="s">
        <v>205</v>
      </c>
      <c r="B6" s="15"/>
      <c r="C6" s="53" t="s">
        <v>46</v>
      </c>
      <c r="D6">
        <v>13.4</v>
      </c>
      <c r="E6" s="78"/>
      <c r="F6" s="15"/>
      <c r="G6" s="15"/>
      <c r="H6" t="s">
        <v>205</v>
      </c>
      <c r="I6" s="66"/>
      <c r="J6" s="66"/>
      <c r="K6" s="16"/>
      <c r="L6" s="82"/>
      <c r="M6" s="83">
        <v>6739.48388671875</v>
      </c>
      <c r="N6" s="83">
        <v>8508.99609375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 s="86"/>
    </row>
    <row r="7" spans="1:34" x14ac:dyDescent="0.3">
      <c r="A7" t="s">
        <v>206</v>
      </c>
      <c r="B7" s="15"/>
      <c r="C7" s="53" t="s">
        <v>46</v>
      </c>
      <c r="D7">
        <v>33.4</v>
      </c>
      <c r="E7" s="78"/>
      <c r="F7" s="15"/>
      <c r="G7" s="15"/>
      <c r="H7" t="s">
        <v>206</v>
      </c>
      <c r="I7" s="66"/>
      <c r="J7" s="66"/>
      <c r="K7" s="16"/>
      <c r="L7" s="82"/>
      <c r="M7" s="83">
        <v>6311.2353515625</v>
      </c>
      <c r="N7" s="83">
        <v>4960.3955078125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 s="86"/>
    </row>
    <row r="8" spans="1:34" x14ac:dyDescent="0.3">
      <c r="A8" t="s">
        <v>207</v>
      </c>
      <c r="B8" s="15"/>
      <c r="C8" s="53" t="s">
        <v>46</v>
      </c>
      <c r="D8">
        <v>13.9</v>
      </c>
      <c r="E8" s="78"/>
      <c r="F8" s="15"/>
      <c r="G8" s="15"/>
      <c r="H8" t="s">
        <v>207</v>
      </c>
      <c r="I8" s="66"/>
      <c r="J8" s="66"/>
      <c r="K8" s="16"/>
      <c r="L8" s="82"/>
      <c r="M8" s="83">
        <v>8714.15625</v>
      </c>
      <c r="N8" s="83">
        <v>4053.807861328125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208</v>
      </c>
      <c r="B9" s="15"/>
      <c r="C9" s="53" t="s">
        <v>46</v>
      </c>
      <c r="D9">
        <v>10.8</v>
      </c>
      <c r="E9" s="78"/>
      <c r="F9" s="15"/>
      <c r="G9" s="15"/>
      <c r="H9" t="s">
        <v>208</v>
      </c>
      <c r="I9" s="66"/>
      <c r="J9" s="66"/>
      <c r="K9" s="16"/>
      <c r="L9" s="82"/>
      <c r="M9" s="83">
        <v>1764.55810546875</v>
      </c>
      <c r="N9" s="83">
        <v>2428.993408203125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 s="86"/>
    </row>
    <row r="10" spans="1:34" x14ac:dyDescent="0.3">
      <c r="A10" t="s">
        <v>209</v>
      </c>
      <c r="B10" s="15"/>
      <c r="C10" s="53" t="s">
        <v>46</v>
      </c>
      <c r="D10">
        <v>10.9</v>
      </c>
      <c r="E10" s="78"/>
      <c r="F10" s="15"/>
      <c r="G10" s="15"/>
      <c r="H10" t="s">
        <v>209</v>
      </c>
      <c r="I10" s="66"/>
      <c r="J10" s="66"/>
      <c r="K10" s="16"/>
      <c r="L10" s="82"/>
      <c r="M10" s="83">
        <v>7245.36474609375</v>
      </c>
      <c r="N10" s="83">
        <v>3636.4912109375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0" s="86"/>
    </row>
    <row r="11" spans="1:34" x14ac:dyDescent="0.3">
      <c r="A11" t="s">
        <v>210</v>
      </c>
      <c r="B11" s="15"/>
      <c r="C11" s="53" t="s">
        <v>46</v>
      </c>
      <c r="D11">
        <v>14</v>
      </c>
      <c r="E11" s="78"/>
      <c r="F11" s="15"/>
      <c r="G11" s="15"/>
      <c r="H11" t="s">
        <v>210</v>
      </c>
      <c r="I11" s="66"/>
      <c r="J11" s="66"/>
      <c r="K11" s="16"/>
      <c r="L11" s="82"/>
      <c r="M11" s="83">
        <v>3353.399169921875</v>
      </c>
      <c r="N11" s="83">
        <v>1603.71044921875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 s="86"/>
    </row>
    <row r="12" spans="1:34" x14ac:dyDescent="0.3">
      <c r="A12" t="s">
        <v>211</v>
      </c>
      <c r="B12" s="15"/>
      <c r="C12" s="53" t="s">
        <v>46</v>
      </c>
      <c r="D12">
        <v>16.100000000000001</v>
      </c>
      <c r="E12" s="78"/>
      <c r="F12" s="15"/>
      <c r="G12" s="15"/>
      <c r="H12" t="s">
        <v>211</v>
      </c>
      <c r="I12" s="66"/>
      <c r="J12" s="66"/>
      <c r="K12" s="16"/>
      <c r="L12" s="82"/>
      <c r="M12" s="83">
        <v>8691.82421875</v>
      </c>
      <c r="N12" s="83">
        <v>5185.85693359375</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212</v>
      </c>
      <c r="B13" s="15"/>
      <c r="C13" s="53" t="s">
        <v>46</v>
      </c>
      <c r="D13">
        <v>12.3</v>
      </c>
      <c r="E13" s="78"/>
      <c r="F13" s="15"/>
      <c r="G13" s="15"/>
      <c r="H13" t="s">
        <v>212</v>
      </c>
      <c r="I13" s="66"/>
      <c r="J13" s="66"/>
      <c r="K13" s="16"/>
      <c r="L13" s="82"/>
      <c r="M13" s="83">
        <v>2162.8974609375</v>
      </c>
      <c r="N13" s="83">
        <v>6234.02734375</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213</v>
      </c>
      <c r="B14" s="15"/>
      <c r="C14" s="53" t="s">
        <v>46</v>
      </c>
      <c r="D14">
        <v>14.200000000000001</v>
      </c>
      <c r="E14" s="78"/>
      <c r="F14" s="15"/>
      <c r="G14" s="15"/>
      <c r="H14" t="s">
        <v>213</v>
      </c>
      <c r="I14" s="66"/>
      <c r="J14" s="66"/>
      <c r="K14" s="16"/>
      <c r="L14" s="82"/>
      <c r="M14" s="83">
        <v>6204.43115234375</v>
      </c>
      <c r="N14" s="83">
        <v>8014.45703125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214</v>
      </c>
      <c r="B15" s="15"/>
      <c r="C15" s="53" t="s">
        <v>46</v>
      </c>
      <c r="D15">
        <v>101.9</v>
      </c>
      <c r="E15" s="78"/>
      <c r="F15" s="15"/>
      <c r="G15" s="15"/>
      <c r="H15" t="s">
        <v>214</v>
      </c>
      <c r="I15" s="66"/>
      <c r="J15" s="66"/>
      <c r="K15" s="16"/>
      <c r="L15" s="82"/>
      <c r="M15" s="83">
        <v>6363.9404296875</v>
      </c>
      <c r="N15" s="83">
        <v>6336.400390625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215</v>
      </c>
      <c r="B16" s="15"/>
      <c r="C16" s="53" t="s">
        <v>46</v>
      </c>
      <c r="D16">
        <v>11.9</v>
      </c>
      <c r="E16" s="78"/>
      <c r="F16" s="15"/>
      <c r="G16" s="15"/>
      <c r="H16" t="s">
        <v>215</v>
      </c>
      <c r="I16" s="66"/>
      <c r="J16" s="66"/>
      <c r="K16" s="16"/>
      <c r="L16" s="82"/>
      <c r="M16" s="83">
        <v>8494.87890625</v>
      </c>
      <c r="N16" s="83">
        <v>6048.7353515625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 s="86"/>
    </row>
    <row r="17" spans="1:29" x14ac:dyDescent="0.3">
      <c r="A17" t="s">
        <v>216</v>
      </c>
      <c r="B17" s="15"/>
      <c r="C17" s="53" t="s">
        <v>46</v>
      </c>
      <c r="D17">
        <v>10.5</v>
      </c>
      <c r="E17" s="78"/>
      <c r="F17" s="15"/>
      <c r="G17" s="15"/>
      <c r="H17" t="s">
        <v>216</v>
      </c>
      <c r="I17" s="66"/>
      <c r="J17" s="66"/>
      <c r="K17" s="16"/>
      <c r="L17" s="82"/>
      <c r="M17" s="83">
        <v>6401.1552734375</v>
      </c>
      <c r="N17" s="83">
        <v>1036.4686279296875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217</v>
      </c>
      <c r="B18" s="15"/>
      <c r="C18" s="53" t="s">
        <v>46</v>
      </c>
      <c r="D18">
        <v>61.300000000000004</v>
      </c>
      <c r="E18" s="78"/>
      <c r="F18" s="15"/>
      <c r="G18" s="15"/>
      <c r="H18" t="s">
        <v>217</v>
      </c>
      <c r="I18" s="66"/>
      <c r="J18" s="66"/>
      <c r="K18" s="16"/>
      <c r="L18" s="82"/>
      <c r="M18" s="83">
        <v>4507.53271484375</v>
      </c>
      <c r="N18" s="83">
        <v>5430.8466796875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 s="86"/>
    </row>
    <row r="19" spans="1:29" x14ac:dyDescent="0.3">
      <c r="A19" t="s">
        <v>218</v>
      </c>
      <c r="B19" s="15"/>
      <c r="C19" s="53" t="s">
        <v>46</v>
      </c>
      <c r="D19">
        <v>12.600000000000001</v>
      </c>
      <c r="E19" s="78"/>
      <c r="F19" s="15"/>
      <c r="G19" s="15"/>
      <c r="H19" t="s">
        <v>218</v>
      </c>
      <c r="I19" s="66"/>
      <c r="J19" s="66"/>
      <c r="K19" s="16"/>
      <c r="L19" s="82"/>
      <c r="M19" s="83">
        <v>8005.611328125</v>
      </c>
      <c r="N19" s="83">
        <v>8346.83984375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 s="86"/>
    </row>
    <row r="20" spans="1:29" x14ac:dyDescent="0.3">
      <c r="A20" t="s">
        <v>201</v>
      </c>
      <c r="B20" s="15"/>
      <c r="C20" s="53" t="s">
        <v>46</v>
      </c>
      <c r="D20">
        <v>71.7</v>
      </c>
      <c r="E20" s="78"/>
      <c r="F20" s="15"/>
      <c r="G20" s="15"/>
      <c r="H20" t="s">
        <v>201</v>
      </c>
      <c r="I20" s="66"/>
      <c r="J20" s="66"/>
      <c r="K20" s="16"/>
      <c r="L20" s="82"/>
      <c r="M20" s="83">
        <v>5149.0390625</v>
      </c>
      <c r="N20" s="83">
        <v>4145.82568359375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219</v>
      </c>
      <c r="B21" s="15"/>
      <c r="C21" s="53" t="s">
        <v>46</v>
      </c>
      <c r="D21">
        <v>27.1</v>
      </c>
      <c r="E21" s="78"/>
      <c r="F21" s="15"/>
      <c r="G21" s="15"/>
      <c r="H21" t="s">
        <v>219</v>
      </c>
      <c r="I21" s="66"/>
      <c r="J21" s="66"/>
      <c r="K21" s="16"/>
      <c r="L21" s="82"/>
      <c r="M21" s="83">
        <v>2919.7080078125</v>
      </c>
      <c r="N21" s="83">
        <v>2988.5029296875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1" s="86"/>
    </row>
    <row r="22" spans="1:29" x14ac:dyDescent="0.3">
      <c r="A22" t="s">
        <v>220</v>
      </c>
      <c r="B22" s="15"/>
      <c r="C22" s="53" t="s">
        <v>46</v>
      </c>
      <c r="D22">
        <v>15.600000000000001</v>
      </c>
      <c r="E22" s="78"/>
      <c r="F22" s="15"/>
      <c r="G22" s="15"/>
      <c r="H22" t="s">
        <v>220</v>
      </c>
      <c r="I22" s="66"/>
      <c r="J22" s="66"/>
      <c r="K22" s="16"/>
      <c r="L22" s="82"/>
      <c r="M22" s="83">
        <v>1957.8980712890625</v>
      </c>
      <c r="N22" s="83">
        <v>6993.99755859375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221</v>
      </c>
      <c r="B23" s="15"/>
      <c r="C23" s="53" t="s">
        <v>46</v>
      </c>
      <c r="D23">
        <v>10.9</v>
      </c>
      <c r="E23" s="78"/>
      <c r="F23" s="15"/>
      <c r="G23" s="15"/>
      <c r="H23" t="s">
        <v>221</v>
      </c>
      <c r="I23" s="66"/>
      <c r="J23" s="66"/>
      <c r="K23" s="16"/>
      <c r="L23" s="82"/>
      <c r="M23" s="83">
        <v>8761.4814453125</v>
      </c>
      <c r="N23" s="83">
        <v>2896.366943359375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3" s="86"/>
    </row>
    <row r="24" spans="1:29" x14ac:dyDescent="0.3">
      <c r="A24" t="s">
        <v>222</v>
      </c>
      <c r="B24" s="15"/>
      <c r="C24" s="53" t="s">
        <v>46</v>
      </c>
      <c r="D24">
        <v>10.200000000000001</v>
      </c>
      <c r="E24" s="78"/>
      <c r="F24" s="15"/>
      <c r="G24" s="15"/>
      <c r="H24" t="s">
        <v>222</v>
      </c>
      <c r="I24" s="66"/>
      <c r="J24" s="66"/>
      <c r="K24" s="16"/>
      <c r="L24" s="82"/>
      <c r="M24" s="83">
        <v>2922.299072265625</v>
      </c>
      <c r="N24" s="83">
        <v>7881.00390625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223</v>
      </c>
      <c r="B25" s="15"/>
      <c r="C25" s="53" t="s">
        <v>46</v>
      </c>
      <c r="D25">
        <v>26.700000000000003</v>
      </c>
      <c r="E25" s="78"/>
      <c r="F25" s="15"/>
      <c r="G25" s="15"/>
      <c r="H25" t="s">
        <v>223</v>
      </c>
      <c r="I25" s="66"/>
      <c r="J25" s="66"/>
      <c r="K25" s="16"/>
      <c r="L25" s="82"/>
      <c r="M25" s="83">
        <v>6839.97998046875</v>
      </c>
      <c r="N25" s="83">
        <v>2129.8876953125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5" s="86"/>
    </row>
    <row r="26" spans="1:29" x14ac:dyDescent="0.3">
      <c r="A26" t="s">
        <v>224</v>
      </c>
      <c r="B26" s="15"/>
      <c r="C26" s="53" t="s">
        <v>46</v>
      </c>
      <c r="D26">
        <v>14.5</v>
      </c>
      <c r="E26" s="78"/>
      <c r="F26" s="15"/>
      <c r="G26" s="15"/>
      <c r="H26" t="s">
        <v>224</v>
      </c>
      <c r="I26" s="66"/>
      <c r="J26" s="66"/>
      <c r="K26" s="16"/>
      <c r="L26" s="82"/>
      <c r="M26" s="83">
        <v>8452.876953125</v>
      </c>
      <c r="N26" s="83">
        <v>1654.0899658203125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6" s="86"/>
    </row>
    <row r="27" spans="1:29" x14ac:dyDescent="0.3">
      <c r="A27" t="s">
        <v>225</v>
      </c>
      <c r="B27" s="15"/>
      <c r="C27" s="53" t="s">
        <v>46</v>
      </c>
      <c r="D27">
        <v>11.5</v>
      </c>
      <c r="E27" s="78"/>
      <c r="F27" s="15"/>
      <c r="G27" s="15"/>
      <c r="H27" t="s">
        <v>225</v>
      </c>
      <c r="I27" s="66"/>
      <c r="J27" s="66"/>
      <c r="K27" s="16"/>
      <c r="L27" s="82"/>
      <c r="M27" s="83">
        <v>2318.214599609375</v>
      </c>
      <c r="N27" s="83">
        <v>4005.8115234375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t="s">
        <v>226</v>
      </c>
      <c r="B28" s="15"/>
      <c r="C28" s="53" t="s">
        <v>46</v>
      </c>
      <c r="D28">
        <v>64.600000000000009</v>
      </c>
      <c r="E28" s="78"/>
      <c r="F28" s="15"/>
      <c r="G28" s="15"/>
      <c r="H28" t="s">
        <v>226</v>
      </c>
      <c r="I28" s="66"/>
      <c r="J28" s="66"/>
      <c r="K28" s="16"/>
      <c r="L28" s="82"/>
      <c r="M28" s="83">
        <v>4338.12646484375</v>
      </c>
      <c r="N28" s="83">
        <v>6731.2919921875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8" s="86"/>
    </row>
    <row r="29" spans="1:29" x14ac:dyDescent="0.3">
      <c r="A29" t="s">
        <v>227</v>
      </c>
      <c r="B29" s="15"/>
      <c r="C29" s="53" t="s">
        <v>46</v>
      </c>
      <c r="D29">
        <v>24.700000000000003</v>
      </c>
      <c r="E29" s="78"/>
      <c r="F29" s="15"/>
      <c r="G29" s="15"/>
      <c r="H29" t="s">
        <v>227</v>
      </c>
      <c r="I29" s="66"/>
      <c r="J29" s="66"/>
      <c r="K29" s="16"/>
      <c r="L29" s="82"/>
      <c r="M29" s="83">
        <v>6326.0927734375</v>
      </c>
      <c r="N29" s="83">
        <v>2962.546630859375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9" s="86"/>
    </row>
    <row r="30" spans="1:29" x14ac:dyDescent="0.3">
      <c r="A30" t="s">
        <v>228</v>
      </c>
      <c r="B30" s="15"/>
      <c r="C30" s="53" t="s">
        <v>46</v>
      </c>
      <c r="D30">
        <v>13</v>
      </c>
      <c r="E30" s="78"/>
      <c r="F30" s="15"/>
      <c r="G30" s="15"/>
      <c r="H30" t="s">
        <v>228</v>
      </c>
      <c r="I30" s="66"/>
      <c r="J30" s="66"/>
      <c r="K30" s="16"/>
      <c r="L30" s="82"/>
      <c r="M30" s="83">
        <v>8203.376953125</v>
      </c>
      <c r="N30" s="83">
        <v>7067.970703125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t="s">
        <v>200</v>
      </c>
      <c r="B31" s="15"/>
      <c r="C31" s="53" t="s">
        <v>46</v>
      </c>
      <c r="D31">
        <v>11.9</v>
      </c>
      <c r="E31" s="78"/>
      <c r="F31" s="15"/>
      <c r="G31" s="15"/>
      <c r="H31" t="s">
        <v>200</v>
      </c>
      <c r="I31" s="66"/>
      <c r="J31" s="66"/>
      <c r="K31" s="16"/>
      <c r="L31" s="82"/>
      <c r="M31" s="83">
        <v>3448.75146484375</v>
      </c>
      <c r="N31" s="83">
        <v>8723.9150390625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229</v>
      </c>
      <c r="B32" s="15"/>
      <c r="C32" s="53" t="s">
        <v>46</v>
      </c>
      <c r="D32">
        <v>12.700000000000001</v>
      </c>
      <c r="E32" s="78"/>
      <c r="F32" s="15"/>
      <c r="G32" s="15"/>
      <c r="H32" t="s">
        <v>229</v>
      </c>
      <c r="I32" s="66"/>
      <c r="J32" s="66"/>
      <c r="K32" s="16"/>
      <c r="L32" s="82"/>
      <c r="M32" s="83">
        <v>4499.939453125</v>
      </c>
      <c r="N32" s="83">
        <v>8940.8271484375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230</v>
      </c>
      <c r="B33" s="15"/>
      <c r="C33" s="53" t="s">
        <v>46</v>
      </c>
      <c r="D33">
        <v>11.9</v>
      </c>
      <c r="E33" s="78"/>
      <c r="F33" s="15"/>
      <c r="G33" s="15"/>
      <c r="H33" t="s">
        <v>230</v>
      </c>
      <c r="I33" s="66"/>
      <c r="J33" s="66"/>
      <c r="K33" s="16"/>
      <c r="L33" s="82"/>
      <c r="M33" s="83">
        <v>3343.6025390625</v>
      </c>
      <c r="N33" s="83">
        <v>4324.90234375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3" s="86"/>
    </row>
    <row r="34" spans="1:29" x14ac:dyDescent="0.3">
      <c r="A34" t="s">
        <v>231</v>
      </c>
      <c r="B34" s="15"/>
      <c r="C34" s="53" t="s">
        <v>46</v>
      </c>
      <c r="D34" s="81">
        <v>22.200000000000003</v>
      </c>
      <c r="E34" s="78"/>
      <c r="F34" s="15"/>
      <c r="G34" s="15"/>
      <c r="H34" t="s">
        <v>231</v>
      </c>
      <c r="I34" s="66"/>
      <c r="J34" s="66"/>
      <c r="K34" s="16"/>
      <c r="L34" s="82"/>
      <c r="M34" s="83">
        <v>1781.283203125</v>
      </c>
      <c r="N34" s="83">
        <v>5093.99755859375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t="s">
        <v>232</v>
      </c>
      <c r="B35" s="15"/>
      <c r="C35" s="53" t="s">
        <v>46</v>
      </c>
      <c r="D35" s="81">
        <v>17.3</v>
      </c>
      <c r="E35" s="78"/>
      <c r="F35" s="15"/>
      <c r="G35" s="15"/>
      <c r="H35" t="s">
        <v>232</v>
      </c>
      <c r="I35" s="66"/>
      <c r="J35" s="66"/>
      <c r="K35" s="16"/>
      <c r="L35" s="82"/>
      <c r="M35" s="83">
        <v>4954.986328125</v>
      </c>
      <c r="N35" s="83">
        <v>1230.1162109375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t="s">
        <v>233</v>
      </c>
      <c r="B36" s="15"/>
      <c r="C36" s="53" t="s">
        <v>46</v>
      </c>
      <c r="D36" s="81">
        <v>11.4</v>
      </c>
      <c r="E36" s="78"/>
      <c r="F36" s="15"/>
      <c r="G36" s="15"/>
      <c r="H36" t="s">
        <v>233</v>
      </c>
      <c r="I36" s="66"/>
      <c r="J36" s="66"/>
      <c r="K36" s="16"/>
      <c r="L36" s="82"/>
      <c r="M36" s="83">
        <v>5590.1357421875</v>
      </c>
      <c r="N36" s="83">
        <v>8663.076171875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c r="B37" s="15"/>
      <c r="C37" s="53"/>
      <c r="D37" s="81"/>
      <c r="E37" s="78"/>
      <c r="F37" s="15"/>
      <c r="G37" s="15"/>
      <c r="H37" s="16"/>
      <c r="I37" s="66"/>
      <c r="J37" s="66"/>
      <c r="K37" s="16"/>
      <c r="L37" s="82"/>
      <c r="M37" s="83">
        <v>2546.164794921875</v>
      </c>
      <c r="N37" s="83">
        <v>9754.80859375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c r="B38" s="15"/>
      <c r="C38" s="53"/>
      <c r="D38" s="81"/>
      <c r="E38" s="78"/>
      <c r="F38" s="15"/>
      <c r="G38" s="15"/>
      <c r="H38" s="16"/>
      <c r="I38" s="66"/>
      <c r="J38" s="66"/>
      <c r="K38" s="16"/>
      <c r="L38" s="82"/>
      <c r="M38" s="83">
        <v>2802.28125</v>
      </c>
      <c r="N38" s="83">
        <v>8639.833984375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8" s="86"/>
    </row>
    <row r="39" spans="1:29" x14ac:dyDescent="0.3">
      <c r="A39"/>
      <c r="B39" s="15"/>
      <c r="C39" s="53"/>
      <c r="D39" s="81"/>
      <c r="E39" s="78"/>
      <c r="F39" s="15"/>
      <c r="G39" s="15"/>
      <c r="H39" s="16"/>
      <c r="I39" s="66"/>
      <c r="J39" s="66"/>
      <c r="K39" s="16"/>
      <c r="L39" s="82"/>
      <c r="M39" s="83">
        <v>1568.865234375</v>
      </c>
      <c r="N39" s="83">
        <v>8279.822265625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c r="B40" s="15"/>
      <c r="C40" s="53"/>
      <c r="D40" s="81"/>
      <c r="E40" s="78"/>
      <c r="F40" s="15"/>
      <c r="G40" s="15"/>
      <c r="H40" s="16"/>
      <c r="I40" s="66"/>
      <c r="J40" s="66"/>
      <c r="K40" s="16"/>
      <c r="L40" s="82"/>
      <c r="M40" s="83">
        <v>5209.1064453125</v>
      </c>
      <c r="N40" s="83">
        <v>5591.69775390625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0" s="86"/>
    </row>
    <row r="41" spans="1:29" x14ac:dyDescent="0.3">
      <c r="A41"/>
      <c r="B41" s="15"/>
      <c r="C41" s="53"/>
      <c r="D41" s="81"/>
      <c r="E41" s="78"/>
      <c r="F41" s="15"/>
      <c r="G41" s="15"/>
      <c r="H41" s="16"/>
      <c r="I41" s="66"/>
      <c r="J41" s="66"/>
      <c r="K41" s="16"/>
      <c r="L41" s="82"/>
      <c r="M41" s="83">
        <v>4191.3583984375</v>
      </c>
      <c r="N41" s="83">
        <v>1773.2271728515625</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c r="B42" s="15"/>
      <c r="C42" s="53"/>
      <c r="D42" s="81"/>
      <c r="E42" s="78"/>
      <c r="F42" s="15"/>
      <c r="G42" s="15"/>
      <c r="H42" s="16"/>
      <c r="I42" s="66"/>
      <c r="J42" s="66"/>
      <c r="K42" s="16"/>
      <c r="L42" s="82"/>
      <c r="M42" s="83">
        <v>2069.39306640625</v>
      </c>
      <c r="N42" s="83">
        <v>5572.69580078125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2" s="86"/>
    </row>
    <row r="43" spans="1:29" x14ac:dyDescent="0.3">
      <c r="A43"/>
      <c r="B43" s="15"/>
      <c r="C43" s="53"/>
      <c r="D43" s="81"/>
      <c r="E43" s="78"/>
      <c r="F43" s="15"/>
      <c r="G43" s="15"/>
      <c r="H43" s="16"/>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c r="B44" s="15"/>
      <c r="C44" s="53"/>
      <c r="D44" s="81"/>
      <c r="E44" s="78"/>
      <c r="F44" s="15"/>
      <c r="G44" s="15"/>
      <c r="H44" s="16"/>
      <c r="I44" s="66"/>
      <c r="J44" s="66"/>
      <c r="K44" s="16"/>
      <c r="L44" s="82"/>
      <c r="M44" s="83">
        <v>6675.01513671875</v>
      </c>
      <c r="N44" s="83">
        <v>2681.982666015625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c r="B45" s="15"/>
      <c r="C45" s="53"/>
      <c r="D45" s="81"/>
      <c r="E45" s="78"/>
      <c r="F45" s="15"/>
      <c r="G45" s="15"/>
      <c r="H45" s="16"/>
      <c r="I45" s="66"/>
      <c r="J45" s="66"/>
      <c r="K45" s="16"/>
      <c r="L45" s="82"/>
      <c r="M45" s="83">
        <v>1380.9288330078125</v>
      </c>
      <c r="N45" s="83">
        <v>8807.2373046875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row r="180" spans="1:29" x14ac:dyDescent="0.3">
      <c r="A180" s="14" t="s">
        <v>193</v>
      </c>
      <c r="B180" s="15"/>
      <c r="C180" s="15"/>
      <c r="D180" s="15"/>
      <c r="E180" s="78"/>
      <c r="F180" s="15"/>
      <c r="G180" s="15"/>
      <c r="H180" s="16"/>
      <c r="I180" s="66"/>
      <c r="J180" s="66"/>
      <c r="K180" s="16"/>
      <c r="L180" s="82"/>
      <c r="M180" s="83">
        <v>4089.385498046875</v>
      </c>
      <c r="N180" s="83">
        <v>5559.7099609375</v>
      </c>
      <c r="O180" s="77"/>
      <c r="P180" s="84"/>
      <c r="Q180" s="84"/>
      <c r="R180" s="85"/>
      <c r="S180" s="85"/>
      <c r="T180" s="85"/>
      <c r="U180" s="85"/>
      <c r="V180" s="52"/>
      <c r="W180" s="52"/>
      <c r="X180" s="52"/>
      <c r="Y180" s="52"/>
      <c r="Z180" s="51"/>
      <c r="AA180" s="79">
        <v>180</v>
      </c>
      <c r="AB1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0" s="86"/>
    </row>
    <row r="181" spans="1:29" x14ac:dyDescent="0.3">
      <c r="A181" s="14" t="s">
        <v>184</v>
      </c>
      <c r="B181" s="15"/>
      <c r="C181" s="15"/>
      <c r="D181" s="15"/>
      <c r="E181" s="78"/>
      <c r="F181" s="15"/>
      <c r="G181" s="15"/>
      <c r="H181" s="16"/>
      <c r="I181" s="66"/>
      <c r="J181" s="66"/>
      <c r="K181" s="16"/>
      <c r="L181" s="82"/>
      <c r="M181" s="83">
        <v>3036.140625</v>
      </c>
      <c r="N181" s="83">
        <v>8439.576171875</v>
      </c>
      <c r="O181" s="77"/>
      <c r="P181" s="84"/>
      <c r="Q181" s="84"/>
      <c r="R181" s="85"/>
      <c r="S181" s="85"/>
      <c r="T181" s="85"/>
      <c r="U181" s="85"/>
      <c r="V181" s="52"/>
      <c r="W181" s="52"/>
      <c r="X181" s="52"/>
      <c r="Y181" s="52"/>
      <c r="Z181" s="51"/>
      <c r="AA181" s="79">
        <v>181</v>
      </c>
      <c r="AB1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1" s="86"/>
    </row>
    <row r="182" spans="1:29" x14ac:dyDescent="0.3">
      <c r="A182" s="14" t="s">
        <v>192</v>
      </c>
      <c r="B182" s="15"/>
      <c r="C182" s="15"/>
      <c r="D182" s="15"/>
      <c r="E182" s="78"/>
      <c r="F182" s="15"/>
      <c r="G182" s="15"/>
      <c r="H182" s="16"/>
      <c r="I182" s="66"/>
      <c r="J182" s="66"/>
      <c r="K182" s="16"/>
      <c r="L182" s="82"/>
      <c r="M182" s="83">
        <v>4801.93994140625</v>
      </c>
      <c r="N182" s="83">
        <v>4398.9326171875</v>
      </c>
      <c r="O182" s="77"/>
      <c r="P182" s="84"/>
      <c r="Q182" s="84"/>
      <c r="R182" s="85"/>
      <c r="S182" s="85"/>
      <c r="T182" s="85"/>
      <c r="U182" s="85"/>
      <c r="V182" s="52"/>
      <c r="W182" s="52"/>
      <c r="X182" s="52"/>
      <c r="Y182" s="52"/>
      <c r="Z182" s="51"/>
      <c r="AA182" s="79">
        <v>182</v>
      </c>
      <c r="AB1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2" s="86"/>
    </row>
    <row r="183" spans="1:29" x14ac:dyDescent="0.3">
      <c r="A183" s="14" t="s">
        <v>185</v>
      </c>
      <c r="B183" s="15"/>
      <c r="C183" s="15"/>
      <c r="D183" s="15"/>
      <c r="E183" s="78"/>
      <c r="F183" s="15"/>
      <c r="G183" s="15"/>
      <c r="H183" s="16"/>
      <c r="I183" s="66"/>
      <c r="J183" s="66"/>
      <c r="K183" s="16"/>
      <c r="L183" s="82"/>
      <c r="M183" s="83">
        <v>3276.4130859375</v>
      </c>
      <c r="N183" s="83">
        <v>165.22090148925781</v>
      </c>
      <c r="O183" s="77"/>
      <c r="P183" s="84"/>
      <c r="Q183" s="84"/>
      <c r="R183" s="85"/>
      <c r="S183" s="85"/>
      <c r="T183" s="85"/>
      <c r="U183" s="85"/>
      <c r="V183" s="52"/>
      <c r="W183" s="52"/>
      <c r="X183" s="52"/>
      <c r="Y183" s="52"/>
      <c r="Z183" s="51"/>
      <c r="AA183" s="79">
        <v>183</v>
      </c>
      <c r="AB1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3" s="86"/>
    </row>
    <row r="184" spans="1:29" x14ac:dyDescent="0.3">
      <c r="A184" s="14" t="s">
        <v>189</v>
      </c>
      <c r="B184" s="15"/>
      <c r="C184" s="15"/>
      <c r="D184" s="15"/>
      <c r="E184" s="78"/>
      <c r="F184" s="15"/>
      <c r="G184" s="15"/>
      <c r="H184" s="16"/>
      <c r="I184" s="66"/>
      <c r="J184" s="66"/>
      <c r="K184" s="16"/>
      <c r="L184" s="82"/>
      <c r="M184" s="83">
        <v>7391.99169921875</v>
      </c>
      <c r="N184" s="83">
        <v>2841.164794921875</v>
      </c>
      <c r="O184" s="77"/>
      <c r="P184" s="84"/>
      <c r="Q184" s="84"/>
      <c r="R184" s="85"/>
      <c r="S184" s="85"/>
      <c r="T184" s="85"/>
      <c r="U184" s="85"/>
      <c r="V184" s="52"/>
      <c r="W184" s="52"/>
      <c r="X184" s="52"/>
      <c r="Y184" s="52"/>
      <c r="Z184" s="51"/>
      <c r="AA184" s="79">
        <v>184</v>
      </c>
      <c r="AB1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4" s="86"/>
    </row>
    <row r="185" spans="1:29" x14ac:dyDescent="0.3">
      <c r="A185" s="14" t="s">
        <v>197</v>
      </c>
      <c r="B185" s="15"/>
      <c r="C185" s="15"/>
      <c r="D185" s="15"/>
      <c r="E185" s="78"/>
      <c r="F185" s="15"/>
      <c r="G185" s="15"/>
      <c r="H185" s="16"/>
      <c r="I185" s="66"/>
      <c r="J185" s="66"/>
      <c r="K185" s="16"/>
      <c r="L185" s="82"/>
      <c r="M185" s="83">
        <v>2082.716796875</v>
      </c>
      <c r="N185" s="83">
        <v>3831.54052734375</v>
      </c>
      <c r="O185" s="77"/>
      <c r="P185" s="84"/>
      <c r="Q185" s="84"/>
      <c r="R185" s="85"/>
      <c r="S185" s="85"/>
      <c r="T185" s="85"/>
      <c r="U185" s="85"/>
      <c r="V185" s="52"/>
      <c r="W185" s="52"/>
      <c r="X185" s="52"/>
      <c r="Y185" s="52"/>
      <c r="Z185" s="51"/>
      <c r="AA185" s="79">
        <v>185</v>
      </c>
      <c r="AB1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5" s="86"/>
    </row>
    <row r="186" spans="1:29" x14ac:dyDescent="0.3">
      <c r="A186" s="14" t="s">
        <v>174</v>
      </c>
      <c r="B186" s="15"/>
      <c r="C186" s="15"/>
      <c r="D186" s="15"/>
      <c r="E186" s="78"/>
      <c r="F186" s="15"/>
      <c r="G186" s="15"/>
      <c r="H186" s="16"/>
      <c r="I186" s="66"/>
      <c r="J186" s="66"/>
      <c r="K186" s="16"/>
      <c r="L186" s="82"/>
      <c r="M186" s="83">
        <v>7262.73388671875</v>
      </c>
      <c r="N186" s="83">
        <v>5234.00537109375</v>
      </c>
      <c r="O186" s="77"/>
      <c r="P186" s="84"/>
      <c r="Q186" s="84"/>
      <c r="R186" s="85"/>
      <c r="S186" s="85"/>
      <c r="T186" s="85"/>
      <c r="U186" s="85"/>
      <c r="V186" s="52"/>
      <c r="W186" s="52"/>
      <c r="X186" s="52"/>
      <c r="Y186" s="52"/>
      <c r="Z186" s="51"/>
      <c r="AA186" s="79">
        <v>186</v>
      </c>
      <c r="AB1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86" s="86"/>
    </row>
    <row r="187" spans="1:29" x14ac:dyDescent="0.3">
      <c r="A187" s="14" t="s">
        <v>186</v>
      </c>
      <c r="B187" s="15"/>
      <c r="C187" s="15"/>
      <c r="D187" s="15"/>
      <c r="E187" s="78"/>
      <c r="F187" s="15"/>
      <c r="G187" s="15"/>
      <c r="H187" s="16"/>
      <c r="I187" s="66"/>
      <c r="J187" s="66"/>
      <c r="K187" s="16"/>
      <c r="L187" s="82"/>
      <c r="M187" s="83">
        <v>9863.7177734375</v>
      </c>
      <c r="N187" s="83">
        <v>6030.13427734375</v>
      </c>
      <c r="O187" s="77"/>
      <c r="P187" s="84"/>
      <c r="Q187" s="84"/>
      <c r="R187" s="85"/>
      <c r="S187" s="85"/>
      <c r="T187" s="85"/>
      <c r="U187" s="85"/>
      <c r="V187" s="52"/>
      <c r="W187" s="52"/>
      <c r="X187" s="52"/>
      <c r="Y187" s="52"/>
      <c r="Z187" s="51"/>
      <c r="AA187" s="79">
        <v>187</v>
      </c>
      <c r="AB1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7" s="86"/>
    </row>
    <row r="188" spans="1:29" x14ac:dyDescent="0.3">
      <c r="A188" s="14" t="s">
        <v>187</v>
      </c>
      <c r="B188" s="15"/>
      <c r="C188" s="15"/>
      <c r="D188" s="15"/>
      <c r="E188" s="78"/>
      <c r="F188" s="15"/>
      <c r="G188" s="15"/>
      <c r="H188" s="16"/>
      <c r="I188" s="66"/>
      <c r="J188" s="66"/>
      <c r="K188" s="16"/>
      <c r="L188" s="82"/>
      <c r="M188" s="83">
        <v>7993.1689453125</v>
      </c>
      <c r="N188" s="83">
        <v>916.02716064453125</v>
      </c>
      <c r="O188" s="77"/>
      <c r="P188" s="84"/>
      <c r="Q188" s="84"/>
      <c r="R188" s="85"/>
      <c r="S188" s="85"/>
      <c r="T188" s="85"/>
      <c r="U188" s="85"/>
      <c r="V188" s="52"/>
      <c r="W188" s="52"/>
      <c r="X188" s="52"/>
      <c r="Y188" s="52"/>
      <c r="Z188" s="51"/>
      <c r="AA188" s="79">
        <v>188</v>
      </c>
      <c r="AB1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8" s="86"/>
    </row>
    <row r="189" spans="1:29" x14ac:dyDescent="0.3">
      <c r="A189" s="14" t="s">
        <v>195</v>
      </c>
      <c r="B189" s="15"/>
      <c r="C189" s="15"/>
      <c r="D189" s="15"/>
      <c r="E189" s="78"/>
      <c r="F189" s="15"/>
      <c r="G189" s="15"/>
      <c r="H189" s="16"/>
      <c r="I189" s="66"/>
      <c r="J189" s="66"/>
      <c r="K189" s="16"/>
      <c r="L189" s="82"/>
      <c r="M189" s="83">
        <v>5791.6337890625</v>
      </c>
      <c r="N189" s="83">
        <v>718.8160400390625</v>
      </c>
      <c r="O189" s="77"/>
      <c r="P189" s="84"/>
      <c r="Q189" s="84"/>
      <c r="R189" s="85"/>
      <c r="S189" s="85"/>
      <c r="T189" s="85"/>
      <c r="U189" s="85"/>
      <c r="V189" s="52"/>
      <c r="W189" s="52"/>
      <c r="X189" s="52"/>
      <c r="Y189" s="52"/>
      <c r="Z189" s="51"/>
      <c r="AA189" s="79">
        <v>189</v>
      </c>
      <c r="AB1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9" s="86"/>
    </row>
    <row r="190" spans="1:29" x14ac:dyDescent="0.3">
      <c r="A190" s="14" t="s">
        <v>196</v>
      </c>
      <c r="B190" s="15"/>
      <c r="C190" s="15"/>
      <c r="D190" s="15"/>
      <c r="E190" s="78"/>
      <c r="F190" s="15"/>
      <c r="G190" s="15"/>
      <c r="H190" s="16"/>
      <c r="I190" s="66"/>
      <c r="J190" s="66"/>
      <c r="K190" s="16"/>
      <c r="L190" s="82"/>
      <c r="M190" s="83">
        <v>4017.206298828125</v>
      </c>
      <c r="N190" s="83">
        <v>9817.78125</v>
      </c>
      <c r="O190" s="77"/>
      <c r="P190" s="84"/>
      <c r="Q190" s="84"/>
      <c r="R190" s="85"/>
      <c r="S190" s="85"/>
      <c r="T190" s="85"/>
      <c r="U190" s="85"/>
      <c r="V190" s="52"/>
      <c r="W190" s="52"/>
      <c r="X190" s="52"/>
      <c r="Y190" s="52"/>
      <c r="Z190" s="51"/>
      <c r="AA190" s="79">
        <v>190</v>
      </c>
      <c r="AB1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0" s="86"/>
    </row>
    <row r="191" spans="1:29" x14ac:dyDescent="0.3">
      <c r="A191" s="14" t="s">
        <v>188</v>
      </c>
      <c r="B191" s="15"/>
      <c r="C191" s="15"/>
      <c r="D191" s="15"/>
      <c r="E191" s="78"/>
      <c r="F191" s="15"/>
      <c r="G191" s="15"/>
      <c r="H191" s="16"/>
      <c r="I191" s="66"/>
      <c r="J191" s="66"/>
      <c r="K191" s="16"/>
      <c r="L191" s="82"/>
      <c r="M191" s="83">
        <v>4228.4326171875</v>
      </c>
      <c r="N191" s="83">
        <v>3246.57421875</v>
      </c>
      <c r="O191" s="77"/>
      <c r="P191" s="84"/>
      <c r="Q191" s="84"/>
      <c r="R191" s="85"/>
      <c r="S191" s="85"/>
      <c r="T191" s="85"/>
      <c r="U191" s="85"/>
      <c r="V191" s="52"/>
      <c r="W191" s="52"/>
      <c r="X191" s="52"/>
      <c r="Y191" s="52"/>
      <c r="Z191" s="51"/>
      <c r="AA191" s="79">
        <v>191</v>
      </c>
      <c r="AB1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1" s="86"/>
    </row>
    <row r="192" spans="1:29" x14ac:dyDescent="0.3">
      <c r="A192" s="14" t="s">
        <v>198</v>
      </c>
      <c r="B192" s="15"/>
      <c r="C192" s="15"/>
      <c r="D192" s="15"/>
      <c r="E192" s="78"/>
      <c r="F192" s="15"/>
      <c r="G192" s="15"/>
      <c r="H192" s="16"/>
      <c r="I192" s="66"/>
      <c r="J192" s="66"/>
      <c r="K192" s="16"/>
      <c r="L192" s="82"/>
      <c r="M192" s="83">
        <v>5211.6826171875</v>
      </c>
      <c r="N192" s="83">
        <v>9216.298828125</v>
      </c>
      <c r="O192" s="77"/>
      <c r="P192" s="84"/>
      <c r="Q192" s="84"/>
      <c r="R192" s="85"/>
      <c r="S192" s="85"/>
      <c r="T192" s="85"/>
      <c r="U192" s="85"/>
      <c r="V192" s="52"/>
      <c r="W192" s="52"/>
      <c r="X192" s="52"/>
      <c r="Y192" s="52"/>
      <c r="Z192" s="51"/>
      <c r="AA192" s="79">
        <v>192</v>
      </c>
      <c r="AB1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2" s="86"/>
    </row>
    <row r="193" spans="1:29" x14ac:dyDescent="0.3">
      <c r="A193" s="14" t="s">
        <v>190</v>
      </c>
      <c r="B193" s="15"/>
      <c r="C193" s="15"/>
      <c r="D193" s="15"/>
      <c r="E193" s="78"/>
      <c r="F193" s="15"/>
      <c r="G193" s="15"/>
      <c r="H193" s="16"/>
      <c r="I193" s="66"/>
      <c r="J193" s="66"/>
      <c r="K193" s="16"/>
      <c r="L193" s="82"/>
      <c r="M193" s="83">
        <v>1119.2413330078125</v>
      </c>
      <c r="N193" s="83">
        <v>7881.7802734375</v>
      </c>
      <c r="O193" s="77"/>
      <c r="P193" s="84"/>
      <c r="Q193" s="84"/>
      <c r="R193" s="85"/>
      <c r="S193" s="85"/>
      <c r="T193" s="85"/>
      <c r="U193" s="85"/>
      <c r="V193" s="52"/>
      <c r="W193" s="52"/>
      <c r="X193" s="52"/>
      <c r="Y193" s="52"/>
      <c r="Z193" s="51"/>
      <c r="AA193" s="79">
        <v>193</v>
      </c>
      <c r="AB1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3" s="86"/>
    </row>
    <row r="194" spans="1:29" x14ac:dyDescent="0.3">
      <c r="A194" s="14" t="s">
        <v>183</v>
      </c>
      <c r="B194" s="15"/>
      <c r="C194" s="15"/>
      <c r="D194" s="15"/>
      <c r="E194" s="78"/>
      <c r="F194" s="15"/>
      <c r="G194" s="15"/>
      <c r="H194" s="16"/>
      <c r="I194" s="66"/>
      <c r="J194" s="66"/>
      <c r="K194" s="16"/>
      <c r="L194" s="82"/>
      <c r="M194" s="83">
        <v>138.335205078125</v>
      </c>
      <c r="N194" s="83">
        <v>1491.049560546875</v>
      </c>
      <c r="O194" s="77"/>
      <c r="P194" s="84"/>
      <c r="Q194" s="84"/>
      <c r="R194" s="85"/>
      <c r="S194" s="85"/>
      <c r="T194" s="85"/>
      <c r="U194" s="85"/>
      <c r="V194" s="52"/>
      <c r="W194" s="52"/>
      <c r="X194" s="52"/>
      <c r="Y194" s="52"/>
      <c r="Z194" s="51"/>
      <c r="AA194" s="79">
        <v>194</v>
      </c>
      <c r="AB1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4" s="86"/>
    </row>
    <row r="195" spans="1:29" x14ac:dyDescent="0.3">
      <c r="A195" s="14" t="s">
        <v>191</v>
      </c>
      <c r="B195" s="15"/>
      <c r="C195" s="15"/>
      <c r="D195" s="15"/>
      <c r="E195" s="78"/>
      <c r="F195" s="15"/>
      <c r="G195" s="15"/>
      <c r="H195" s="16"/>
      <c r="I195" s="66"/>
      <c r="J195" s="66"/>
      <c r="K195" s="16"/>
      <c r="L195" s="82"/>
      <c r="M195" s="83">
        <v>8184.14990234375</v>
      </c>
      <c r="N195" s="83">
        <v>5726.8896484375</v>
      </c>
      <c r="O195" s="77"/>
      <c r="P195" s="84"/>
      <c r="Q195" s="84"/>
      <c r="R195" s="85"/>
      <c r="S195" s="85"/>
      <c r="T195" s="85"/>
      <c r="U195" s="85"/>
      <c r="V195" s="52"/>
      <c r="W195" s="52"/>
      <c r="X195" s="52"/>
      <c r="Y195" s="52"/>
      <c r="Z195" s="51"/>
      <c r="AA195" s="79">
        <v>195</v>
      </c>
      <c r="AB1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5" s="86"/>
    </row>
    <row r="196" spans="1:29" x14ac:dyDescent="0.3">
      <c r="A196" s="87" t="s">
        <v>194</v>
      </c>
      <c r="B196" s="88"/>
      <c r="C196" s="88"/>
      <c r="D196" s="88"/>
      <c r="E196" s="90"/>
      <c r="F196" s="88"/>
      <c r="G196" s="88"/>
      <c r="H196" s="91"/>
      <c r="I196" s="92"/>
      <c r="J196" s="92"/>
      <c r="K196" s="91"/>
      <c r="L196" s="93"/>
      <c r="M196" s="94">
        <v>2172.233642578125</v>
      </c>
      <c r="N196" s="94">
        <v>1268.028076171875</v>
      </c>
      <c r="O196" s="95"/>
      <c r="P196" s="96"/>
      <c r="Q196" s="96"/>
      <c r="R196" s="97"/>
      <c r="S196" s="97"/>
      <c r="T196" s="97"/>
      <c r="U196" s="97"/>
      <c r="V196" s="98"/>
      <c r="W196" s="98"/>
      <c r="X196" s="98"/>
      <c r="Y196" s="98"/>
      <c r="Z196" s="99"/>
      <c r="AA196" s="100">
        <v>196</v>
      </c>
      <c r="AB196"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96"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96"/>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96">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96"/>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96"/>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96"/>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96"/>
    <dataValidation allowBlank="1" showInputMessage="1" errorTitle="Invalid Vertex Image Key" promptTitle="Vertex Tooltip" prompt="Enter optional text that will pop up when the mouse is hovered over the vertex." sqref="K3:K196"/>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96"/>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96">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51:H179"/>
    <dataValidation allowBlank="1" showInputMessage="1" promptTitle="Vertex Label Fill Color" prompt="To select an optional fill color for the Label shape, right-click and select Select Color on the right-click menu." sqref="I3:I196"/>
    <dataValidation allowBlank="1" showInputMessage="1" errorTitle="Invalid Vertex Image Key" promptTitle="Vertex Image File" prompt="Enter the path to an image file.  Hover over the column header for examples." sqref="F3:F196"/>
    <dataValidation allowBlank="1" showInputMessage="1" promptTitle="Vertex Color" prompt="To select an optional vertex color, right-click and select Select Color on the right-click menu." sqref="B3:B196"/>
    <dataValidation allowBlank="1" showInputMessage="1" errorTitle="Invalid Vertex Opacity" error="The optional vertex opacity must be a whole number between 0 and 10." promptTitle="Vertex Opacity" prompt="Enter an optional vertex opacity between 0 (transparent) and 100 (opaque)." sqref="E3:E196"/>
    <dataValidation type="list" allowBlank="1" showInputMessage="1" showErrorMessage="1" errorTitle="Invalid Vertex Shape" error="You have entered an invalid vertex shape.  Try selecting from the drop-down list instead." promptTitle="Vertex Shape" prompt="Select an optional vertex shape." sqref="C3:C196">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96">
      <formula1>ValidVertexLabelPositions</formula1>
    </dataValidation>
    <dataValidation allowBlank="1" showInputMessage="1" showErrorMessage="1" promptTitle="Vertex Name" prompt="Enter the name of the vertex." sqref="A3:A147 H3: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39</v>
      </c>
      <c r="C1" s="69"/>
      <c r="D1" s="69"/>
      <c r="E1" s="70"/>
      <c r="F1" s="66" t="s">
        <v>43</v>
      </c>
      <c r="G1" s="71" t="s">
        <v>44</v>
      </c>
      <c r="H1" s="72"/>
      <c r="I1" s="73" t="s">
        <v>40</v>
      </c>
      <c r="J1" s="74"/>
      <c r="K1" s="75" t="s">
        <v>42</v>
      </c>
      <c r="L1" s="76"/>
      <c r="M1" s="76"/>
      <c r="N1" s="76"/>
      <c r="O1" s="76"/>
      <c r="P1" s="76"/>
      <c r="Q1" s="76"/>
      <c r="R1" s="76"/>
      <c r="S1" s="76"/>
      <c r="T1" s="76"/>
      <c r="U1" s="76"/>
      <c r="V1" s="76"/>
      <c r="W1" s="76"/>
      <c r="X1" s="76"/>
    </row>
    <row r="2" spans="1:24" s="13" customFormat="1" ht="30" customHeight="1" x14ac:dyDescent="0.3">
      <c r="A2" s="11" t="s">
        <v>143</v>
      </c>
      <c r="B2" s="13" t="s">
        <v>20</v>
      </c>
      <c r="C2" s="13" t="s">
        <v>19</v>
      </c>
      <c r="D2" s="13" t="s">
        <v>10</v>
      </c>
      <c r="E2" s="13" t="s">
        <v>144</v>
      </c>
      <c r="F2" s="13" t="s">
        <v>46</v>
      </c>
      <c r="G2" s="13" t="s">
        <v>166</v>
      </c>
      <c r="H2" s="13" t="s">
        <v>167</v>
      </c>
      <c r="I2" s="13" t="s">
        <v>11</v>
      </c>
      <c r="J2" s="13" t="s">
        <v>165</v>
      </c>
      <c r="K2" s="13" t="s">
        <v>145</v>
      </c>
      <c r="L2" s="13" t="s">
        <v>147</v>
      </c>
      <c r="M2" s="13" t="s">
        <v>148</v>
      </c>
      <c r="N2" s="13" t="s">
        <v>149</v>
      </c>
      <c r="O2" s="13" t="s">
        <v>150</v>
      </c>
      <c r="P2" s="13" t="s">
        <v>169</v>
      </c>
      <c r="Q2" s="13" t="s">
        <v>170</v>
      </c>
      <c r="R2" s="13" t="s">
        <v>151</v>
      </c>
      <c r="S2" s="13" t="s">
        <v>152</v>
      </c>
      <c r="T2" s="13" t="s">
        <v>153</v>
      </c>
      <c r="U2" s="13" t="s">
        <v>154</v>
      </c>
      <c r="V2" s="13" t="s">
        <v>155</v>
      </c>
      <c r="W2" s="13" t="s">
        <v>156</v>
      </c>
      <c r="X2" s="13" t="s">
        <v>157</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143</v>
      </c>
      <c r="B1" s="1" t="s">
        <v>4</v>
      </c>
      <c r="C1" s="1" t="s">
        <v>146</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161</v>
      </c>
      <c r="B1" s="13" t="s">
        <v>16</v>
      </c>
      <c r="D1" t="s">
        <v>79</v>
      </c>
      <c r="E1" t="s">
        <v>80</v>
      </c>
      <c r="F1" s="37" t="s">
        <v>86</v>
      </c>
      <c r="G1" s="38" t="s">
        <v>87</v>
      </c>
      <c r="H1" s="37" t="s">
        <v>92</v>
      </c>
      <c r="I1" s="38" t="s">
        <v>93</v>
      </c>
      <c r="J1" s="37" t="s">
        <v>98</v>
      </c>
      <c r="K1" s="38" t="s">
        <v>99</v>
      </c>
      <c r="L1" s="37" t="s">
        <v>104</v>
      </c>
      <c r="M1" s="38" t="s">
        <v>105</v>
      </c>
      <c r="N1" s="37" t="s">
        <v>110</v>
      </c>
      <c r="O1" s="38" t="s">
        <v>111</v>
      </c>
      <c r="P1" s="38" t="s">
        <v>137</v>
      </c>
      <c r="Q1" s="38" t="s">
        <v>138</v>
      </c>
      <c r="R1" s="37" t="s">
        <v>116</v>
      </c>
      <c r="S1" s="37" t="s">
        <v>117</v>
      </c>
      <c r="T1" s="37" t="s">
        <v>122</v>
      </c>
      <c r="U1" s="38" t="s">
        <v>123</v>
      </c>
      <c r="W1" t="s">
        <v>127</v>
      </c>
      <c r="X1" t="s">
        <v>16</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9</v>
      </c>
      <c r="W2" t="s">
        <v>124</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1</v>
      </c>
      <c r="W3" t="s">
        <v>125</v>
      </c>
      <c r="X3" t="s">
        <v>85</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4</v>
      </c>
      <c r="W4" s="12" t="s">
        <v>126</v>
      </c>
      <c r="X4" s="12" t="s">
        <v>177</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8</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6</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3</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5</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2</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4</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2</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5</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4</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5</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2</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3</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5</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5</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6</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8</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5</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3</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2</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4</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6</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8</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2</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6</v>
      </c>
    </row>
    <row r="29" spans="1:21" x14ac:dyDescent="0.3">
      <c r="A29" t="s">
        <v>162</v>
      </c>
      <c r="B29" t="s">
        <v>16</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5</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2</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5</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6</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1</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5</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0</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6</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2</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6</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4</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7</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9</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3</v>
      </c>
    </row>
    <row r="43" spans="1:21" x14ac:dyDescent="0.3">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0</v>
      </c>
    </row>
    <row r="44" spans="1:21" x14ac:dyDescent="0.3">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5</v>
      </c>
    </row>
    <row r="45" spans="1:21" x14ac:dyDescent="0.3">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5</v>
      </c>
    </row>
    <row r="46" spans="1:21" x14ac:dyDescent="0.3">
      <c r="A46" s="35" t="s">
        <v>84</v>
      </c>
      <c r="B46" s="49" t="str">
        <f>IFERROR(MEDIAN(Vertices[Degree]),NoMetricMessage)</f>
        <v>Not Available</v>
      </c>
    </row>
    <row r="57" spans="1:2" x14ac:dyDescent="0.3">
      <c r="A57" s="35" t="s">
        <v>88</v>
      </c>
      <c r="B57" s="48" t="str">
        <f>IF(COUNT(Vertices[In-Degree])&gt;0, F2, NoMetricMessage)</f>
        <v>Not Available</v>
      </c>
    </row>
    <row r="58" spans="1:2" x14ac:dyDescent="0.3">
      <c r="A58" s="35" t="s">
        <v>89</v>
      </c>
      <c r="B58" s="48" t="str">
        <f>IF(COUNT(Vertices[In-Degree])&gt;0, F45, NoMetricMessage)</f>
        <v>Not Available</v>
      </c>
    </row>
    <row r="59" spans="1:2" x14ac:dyDescent="0.3">
      <c r="A59" s="35" t="s">
        <v>90</v>
      </c>
      <c r="B59" s="49" t="str">
        <f>IFERROR(AVERAGE(Vertices[In-Degree]),NoMetricMessage)</f>
        <v>Not Available</v>
      </c>
    </row>
    <row r="60" spans="1:2" x14ac:dyDescent="0.3">
      <c r="A60" s="35" t="s">
        <v>91</v>
      </c>
      <c r="B60" s="49" t="str">
        <f>IFERROR(MEDIAN(Vertices[In-Degree]),NoMetricMessage)</f>
        <v>Not Available</v>
      </c>
    </row>
    <row r="71" spans="1:2" x14ac:dyDescent="0.3">
      <c r="A71" s="35" t="s">
        <v>94</v>
      </c>
      <c r="B71" s="48" t="str">
        <f>IF(COUNT(Vertices[Out-Degree])&gt;0, H2, NoMetricMessage)</f>
        <v>Not Available</v>
      </c>
    </row>
    <row r="72" spans="1:2" x14ac:dyDescent="0.3">
      <c r="A72" s="35" t="s">
        <v>95</v>
      </c>
      <c r="B72" s="48" t="str">
        <f>IF(COUNT(Vertices[Out-Degree])&gt;0, H45, NoMetricMessage)</f>
        <v>Not Available</v>
      </c>
    </row>
    <row r="73" spans="1:2" x14ac:dyDescent="0.3">
      <c r="A73" s="35" t="s">
        <v>96</v>
      </c>
      <c r="B73" s="49" t="str">
        <f>IFERROR(AVERAGE(Vertices[Out-Degree]),NoMetricMessage)</f>
        <v>Not Available</v>
      </c>
    </row>
    <row r="74" spans="1:2" x14ac:dyDescent="0.3">
      <c r="A74" s="35" t="s">
        <v>97</v>
      </c>
      <c r="B74" s="49" t="str">
        <f>IFERROR(MEDIAN(Vertices[Out-Degree]),NoMetricMessage)</f>
        <v>Not Available</v>
      </c>
    </row>
    <row r="85" spans="1:2" x14ac:dyDescent="0.3">
      <c r="A85" s="35" t="s">
        <v>100</v>
      </c>
      <c r="B85" s="49" t="str">
        <f>IF(COUNT(Vertices[Betweenness Centrality])&gt;0, J2, NoMetricMessage)</f>
        <v>Not Available</v>
      </c>
    </row>
    <row r="86" spans="1:2" x14ac:dyDescent="0.3">
      <c r="A86" s="35" t="s">
        <v>101</v>
      </c>
      <c r="B86" s="49" t="str">
        <f>IF(COUNT(Vertices[Betweenness Centrality])&gt;0, J45, NoMetricMessage)</f>
        <v>Not Available</v>
      </c>
    </row>
    <row r="87" spans="1:2" x14ac:dyDescent="0.3">
      <c r="A87" s="35" t="s">
        <v>102</v>
      </c>
      <c r="B87" s="49" t="str">
        <f>IFERROR(AVERAGE(Vertices[Betweenness Centrality]),NoMetricMessage)</f>
        <v>Not Available</v>
      </c>
    </row>
    <row r="88" spans="1:2" x14ac:dyDescent="0.3">
      <c r="A88" s="35" t="s">
        <v>103</v>
      </c>
      <c r="B88" s="49" t="str">
        <f>IFERROR(MEDIAN(Vertices[Betweenness Centrality]),NoMetricMessage)</f>
        <v>Not Available</v>
      </c>
    </row>
    <row r="99" spans="1:2" x14ac:dyDescent="0.3">
      <c r="A99" s="35" t="s">
        <v>106</v>
      </c>
      <c r="B99" s="49" t="str">
        <f>IF(COUNT(Vertices[Closeness Centrality])&gt;0, L2, NoMetricMessage)</f>
        <v>Not Available</v>
      </c>
    </row>
    <row r="100" spans="1:2" x14ac:dyDescent="0.3">
      <c r="A100" s="35" t="s">
        <v>107</v>
      </c>
      <c r="B100" s="49" t="str">
        <f>IF(COUNT(Vertices[Closeness Centrality])&gt;0, L45, NoMetricMessage)</f>
        <v>Not Available</v>
      </c>
    </row>
    <row r="101" spans="1:2" x14ac:dyDescent="0.3">
      <c r="A101" s="35" t="s">
        <v>108</v>
      </c>
      <c r="B101" s="49" t="str">
        <f>IFERROR(AVERAGE(Vertices[Closeness Centrality]),NoMetricMessage)</f>
        <v>Not Available</v>
      </c>
    </row>
    <row r="102" spans="1:2" x14ac:dyDescent="0.3">
      <c r="A102" s="35" t="s">
        <v>109</v>
      </c>
      <c r="B102" s="49" t="str">
        <f>IFERROR(MEDIAN(Vertices[Closeness Centrality]),NoMetricMessage)</f>
        <v>Not Available</v>
      </c>
    </row>
    <row r="113" spans="1:2" x14ac:dyDescent="0.3">
      <c r="A113" s="35" t="s">
        <v>112</v>
      </c>
      <c r="B113" s="49" t="str">
        <f>IF(COUNT(Vertices[Eigenvector Centrality])&gt;0, N2, NoMetricMessage)</f>
        <v>Not Available</v>
      </c>
    </row>
    <row r="114" spans="1:2" x14ac:dyDescent="0.3">
      <c r="A114" s="35" t="s">
        <v>113</v>
      </c>
      <c r="B114" s="49" t="str">
        <f>IF(COUNT(Vertices[Eigenvector Centrality])&gt;0, N45, NoMetricMessage)</f>
        <v>Not Available</v>
      </c>
    </row>
    <row r="115" spans="1:2" x14ac:dyDescent="0.3">
      <c r="A115" s="35" t="s">
        <v>114</v>
      </c>
      <c r="B115" s="49" t="str">
        <f>IFERROR(AVERAGE(Vertices[Eigenvector Centrality]),NoMetricMessage)</f>
        <v>Not Available</v>
      </c>
    </row>
    <row r="116" spans="1:2" x14ac:dyDescent="0.3">
      <c r="A116" s="35" t="s">
        <v>115</v>
      </c>
      <c r="B116" s="49" t="str">
        <f>IFERROR(MEDIAN(Vertices[Eigenvector Centrality]),NoMetricMessage)</f>
        <v>Not Available</v>
      </c>
    </row>
    <row r="127" spans="1:2" x14ac:dyDescent="0.3">
      <c r="A127" s="35" t="s">
        <v>139</v>
      </c>
      <c r="B127" s="49" t="str">
        <f>IF(COUNT(Vertices[PageRank])&gt;0, P2, NoMetricMessage)</f>
        <v>Not Available</v>
      </c>
    </row>
    <row r="128" spans="1:2" x14ac:dyDescent="0.3">
      <c r="A128" s="35" t="s">
        <v>140</v>
      </c>
      <c r="B128" s="49" t="str">
        <f>IF(COUNT(Vertices[PageRank])&gt;0, P45, NoMetricMessage)</f>
        <v>Not Available</v>
      </c>
    </row>
    <row r="129" spans="1:2" x14ac:dyDescent="0.3">
      <c r="A129" s="35" t="s">
        <v>141</v>
      </c>
      <c r="B129" s="49" t="str">
        <f>IFERROR(AVERAGE(Vertices[PageRank]),NoMetricMessage)</f>
        <v>Not Available</v>
      </c>
    </row>
    <row r="130" spans="1:2" x14ac:dyDescent="0.3">
      <c r="A130" s="35" t="s">
        <v>142</v>
      </c>
      <c r="B130" s="49" t="str">
        <f>IFERROR(MEDIAN(Vertices[PageRank]),NoMetricMessage)</f>
        <v>Not Available</v>
      </c>
    </row>
    <row r="141" spans="1:2" x14ac:dyDescent="0.3">
      <c r="A141" s="35" t="s">
        <v>118</v>
      </c>
      <c r="B141" s="49" t="str">
        <f>IF(COUNT(Vertices[Clustering Coefficient])&gt;0, R2, NoMetricMessage)</f>
        <v>Not Available</v>
      </c>
    </row>
    <row r="142" spans="1:2" x14ac:dyDescent="0.3">
      <c r="A142" s="35" t="s">
        <v>119</v>
      </c>
      <c r="B142" s="49" t="str">
        <f>IF(COUNT(Vertices[Clustering Coefficient])&gt;0, R45, NoMetricMessage)</f>
        <v>Not Available</v>
      </c>
    </row>
    <row r="143" spans="1:2" x14ac:dyDescent="0.3">
      <c r="A143" s="35" t="s">
        <v>120</v>
      </c>
      <c r="B143" s="49" t="str">
        <f>IFERROR(AVERAGE(Vertices[Clustering Coefficient]),NoMetricMessage)</f>
        <v>Not Available</v>
      </c>
    </row>
    <row r="144" spans="1:2" x14ac:dyDescent="0.3">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5</v>
      </c>
      <c r="B1" s="5" t="s">
        <v>130</v>
      </c>
      <c r="C1" s="4" t="s">
        <v>6</v>
      </c>
      <c r="D1" s="4" t="s">
        <v>8</v>
      </c>
      <c r="E1" s="4" t="s">
        <v>163</v>
      </c>
      <c r="F1" s="5" t="s">
        <v>168</v>
      </c>
      <c r="G1" s="4" t="s">
        <v>13</v>
      </c>
      <c r="H1" s="4" t="s">
        <v>67</v>
      </c>
      <c r="J1" s="4" t="s">
        <v>17</v>
      </c>
      <c r="K1" s="4" t="s">
        <v>16</v>
      </c>
      <c r="M1" s="4" t="s">
        <v>21</v>
      </c>
      <c r="N1" s="4" t="s">
        <v>22</v>
      </c>
      <c r="O1" s="4" t="s">
        <v>23</v>
      </c>
      <c r="P1" s="4" t="s">
        <v>24</v>
      </c>
    </row>
    <row r="2" spans="1:18" x14ac:dyDescent="0.3">
      <c r="A2" s="1" t="s">
        <v>51</v>
      </c>
      <c r="B2" s="1" t="s">
        <v>131</v>
      </c>
      <c r="C2" t="s">
        <v>54</v>
      </c>
      <c r="D2" t="s">
        <v>55</v>
      </c>
      <c r="E2" t="s">
        <v>55</v>
      </c>
      <c r="F2" s="1" t="s">
        <v>51</v>
      </c>
      <c r="G2" t="s">
        <v>65</v>
      </c>
      <c r="H2" t="s">
        <v>158</v>
      </c>
      <c r="J2" t="s">
        <v>18</v>
      </c>
      <c r="K2">
        <v>108</v>
      </c>
      <c r="M2" t="s">
        <v>176</v>
      </c>
      <c r="N2" t="s">
        <v>2</v>
      </c>
      <c r="O2">
        <v>1</v>
      </c>
      <c r="P2">
        <v>5.82</v>
      </c>
    </row>
    <row r="3" spans="1:18" x14ac:dyDescent="0.3">
      <c r="A3" s="1" t="s">
        <v>52</v>
      </c>
      <c r="B3" s="1" t="s">
        <v>132</v>
      </c>
      <c r="C3" t="s">
        <v>52</v>
      </c>
      <c r="D3" t="s">
        <v>56</v>
      </c>
      <c r="E3" t="s">
        <v>56</v>
      </c>
      <c r="F3" s="1" t="s">
        <v>52</v>
      </c>
      <c r="G3" t="s">
        <v>66</v>
      </c>
      <c r="H3" t="s">
        <v>68</v>
      </c>
      <c r="J3" t="s">
        <v>29</v>
      </c>
      <c r="K3" t="s">
        <v>30</v>
      </c>
      <c r="M3" t="s">
        <v>145</v>
      </c>
      <c r="N3" t="s">
        <v>45</v>
      </c>
      <c r="O3">
        <v>10.1</v>
      </c>
      <c r="P3">
        <v>62.2</v>
      </c>
    </row>
    <row r="4" spans="1:18" x14ac:dyDescent="0.3">
      <c r="A4" s="1" t="s">
        <v>53</v>
      </c>
      <c r="B4" s="1" t="s">
        <v>133</v>
      </c>
      <c r="C4" t="s">
        <v>53</v>
      </c>
      <c r="D4" t="s">
        <v>57</v>
      </c>
      <c r="E4" t="s">
        <v>57</v>
      </c>
      <c r="F4" s="1" t="s">
        <v>53</v>
      </c>
      <c r="G4">
        <v>0</v>
      </c>
      <c r="H4" t="s">
        <v>69</v>
      </c>
      <c r="J4" s="12" t="s">
        <v>78</v>
      </c>
      <c r="K4" s="12"/>
      <c r="M4" t="s">
        <v>145</v>
      </c>
      <c r="N4" t="s">
        <v>14</v>
      </c>
      <c r="O4">
        <v>2581.0782955704199</v>
      </c>
      <c r="P4">
        <v>7753.8273536843144</v>
      </c>
    </row>
    <row r="5" spans="1:18" ht="409.6" x14ac:dyDescent="0.3">
      <c r="A5">
        <v>1</v>
      </c>
      <c r="B5" s="1" t="s">
        <v>134</v>
      </c>
      <c r="C5" t="s">
        <v>51</v>
      </c>
      <c r="D5" t="s">
        <v>58</v>
      </c>
      <c r="E5" t="s">
        <v>58</v>
      </c>
      <c r="F5">
        <v>1</v>
      </c>
      <c r="G5">
        <v>1</v>
      </c>
      <c r="H5" t="s">
        <v>70</v>
      </c>
      <c r="J5" t="s">
        <v>171</v>
      </c>
      <c r="K5" s="13" t="s">
        <v>182</v>
      </c>
      <c r="M5" t="s">
        <v>145</v>
      </c>
      <c r="N5" t="s">
        <v>15</v>
      </c>
      <c r="O5">
        <v>2462.398992322459</v>
      </c>
      <c r="P5">
        <v>7724.1837811900132</v>
      </c>
    </row>
    <row r="6" spans="1:18" x14ac:dyDescent="0.3">
      <c r="A6">
        <v>0</v>
      </c>
      <c r="B6" s="1" t="s">
        <v>135</v>
      </c>
      <c r="C6">
        <v>1</v>
      </c>
      <c r="D6" t="s">
        <v>59</v>
      </c>
      <c r="E6" t="s">
        <v>59</v>
      </c>
      <c r="F6">
        <v>0</v>
      </c>
      <c r="H6" t="s">
        <v>71</v>
      </c>
      <c r="J6" t="s">
        <v>172</v>
      </c>
      <c r="K6">
        <v>2</v>
      </c>
      <c r="R6" t="s">
        <v>128</v>
      </c>
    </row>
    <row r="7" spans="1:18" x14ac:dyDescent="0.3">
      <c r="A7">
        <v>2</v>
      </c>
      <c r="B7">
        <v>1</v>
      </c>
      <c r="C7">
        <v>0</v>
      </c>
      <c r="D7" t="s">
        <v>60</v>
      </c>
      <c r="E7" t="s">
        <v>60</v>
      </c>
      <c r="F7">
        <v>2</v>
      </c>
      <c r="H7" t="s">
        <v>72</v>
      </c>
      <c r="J7" t="s">
        <v>173</v>
      </c>
      <c r="K7" t="s">
        <v>175</v>
      </c>
    </row>
    <row r="8" spans="1:18" ht="409.6" x14ac:dyDescent="0.3">
      <c r="A8"/>
      <c r="B8">
        <v>2</v>
      </c>
      <c r="C8">
        <v>2</v>
      </c>
      <c r="D8" t="s">
        <v>61</v>
      </c>
      <c r="E8" t="s">
        <v>61</v>
      </c>
      <c r="H8" t="s">
        <v>73</v>
      </c>
      <c r="J8" t="s">
        <v>178</v>
      </c>
      <c r="K8" s="13" t="s">
        <v>199</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2017-02-15T22:31:59Z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