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A078350C-F3DE-4090-B9CC-660FA68674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17" i="1"/>
  <c r="H64" i="1"/>
  <c r="D62" i="1"/>
  <c r="H62" i="1" s="1"/>
  <c r="H51" i="1"/>
  <c r="D57" i="1"/>
  <c r="H57" i="1" s="1"/>
  <c r="D58" i="1" l="1"/>
  <c r="H58" i="1" s="1"/>
  <c r="H50" i="1" l="1"/>
  <c r="H49" i="1"/>
  <c r="H48" i="1"/>
  <c r="H41" i="1"/>
  <c r="H40" i="1"/>
  <c r="H21" i="1"/>
  <c r="H22" i="1"/>
  <c r="H30" i="1"/>
  <c r="H31" i="1"/>
  <c r="H32" i="1"/>
  <c r="H33" i="1"/>
  <c r="H16" i="1"/>
  <c r="H14" i="1"/>
  <c r="H15" i="1"/>
  <c r="H13" i="1"/>
  <c r="H9" i="1"/>
  <c r="H12" i="1"/>
  <c r="H17" i="1" l="1"/>
  <c r="D8" i="1"/>
  <c r="D10" i="1" l="1"/>
  <c r="H8" i="1"/>
  <c r="H10" i="1" s="1"/>
</calcChain>
</file>

<file path=xl/sharedStrings.xml><?xml version="1.0" encoding="utf-8"?>
<sst xmlns="http://schemas.openxmlformats.org/spreadsheetml/2006/main" count="125" uniqueCount="67">
  <si>
    <t>Versuch</t>
  </si>
  <si>
    <t>g</t>
  </si>
  <si>
    <t>Hydrolyse</t>
  </si>
  <si>
    <t>Input NaOH</t>
  </si>
  <si>
    <t>Sedimentation/Filtration</t>
  </si>
  <si>
    <t>Input Leder wet blue</t>
  </si>
  <si>
    <t>%</t>
  </si>
  <si>
    <t>kg</t>
  </si>
  <si>
    <t>Input total</t>
  </si>
  <si>
    <t xml:space="preserve">liquid Cr </t>
  </si>
  <si>
    <t>mg/L</t>
  </si>
  <si>
    <t>mg</t>
  </si>
  <si>
    <t>solid Cr absolut</t>
  </si>
  <si>
    <t>solid Cr</t>
  </si>
  <si>
    <t>% TS</t>
  </si>
  <si>
    <t>% OS</t>
  </si>
  <si>
    <t>bezogen auf Filtrat, keine Korrektur mit Feuchtegehalt von Rückstand</t>
  </si>
  <si>
    <t>liquid N</t>
  </si>
  <si>
    <t>g/kg</t>
  </si>
  <si>
    <t>inkl Gehalt aus Filtrat im feuchten Rückstand</t>
  </si>
  <si>
    <t>solid N  absolut</t>
  </si>
  <si>
    <t>n.b.</t>
  </si>
  <si>
    <t>Cr-Recovery</t>
  </si>
  <si>
    <t>Rücklösung mit 10% H2SO4</t>
  </si>
  <si>
    <t>Cr recovered</t>
  </si>
  <si>
    <t>Recovery rate Cr</t>
  </si>
  <si>
    <t>??</t>
  </si>
  <si>
    <t>für die korrekte Bilanzierung wäre es richtiger, den Restgehalt an Filtrat im feuchten Rückstand zum Filtrat zu addieren</t>
  </si>
  <si>
    <t>für die hiesige Betrachtung sind die praktisch erhaltenen Werte aber vermutlich besser, wobei es natürlich Abweichungen der großtechnischen Filtration zur Filtration im Labor gibt</t>
  </si>
  <si>
    <t>140°C 1h</t>
  </si>
  <si>
    <t>Dry mass leather</t>
  </si>
  <si>
    <t>Input Water</t>
  </si>
  <si>
    <t>input Cr absolute</t>
  </si>
  <si>
    <t>Data from own tests, we still have no data from ITEE</t>
  </si>
  <si>
    <t>Solid phase</t>
  </si>
  <si>
    <t>Liquid phase</t>
  </si>
  <si>
    <t>Mass flow diagramm of leather hydrolysis</t>
  </si>
  <si>
    <t>Example Process in LPB220126 (Berghof-Reaktor, without treatment via ITEE)</t>
  </si>
  <si>
    <t>Unit</t>
  </si>
  <si>
    <t>Figure</t>
  </si>
  <si>
    <t>calculated to 1t input</t>
  </si>
  <si>
    <t>air dried</t>
  </si>
  <si>
    <t>Filtrat + Filtrat in moist leftover</t>
  </si>
  <si>
    <t>Leftover dry</t>
  </si>
  <si>
    <t>Leftover moist</t>
  </si>
  <si>
    <t>input organic dry mass (oTS) Leder  absolute</t>
  </si>
  <si>
    <t>input dry mass (TS) leather absolute</t>
  </si>
  <si>
    <t>input N (proteine) absolute</t>
  </si>
  <si>
    <t>input dry mass (TS) absolute (Leder+NaOH)</t>
  </si>
  <si>
    <t>liquid dry mass (TS)</t>
  </si>
  <si>
    <t>liquid dry mass (TS) absolut (inkl. NaOH)</t>
  </si>
  <si>
    <t>solid dry mass (TS) absolut</t>
  </si>
  <si>
    <t>liquid organic dry mass (oTS)</t>
  </si>
  <si>
    <t>solid organic dry mass (oTS) absolut</t>
  </si>
  <si>
    <t>Adding H2O</t>
  </si>
  <si>
    <t>Adding H2SO4 abs</t>
  </si>
  <si>
    <t>Solid Leftover</t>
  </si>
  <si>
    <t>related to filtrate, no correction with moisture content of residue</t>
  </si>
  <si>
    <t>liquid Cr absolute</t>
  </si>
  <si>
    <t>liquid organic dry mass (oTS) absolute</t>
  </si>
  <si>
    <t>liquid N (Protein) absolute</t>
  </si>
  <si>
    <t>mg/kg dry mass (TS)</t>
  </si>
  <si>
    <t>concentration</t>
  </si>
  <si>
    <t>Filtrat = liquid phase</t>
  </si>
  <si>
    <t>liquid GV (Ignition loss) (Glühverlust)</t>
  </si>
  <si>
    <t>OS=original substance</t>
  </si>
  <si>
    <t>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</si>
</sst>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2" fontId="3" fillId="0" borderId="0" xfId="0" applyNumberFormat="1" applyFont="1"/>
    <xf numFmtId="0" fontId="0" fillId="0" borderId="2" xfId="0" applyBorder="1"/>
    <xf numFmtId="2" fontId="3" fillId="0" borderId="2" xfId="0" applyNumberFormat="1" applyFont="1" applyBorder="1"/>
    <xf numFmtId="0" fontId="0" fillId="2" borderId="0" xfId="0" applyFill="1"/>
    <xf numFmtId="0" fontId="5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pane xSplit="3" ySplit="5" topLeftCell="D40" activePane="bottomRight" state="frozen"/>
      <selection pane="topRight" activeCell="D1" sqref="D1"/>
      <selection pane="bottomLeft" activeCell="A6" sqref="A6"/>
      <selection pane="bottomRight" activeCell="F52" sqref="F52"/>
    </sheetView>
  </sheetViews>
  <sheetFormatPr defaultColWidth="9.125" defaultRowHeight="14.25" x14ac:dyDescent="0.2"/>
  <cols>
    <col min="2" max="2" width="12.625" customWidth="1"/>
    <col min="3" max="3" width="36.875" customWidth="1"/>
    <col min="4" max="4" width="10.125" customWidth="1"/>
    <col min="5" max="5" width="8.125" customWidth="1"/>
    <col min="6" max="6" width="18.875" customWidth="1"/>
  </cols>
  <sheetData>
    <row r="1" spans="1:9" x14ac:dyDescent="0.2">
      <c r="A1" t="s">
        <v>36</v>
      </c>
    </row>
    <row r="2" spans="1:9" x14ac:dyDescent="0.2">
      <c r="A2" t="s">
        <v>37</v>
      </c>
    </row>
    <row r="3" spans="1:9" ht="15" x14ac:dyDescent="0.25">
      <c r="A3" s="2" t="s">
        <v>29</v>
      </c>
    </row>
    <row r="4" spans="1:9" x14ac:dyDescent="0.2">
      <c r="D4" t="s">
        <v>0</v>
      </c>
      <c r="H4" t="s">
        <v>40</v>
      </c>
    </row>
    <row r="5" spans="1:9" ht="15" thickBot="1" x14ac:dyDescent="0.25">
      <c r="B5" s="1"/>
      <c r="C5" s="1"/>
      <c r="D5" s="1" t="s">
        <v>39</v>
      </c>
      <c r="E5" s="1" t="s">
        <v>38</v>
      </c>
      <c r="F5" s="1"/>
      <c r="G5" s="1"/>
      <c r="H5" s="1"/>
      <c r="I5" s="1"/>
    </row>
    <row r="6" spans="1:9" ht="15" x14ac:dyDescent="0.25">
      <c r="A6" s="2">
        <v>1</v>
      </c>
      <c r="B6" s="2" t="s">
        <v>2</v>
      </c>
      <c r="C6" t="s">
        <v>5</v>
      </c>
      <c r="D6">
        <v>300</v>
      </c>
      <c r="E6" t="s">
        <v>1</v>
      </c>
      <c r="F6" t="s">
        <v>41</v>
      </c>
      <c r="H6">
        <v>1000</v>
      </c>
      <c r="I6" t="s">
        <v>7</v>
      </c>
    </row>
    <row r="7" spans="1:9" x14ac:dyDescent="0.2">
      <c r="C7" s="12" t="s">
        <v>30</v>
      </c>
      <c r="D7" s="12">
        <v>85.32</v>
      </c>
      <c r="E7" s="12" t="s">
        <v>6</v>
      </c>
      <c r="F7" s="12"/>
      <c r="G7" s="12"/>
      <c r="H7" s="12">
        <v>85.32</v>
      </c>
      <c r="I7" s="12" t="s">
        <v>6</v>
      </c>
    </row>
    <row r="8" spans="1:9" x14ac:dyDescent="0.2">
      <c r="C8" t="s">
        <v>31</v>
      </c>
      <c r="D8">
        <f>1200-36</f>
        <v>1164</v>
      </c>
      <c r="E8" t="s">
        <v>1</v>
      </c>
      <c r="H8">
        <f>D8/$D$6*$H$6</f>
        <v>3880</v>
      </c>
      <c r="I8" t="s">
        <v>7</v>
      </c>
    </row>
    <row r="9" spans="1:9" x14ac:dyDescent="0.2">
      <c r="C9" t="s">
        <v>3</v>
      </c>
      <c r="D9">
        <v>36</v>
      </c>
      <c r="E9" t="s">
        <v>1</v>
      </c>
      <c r="H9">
        <f>D9/$D$6*$H$6</f>
        <v>120</v>
      </c>
      <c r="I9" t="s">
        <v>7</v>
      </c>
    </row>
    <row r="10" spans="1:9" x14ac:dyDescent="0.2">
      <c r="C10" t="s">
        <v>8</v>
      </c>
      <c r="D10">
        <f>SUM(D6,D9,D8)</f>
        <v>1500</v>
      </c>
      <c r="E10" t="s">
        <v>1</v>
      </c>
      <c r="H10">
        <f>SUM(H6,H9,H8)</f>
        <v>5000</v>
      </c>
      <c r="I10" t="s">
        <v>7</v>
      </c>
    </row>
    <row r="12" spans="1:9" x14ac:dyDescent="0.2">
      <c r="H12">
        <f t="shared" ref="H12" si="0">D12/$D$6*1000</f>
        <v>0</v>
      </c>
    </row>
    <row r="13" spans="1:9" x14ac:dyDescent="0.2">
      <c r="C13" t="s">
        <v>32</v>
      </c>
      <c r="D13">
        <v>9.6240000000000006</v>
      </c>
      <c r="E13" t="s">
        <v>1</v>
      </c>
      <c r="H13">
        <f>D13/$D$6*$H$6</f>
        <v>32.080000000000005</v>
      </c>
      <c r="I13" t="s">
        <v>7</v>
      </c>
    </row>
    <row r="14" spans="1:9" x14ac:dyDescent="0.2">
      <c r="C14" t="s">
        <v>46</v>
      </c>
      <c r="D14">
        <v>255.96</v>
      </c>
      <c r="E14" t="s">
        <v>1</v>
      </c>
      <c r="H14">
        <f t="shared" ref="H14:H15" si="1">D14/$D$6*$H$6</f>
        <v>853.2</v>
      </c>
      <c r="I14" t="s">
        <v>7</v>
      </c>
    </row>
    <row r="15" spans="1:9" x14ac:dyDescent="0.2">
      <c r="C15" t="s">
        <v>45</v>
      </c>
      <c r="D15">
        <v>213.09</v>
      </c>
      <c r="E15" t="s">
        <v>1</v>
      </c>
      <c r="H15">
        <f t="shared" si="1"/>
        <v>710.30000000000007</v>
      </c>
      <c r="I15" t="s">
        <v>7</v>
      </c>
    </row>
    <row r="16" spans="1:9" x14ac:dyDescent="0.2">
      <c r="C16" t="s">
        <v>47</v>
      </c>
      <c r="D16">
        <v>33.270000000000003</v>
      </c>
      <c r="E16" t="s">
        <v>1</v>
      </c>
      <c r="H16">
        <f>D16/$D$6*$H$6</f>
        <v>110.9</v>
      </c>
      <c r="I16" t="s">
        <v>7</v>
      </c>
    </row>
    <row r="17" spans="1:10" x14ac:dyDescent="0.2">
      <c r="C17" t="s">
        <v>48</v>
      </c>
      <c r="D17">
        <f>D9+D14</f>
        <v>291.96000000000004</v>
      </c>
      <c r="E17" t="s">
        <v>1</v>
      </c>
      <c r="H17">
        <f>H14+H9</f>
        <v>973.2</v>
      </c>
      <c r="I17" t="s">
        <v>7</v>
      </c>
    </row>
    <row r="18" spans="1:10" ht="15" thickBot="1" x14ac:dyDescent="0.25">
      <c r="B18" s="10"/>
      <c r="C18" s="10"/>
      <c r="D18" s="10"/>
      <c r="E18" s="10"/>
      <c r="F18" s="10"/>
      <c r="G18" s="10"/>
      <c r="H18" s="10"/>
      <c r="I18" s="10"/>
    </row>
    <row r="19" spans="1:10" ht="15" x14ac:dyDescent="0.25">
      <c r="B19" s="2" t="s">
        <v>4</v>
      </c>
      <c r="C19" s="2"/>
    </row>
    <row r="20" spans="1:10" ht="15" thickBot="1" x14ac:dyDescent="0.25">
      <c r="B20" s="10"/>
      <c r="C20" s="10"/>
      <c r="D20" s="10"/>
      <c r="E20" s="10"/>
      <c r="F20" s="10"/>
      <c r="G20" s="10"/>
      <c r="H20" s="10"/>
      <c r="I20" s="10"/>
    </row>
    <row r="21" spans="1:10" ht="15" x14ac:dyDescent="0.25">
      <c r="A21" s="2">
        <v>2</v>
      </c>
      <c r="B21" s="2" t="s">
        <v>35</v>
      </c>
      <c r="C21" t="s">
        <v>63</v>
      </c>
      <c r="D21">
        <v>1143</v>
      </c>
      <c r="E21" t="s">
        <v>1</v>
      </c>
      <c r="H21">
        <f t="shared" ref="H21:H33" si="2">D21/$D$6*$H$6</f>
        <v>3810</v>
      </c>
      <c r="I21" t="s">
        <v>7</v>
      </c>
    </row>
    <row r="22" spans="1:10" x14ac:dyDescent="0.2">
      <c r="C22" s="7" t="s">
        <v>42</v>
      </c>
      <c r="D22" s="8">
        <v>1452.9</v>
      </c>
      <c r="E22" s="7" t="s">
        <v>1</v>
      </c>
      <c r="F22" s="7"/>
      <c r="G22" s="7"/>
      <c r="H22" s="7">
        <f t="shared" si="2"/>
        <v>4843</v>
      </c>
      <c r="I22" s="7" t="s">
        <v>7</v>
      </c>
      <c r="J22" t="s">
        <v>27</v>
      </c>
    </row>
    <row r="23" spans="1:10" x14ac:dyDescent="0.2">
      <c r="D23" s="4"/>
      <c r="J23" t="s">
        <v>28</v>
      </c>
    </row>
    <row r="24" spans="1:10" x14ac:dyDescent="0.2">
      <c r="C24" t="s">
        <v>9</v>
      </c>
      <c r="D24">
        <v>4.5</v>
      </c>
      <c r="E24" t="s">
        <v>10</v>
      </c>
      <c r="F24" t="s">
        <v>62</v>
      </c>
    </row>
    <row r="25" spans="1:10" x14ac:dyDescent="0.2">
      <c r="C25" t="s">
        <v>49</v>
      </c>
      <c r="D25">
        <v>16.7</v>
      </c>
      <c r="E25" t="s">
        <v>15</v>
      </c>
      <c r="F25" t="s">
        <v>62</v>
      </c>
    </row>
    <row r="26" spans="1:10" x14ac:dyDescent="0.2">
      <c r="C26" t="s">
        <v>64</v>
      </c>
      <c r="D26">
        <v>68.959999999999994</v>
      </c>
      <c r="E26" t="s">
        <v>14</v>
      </c>
      <c r="F26" t="s">
        <v>62</v>
      </c>
    </row>
    <row r="27" spans="1:10" x14ac:dyDescent="0.2">
      <c r="C27" t="s">
        <v>52</v>
      </c>
      <c r="D27" s="3">
        <v>11.516</v>
      </c>
      <c r="E27" t="s">
        <v>15</v>
      </c>
      <c r="F27" t="s">
        <v>62</v>
      </c>
      <c r="G27" t="s">
        <v>65</v>
      </c>
    </row>
    <row r="28" spans="1:10" x14ac:dyDescent="0.2">
      <c r="C28" t="s">
        <v>17</v>
      </c>
      <c r="D28" s="3">
        <v>21.63</v>
      </c>
      <c r="E28" t="s">
        <v>18</v>
      </c>
      <c r="F28" t="s">
        <v>62</v>
      </c>
    </row>
    <row r="30" spans="1:10" x14ac:dyDescent="0.2">
      <c r="C30" t="s">
        <v>58</v>
      </c>
      <c r="D30">
        <v>5.0999999999999996</v>
      </c>
      <c r="E30" t="s">
        <v>11</v>
      </c>
      <c r="F30" t="s">
        <v>16</v>
      </c>
      <c r="H30">
        <f t="shared" si="2"/>
        <v>16.999999999999996</v>
      </c>
      <c r="I30" t="s">
        <v>1</v>
      </c>
      <c r="J30" s="13" t="s">
        <v>57</v>
      </c>
    </row>
    <row r="31" spans="1:10" x14ac:dyDescent="0.2">
      <c r="C31" t="s">
        <v>50</v>
      </c>
      <c r="D31" s="3">
        <v>190.934</v>
      </c>
      <c r="E31" t="s">
        <v>1</v>
      </c>
      <c r="F31" t="s">
        <v>16</v>
      </c>
      <c r="H31" s="3">
        <f t="shared" si="2"/>
        <v>636.4466666666666</v>
      </c>
      <c r="I31" t="s">
        <v>7</v>
      </c>
      <c r="J31" s="13" t="s">
        <v>57</v>
      </c>
    </row>
    <row r="32" spans="1:10" x14ac:dyDescent="0.2">
      <c r="C32" t="s">
        <v>59</v>
      </c>
      <c r="D32" s="3">
        <v>131.66800000000001</v>
      </c>
      <c r="E32" t="s">
        <v>1</v>
      </c>
      <c r="F32" t="s">
        <v>16</v>
      </c>
      <c r="H32" s="3">
        <f t="shared" si="2"/>
        <v>438.89333333333337</v>
      </c>
      <c r="I32" t="s">
        <v>7</v>
      </c>
      <c r="J32" s="13" t="s">
        <v>57</v>
      </c>
    </row>
    <row r="33" spans="1:10" x14ac:dyDescent="0.2">
      <c r="C33" t="s">
        <v>60</v>
      </c>
      <c r="D33" s="3">
        <v>24.734999999999999</v>
      </c>
      <c r="E33" t="s">
        <v>1</v>
      </c>
      <c r="F33" t="s">
        <v>16</v>
      </c>
      <c r="H33" s="3">
        <f t="shared" si="2"/>
        <v>82.449999999999989</v>
      </c>
      <c r="I33" t="s">
        <v>7</v>
      </c>
      <c r="J33" s="13" t="s">
        <v>57</v>
      </c>
    </row>
    <row r="35" spans="1:10" x14ac:dyDescent="0.2">
      <c r="D35">
        <f>D21*D25/100</f>
        <v>190.88099999999997</v>
      </c>
    </row>
    <row r="36" spans="1:10" x14ac:dyDescent="0.2">
      <c r="D36">
        <f>D35*D26/100</f>
        <v>131.63153759999997</v>
      </c>
    </row>
    <row r="39" spans="1:10" ht="15" thickBot="1" x14ac:dyDescent="0.25">
      <c r="B39" s="10"/>
      <c r="C39" s="10"/>
      <c r="D39" s="10"/>
      <c r="E39" s="10"/>
      <c r="F39" s="10"/>
      <c r="G39" s="10"/>
      <c r="H39" s="10"/>
      <c r="I39" s="10"/>
    </row>
    <row r="40" spans="1:10" ht="15" x14ac:dyDescent="0.25">
      <c r="A40" s="2">
        <v>3</v>
      </c>
      <c r="B40" s="2" t="s">
        <v>34</v>
      </c>
      <c r="C40" t="s">
        <v>44</v>
      </c>
      <c r="D40">
        <v>309.60000000000002</v>
      </c>
      <c r="E40" t="s">
        <v>1</v>
      </c>
      <c r="H40">
        <f t="shared" ref="H40:H41" si="3">D40/$D$6*$H$6</f>
        <v>1032</v>
      </c>
      <c r="I40" t="s">
        <v>7</v>
      </c>
    </row>
    <row r="41" spans="1:10" x14ac:dyDescent="0.2">
      <c r="C41" t="s">
        <v>43</v>
      </c>
      <c r="D41" s="4">
        <v>86.41</v>
      </c>
      <c r="E41" t="s">
        <v>1</v>
      </c>
      <c r="H41" s="3">
        <f t="shared" si="3"/>
        <v>288.0333333333333</v>
      </c>
      <c r="I41" t="s">
        <v>7</v>
      </c>
    </row>
    <row r="43" spans="1:10" x14ac:dyDescent="0.2">
      <c r="C43" s="6" t="s">
        <v>13</v>
      </c>
      <c r="D43" s="14">
        <v>116000</v>
      </c>
      <c r="E43" s="6" t="s">
        <v>61</v>
      </c>
      <c r="H43" s="4"/>
    </row>
    <row r="44" spans="1:10" x14ac:dyDescent="0.2">
      <c r="C44" s="6"/>
      <c r="D44" s="6"/>
      <c r="E44" s="6"/>
    </row>
    <row r="48" spans="1:10" x14ac:dyDescent="0.2">
      <c r="C48" t="s">
        <v>12</v>
      </c>
      <c r="D48" s="3">
        <v>10.0235</v>
      </c>
      <c r="E48" t="s">
        <v>1</v>
      </c>
      <c r="F48" t="s">
        <v>19</v>
      </c>
      <c r="H48" s="3">
        <f t="shared" ref="H48:H58" si="4">D48/$D$6*$H$6</f>
        <v>33.411666666666669</v>
      </c>
      <c r="I48" t="s">
        <v>7</v>
      </c>
    </row>
    <row r="49" spans="1:9" x14ac:dyDescent="0.2">
      <c r="C49" s="6" t="s">
        <v>51</v>
      </c>
      <c r="D49" s="6">
        <v>86.41</v>
      </c>
      <c r="E49" s="6" t="s">
        <v>1</v>
      </c>
      <c r="F49" s="5"/>
      <c r="G49" s="5"/>
      <c r="H49" s="9">
        <f t="shared" si="4"/>
        <v>288.0333333333333</v>
      </c>
      <c r="I49" s="6" t="s">
        <v>7</v>
      </c>
    </row>
    <row r="50" spans="1:9" x14ac:dyDescent="0.2">
      <c r="C50" s="6" t="s">
        <v>53</v>
      </c>
      <c r="D50" s="6">
        <v>52.19</v>
      </c>
      <c r="E50" s="6" t="s">
        <v>1</v>
      </c>
      <c r="F50" s="6"/>
      <c r="G50" s="6"/>
      <c r="H50" s="9">
        <f t="shared" si="4"/>
        <v>173.96666666666667</v>
      </c>
      <c r="I50" s="6" t="s">
        <v>7</v>
      </c>
    </row>
    <row r="51" spans="1:9" x14ac:dyDescent="0.2">
      <c r="C51" s="6" t="s">
        <v>20</v>
      </c>
      <c r="D51" s="6" t="s">
        <v>21</v>
      </c>
      <c r="E51" s="6"/>
      <c r="F51" s="6" t="s">
        <v>66</v>
      </c>
      <c r="G51" s="6"/>
      <c r="H51" s="9" t="e">
        <f t="shared" si="4"/>
        <v>#VALUE!</v>
      </c>
      <c r="I51" s="6"/>
    </row>
    <row r="52" spans="1:9" x14ac:dyDescent="0.2">
      <c r="H52" s="9"/>
    </row>
    <row r="53" spans="1:9" ht="15" thickBot="1" x14ac:dyDescent="0.25">
      <c r="B53" s="10"/>
      <c r="C53" s="10"/>
      <c r="D53" s="10"/>
      <c r="E53" s="10"/>
      <c r="F53" s="10"/>
      <c r="G53" s="10"/>
      <c r="H53" s="11"/>
      <c r="I53" s="10"/>
    </row>
    <row r="54" spans="1:9" ht="15" x14ac:dyDescent="0.25">
      <c r="A54">
        <v>4</v>
      </c>
      <c r="B54" s="2" t="s">
        <v>22</v>
      </c>
      <c r="C54" s="6" t="s">
        <v>33</v>
      </c>
      <c r="H54" s="9"/>
    </row>
    <row r="55" spans="1:9" x14ac:dyDescent="0.2">
      <c r="C55" s="6" t="s">
        <v>23</v>
      </c>
      <c r="H55" s="9"/>
    </row>
    <row r="56" spans="1:9" x14ac:dyDescent="0.2">
      <c r="H56" s="9"/>
    </row>
    <row r="57" spans="1:9" x14ac:dyDescent="0.2">
      <c r="C57" t="s">
        <v>54</v>
      </c>
      <c r="D57">
        <f>D40*3</f>
        <v>928.80000000000007</v>
      </c>
      <c r="E57" t="s">
        <v>1</v>
      </c>
      <c r="H57" s="9">
        <f t="shared" si="4"/>
        <v>3096</v>
      </c>
      <c r="I57" t="s">
        <v>7</v>
      </c>
    </row>
    <row r="58" spans="1:9" x14ac:dyDescent="0.2">
      <c r="C58" t="s">
        <v>55</v>
      </c>
      <c r="D58">
        <f>D57/10</f>
        <v>92.88000000000001</v>
      </c>
      <c r="E58" t="s">
        <v>1</v>
      </c>
      <c r="H58" s="9">
        <f t="shared" si="4"/>
        <v>309.60000000000002</v>
      </c>
      <c r="I58" t="s">
        <v>7</v>
      </c>
    </row>
    <row r="59" spans="1:9" x14ac:dyDescent="0.2">
      <c r="H59" s="9"/>
    </row>
    <row r="60" spans="1:9" x14ac:dyDescent="0.2">
      <c r="C60" t="s">
        <v>25</v>
      </c>
      <c r="D60">
        <v>95</v>
      </c>
      <c r="E60" t="s">
        <v>6</v>
      </c>
      <c r="H60" s="9"/>
    </row>
    <row r="61" spans="1:9" x14ac:dyDescent="0.2">
      <c r="H61" s="9"/>
    </row>
    <row r="62" spans="1:9" x14ac:dyDescent="0.2">
      <c r="C62" t="s">
        <v>24</v>
      </c>
      <c r="D62" s="3">
        <f>D48*D60/100</f>
        <v>9.5223250000000004</v>
      </c>
      <c r="E62" t="s">
        <v>1</v>
      </c>
      <c r="H62" s="9">
        <f>D62/$D$6*$H$6</f>
        <v>31.741083333333336</v>
      </c>
      <c r="I62" t="s">
        <v>7</v>
      </c>
    </row>
    <row r="63" spans="1:9" x14ac:dyDescent="0.2">
      <c r="H63" s="9"/>
    </row>
    <row r="64" spans="1:9" ht="15" x14ac:dyDescent="0.25">
      <c r="A64" s="2">
        <v>5</v>
      </c>
      <c r="C64" t="s">
        <v>56</v>
      </c>
      <c r="D64" t="s">
        <v>26</v>
      </c>
      <c r="E64" t="s">
        <v>1</v>
      </c>
      <c r="H64" s="9" t="e">
        <f t="shared" ref="H64" si="5">D64/$D$6*$H$6</f>
        <v>#VALUE!</v>
      </c>
      <c r="I64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Fiehn Thomas</dc:creator>
  <cp:lastModifiedBy>Admin</cp:lastModifiedBy>
  <dcterms:created xsi:type="dcterms:W3CDTF">2015-06-05T18:19:34Z</dcterms:created>
  <dcterms:modified xsi:type="dcterms:W3CDTF">2024-09-09T12:34:21Z</dcterms:modified>
</cp:coreProperties>
</file>